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ndre\Downloads\"/>
    </mc:Choice>
  </mc:AlternateContent>
  <xr:revisionPtr revIDLastSave="0" documentId="13_ncr:1_{CF7E9733-9911-4E66-8B9B-D608E49B4F87}" xr6:coauthVersionLast="47" xr6:coauthVersionMax="47" xr10:uidLastSave="{00000000-0000-0000-0000-000000000000}"/>
  <bookViews>
    <workbookView xWindow="-96" yWindow="-96" windowWidth="23232" windowHeight="12432" xr2:uid="{00000000-000D-0000-FFFF-FFFF00000000}"/>
  </bookViews>
  <sheets>
    <sheet name="DASHBOARD" sheetId="12" r:id="rId1"/>
    <sheet name="Monthly-Data-SFO" sheetId="11" state="hidden" r:id="rId2"/>
    <sheet name="Data-Raw" sheetId="2" state="hidden" r:id="rId3"/>
    <sheet name="Monthly-Individual-Data" sheetId="1" state="hidden" r:id="rId4"/>
    <sheet name="Year-Data" sheetId="4" state="hidden" r:id="rId5"/>
  </sheets>
  <definedNames>
    <definedName name="_xlnm._FilterDatabase" localSheetId="1" hidden="1">'Monthly-Data-SFO'!$A$82:$L$82</definedName>
    <definedName name="_xlnm._FilterDatabase" localSheetId="3" hidden="1">'Monthly-Individual-Data'!$A$90:$E$90</definedName>
    <definedName name="_xlnm._FilterDatabase" localSheetId="4" hidden="1">'Year-Data'!$A$87:$D$87</definedName>
    <definedName name="ExternalData_1" localSheetId="2" hidden="1">'Data-Raw'!$B$1:$E$3733</definedName>
  </definedNames>
  <calcPr calcId="191029"/>
</workbook>
</file>

<file path=xl/calcChain.xml><?xml version="1.0" encoding="utf-8"?>
<calcChain xmlns="http://schemas.openxmlformats.org/spreadsheetml/2006/main">
  <c r="AD28" i="2" l="1"/>
  <c r="AD29" i="2"/>
  <c r="AD30" i="2"/>
  <c r="AD31" i="2"/>
  <c r="AD32" i="2"/>
  <c r="AD33" i="2"/>
  <c r="AD34" i="2"/>
  <c r="AD35" i="2"/>
  <c r="AD36" i="2"/>
  <c r="AD37" i="2"/>
  <c r="AD38" i="2"/>
  <c r="AD39" i="2"/>
  <c r="AD40" i="2"/>
  <c r="AD41" i="2"/>
  <c r="AD42" i="2"/>
  <c r="AD43" i="2"/>
  <c r="AD44" i="2"/>
  <c r="AD45" i="2"/>
  <c r="AD46" i="2"/>
  <c r="AD47" i="2"/>
  <c r="AD48" i="2"/>
  <c r="AD49" i="2"/>
  <c r="AD50" i="2"/>
  <c r="AD51" i="2"/>
  <c r="AD52" i="2"/>
  <c r="AD53" i="2"/>
  <c r="AD54" i="2"/>
  <c r="AD55" i="2"/>
  <c r="AD56" i="2"/>
  <c r="AD57" i="2"/>
  <c r="AD58" i="2"/>
  <c r="AD59" i="2"/>
  <c r="AD60" i="2"/>
  <c r="AD61" i="2"/>
  <c r="AD62" i="2"/>
  <c r="AD63" i="2"/>
  <c r="AD64" i="2"/>
  <c r="AD65" i="2"/>
  <c r="AD66" i="2"/>
  <c r="AD67" i="2"/>
  <c r="AD68" i="2"/>
  <c r="AD69" i="2"/>
  <c r="AD70" i="2"/>
  <c r="AD71" i="2"/>
  <c r="AD72" i="2"/>
  <c r="AD73" i="2"/>
  <c r="AD74" i="2"/>
  <c r="AD75" i="2"/>
  <c r="AD76" i="2"/>
  <c r="AD77" i="2"/>
  <c r="AD78" i="2"/>
  <c r="AD79" i="2"/>
  <c r="AD80" i="2"/>
  <c r="AD81" i="2"/>
  <c r="AD82" i="2"/>
  <c r="AD83" i="2"/>
  <c r="AD84" i="2"/>
  <c r="AD85" i="2"/>
  <c r="AD86" i="2"/>
  <c r="AD5" i="2"/>
  <c r="AD6" i="2"/>
  <c r="AD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4" i="2"/>
  <c r="AA3" i="2"/>
  <c r="AA4" i="2"/>
  <c r="AA5" i="2"/>
  <c r="AA6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7" i="2"/>
  <c r="AA28" i="2"/>
  <c r="AA29" i="2"/>
  <c r="AA30" i="2"/>
  <c r="AA31" i="2"/>
  <c r="AA32" i="2"/>
  <c r="AA33" i="2"/>
  <c r="AA34" i="2"/>
  <c r="AA35" i="2"/>
  <c r="AA36" i="2"/>
  <c r="AA37" i="2"/>
  <c r="AA38" i="2"/>
  <c r="AA39" i="2"/>
  <c r="AA40" i="2"/>
  <c r="AA41" i="2"/>
  <c r="AA42" i="2"/>
  <c r="AA43" i="2"/>
  <c r="AA44" i="2"/>
  <c r="AA45" i="2"/>
  <c r="AA46" i="2"/>
  <c r="AA47" i="2"/>
  <c r="AA48" i="2"/>
  <c r="AA49" i="2"/>
  <c r="AA50" i="2"/>
  <c r="AA51" i="2"/>
  <c r="AA52" i="2"/>
  <c r="AA54" i="2"/>
  <c r="AA55" i="2"/>
  <c r="AA56" i="2"/>
  <c r="AA57" i="2"/>
  <c r="AA58" i="2"/>
  <c r="AA59" i="2"/>
  <c r="AA60" i="2"/>
  <c r="AA61" i="2"/>
  <c r="AA62" i="2"/>
  <c r="AA63" i="2"/>
  <c r="AA64" i="2"/>
  <c r="AA65" i="2"/>
  <c r="AA66" i="2"/>
  <c r="AA67" i="2"/>
  <c r="AA68" i="2"/>
  <c r="AA69" i="2"/>
  <c r="AA70" i="2"/>
  <c r="AA71" i="2"/>
  <c r="AA72" i="2"/>
  <c r="AA73" i="2"/>
  <c r="AA74" i="2"/>
  <c r="AA75" i="2"/>
  <c r="AA76" i="2"/>
  <c r="AA77" i="2"/>
  <c r="AA78" i="2"/>
  <c r="AA2" i="2"/>
  <c r="W3" i="2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71" i="2"/>
  <c r="W72" i="2"/>
  <c r="W73" i="2"/>
  <c r="W74" i="2"/>
  <c r="W75" i="2"/>
  <c r="W76" i="2"/>
  <c r="W77" i="2"/>
  <c r="W78" i="2"/>
  <c r="W79" i="2"/>
  <c r="W80" i="2"/>
  <c r="W81" i="2"/>
  <c r="W82" i="2"/>
  <c r="W83" i="2"/>
  <c r="W84" i="2"/>
  <c r="W85" i="2"/>
  <c r="W86" i="2"/>
  <c r="W87" i="2"/>
  <c r="W88" i="2"/>
  <c r="W89" i="2"/>
  <c r="W90" i="2"/>
  <c r="W91" i="2"/>
  <c r="W92" i="2"/>
  <c r="W93" i="2"/>
  <c r="W94" i="2"/>
  <c r="W95" i="2"/>
  <c r="W96" i="2"/>
  <c r="W97" i="2"/>
  <c r="W98" i="2"/>
  <c r="W99" i="2"/>
  <c r="W100" i="2"/>
  <c r="W101" i="2"/>
  <c r="W102" i="2"/>
  <c r="W103" i="2"/>
  <c r="W104" i="2"/>
  <c r="W105" i="2"/>
  <c r="W106" i="2"/>
  <c r="W107" i="2"/>
  <c r="W108" i="2"/>
  <c r="W109" i="2"/>
  <c r="W110" i="2"/>
  <c r="W111" i="2"/>
  <c r="W112" i="2"/>
  <c r="W113" i="2"/>
  <c r="W114" i="2"/>
  <c r="W115" i="2"/>
  <c r="W116" i="2"/>
  <c r="W117" i="2"/>
  <c r="W118" i="2"/>
  <c r="W119" i="2"/>
  <c r="W120" i="2"/>
  <c r="W121" i="2"/>
  <c r="W122" i="2"/>
  <c r="W123" i="2"/>
  <c r="W124" i="2"/>
  <c r="W125" i="2"/>
  <c r="W126" i="2"/>
  <c r="W127" i="2"/>
  <c r="W128" i="2"/>
  <c r="W129" i="2"/>
  <c r="W130" i="2"/>
  <c r="W131" i="2"/>
  <c r="W132" i="2"/>
  <c r="W133" i="2"/>
  <c r="W134" i="2"/>
  <c r="W135" i="2"/>
  <c r="W136" i="2"/>
  <c r="W137" i="2"/>
  <c r="W138" i="2"/>
  <c r="W139" i="2"/>
  <c r="W140" i="2"/>
  <c r="W141" i="2"/>
  <c r="W142" i="2"/>
  <c r="W143" i="2"/>
  <c r="W144" i="2"/>
  <c r="W145" i="2"/>
  <c r="W146" i="2"/>
  <c r="W147" i="2"/>
  <c r="W148" i="2"/>
  <c r="W149" i="2"/>
  <c r="W150" i="2"/>
  <c r="W151" i="2"/>
  <c r="W152" i="2"/>
  <c r="W153" i="2"/>
  <c r="W154" i="2"/>
  <c r="W155" i="2"/>
  <c r="W156" i="2"/>
  <c r="W157" i="2"/>
  <c r="W158" i="2"/>
  <c r="W159" i="2"/>
  <c r="W160" i="2"/>
  <c r="W161" i="2"/>
  <c r="W162" i="2"/>
  <c r="W163" i="2"/>
  <c r="W164" i="2"/>
  <c r="W165" i="2"/>
  <c r="W166" i="2"/>
  <c r="W167" i="2"/>
  <c r="W168" i="2"/>
  <c r="W169" i="2"/>
  <c r="W170" i="2"/>
  <c r="W171" i="2"/>
  <c r="W172" i="2"/>
  <c r="W173" i="2"/>
  <c r="W174" i="2"/>
  <c r="W175" i="2"/>
  <c r="W176" i="2"/>
  <c r="W177" i="2"/>
  <c r="W178" i="2"/>
  <c r="W179" i="2"/>
  <c r="W180" i="2"/>
  <c r="W181" i="2"/>
  <c r="W182" i="2"/>
  <c r="W183" i="2"/>
  <c r="W184" i="2"/>
  <c r="W185" i="2"/>
  <c r="W186" i="2"/>
  <c r="W187" i="2"/>
  <c r="W188" i="2"/>
  <c r="W189" i="2"/>
  <c r="W190" i="2"/>
  <c r="W191" i="2"/>
  <c r="W192" i="2"/>
  <c r="W193" i="2"/>
  <c r="W194" i="2"/>
  <c r="W195" i="2"/>
  <c r="W196" i="2"/>
  <c r="W197" i="2"/>
  <c r="W198" i="2"/>
  <c r="W199" i="2"/>
  <c r="W200" i="2"/>
  <c r="W201" i="2"/>
  <c r="W202" i="2"/>
  <c r="W203" i="2"/>
  <c r="W204" i="2"/>
  <c r="W205" i="2"/>
  <c r="W206" i="2"/>
  <c r="W207" i="2"/>
  <c r="W208" i="2"/>
  <c r="W209" i="2"/>
  <c r="W210" i="2"/>
  <c r="W211" i="2"/>
  <c r="W212" i="2"/>
  <c r="W213" i="2"/>
  <c r="W214" i="2"/>
  <c r="W215" i="2"/>
  <c r="W216" i="2"/>
  <c r="W217" i="2"/>
  <c r="W218" i="2"/>
  <c r="W219" i="2"/>
  <c r="W220" i="2"/>
  <c r="W221" i="2"/>
  <c r="W222" i="2"/>
  <c r="W223" i="2"/>
  <c r="W224" i="2"/>
  <c r="W225" i="2"/>
  <c r="W226" i="2"/>
  <c r="W227" i="2"/>
  <c r="W228" i="2"/>
  <c r="W229" i="2"/>
  <c r="W230" i="2"/>
  <c r="W231" i="2"/>
  <c r="W232" i="2"/>
  <c r="W233" i="2"/>
  <c r="W234" i="2"/>
  <c r="W235" i="2"/>
  <c r="W236" i="2"/>
  <c r="W237" i="2"/>
  <c r="W238" i="2"/>
  <c r="W239" i="2"/>
  <c r="W240" i="2"/>
  <c r="W241" i="2"/>
  <c r="W242" i="2"/>
  <c r="W243" i="2"/>
  <c r="W244" i="2"/>
  <c r="W245" i="2"/>
  <c r="W246" i="2"/>
  <c r="W247" i="2"/>
  <c r="W248" i="2"/>
  <c r="W249" i="2"/>
  <c r="W250" i="2"/>
  <c r="W251" i="2"/>
  <c r="W252" i="2"/>
  <c r="W253" i="2"/>
  <c r="W254" i="2"/>
  <c r="W255" i="2"/>
  <c r="W256" i="2"/>
  <c r="W257" i="2"/>
  <c r="W258" i="2"/>
  <c r="W259" i="2"/>
  <c r="W260" i="2"/>
  <c r="W261" i="2"/>
  <c r="W262" i="2"/>
  <c r="W263" i="2"/>
  <c r="W264" i="2"/>
  <c r="W265" i="2"/>
  <c r="W266" i="2"/>
  <c r="W267" i="2"/>
  <c r="W268" i="2"/>
  <c r="W269" i="2"/>
  <c r="W270" i="2"/>
  <c r="W271" i="2"/>
  <c r="W272" i="2"/>
  <c r="W273" i="2"/>
  <c r="W274" i="2"/>
  <c r="W275" i="2"/>
  <c r="W276" i="2"/>
  <c r="W277" i="2"/>
  <c r="W278" i="2"/>
  <c r="W279" i="2"/>
  <c r="W280" i="2"/>
  <c r="W281" i="2"/>
  <c r="W282" i="2"/>
  <c r="W283" i="2"/>
  <c r="W284" i="2"/>
  <c r="W285" i="2"/>
  <c r="W286" i="2"/>
  <c r="W287" i="2"/>
  <c r="W288" i="2"/>
  <c r="W289" i="2"/>
  <c r="W290" i="2"/>
  <c r="W291" i="2"/>
  <c r="W292" i="2"/>
  <c r="W293" i="2"/>
  <c r="W294" i="2"/>
  <c r="W295" i="2"/>
  <c r="W296" i="2"/>
  <c r="W297" i="2"/>
  <c r="W298" i="2"/>
  <c r="W299" i="2"/>
  <c r="W300" i="2"/>
  <c r="W301" i="2"/>
  <c r="W302" i="2"/>
  <c r="W303" i="2"/>
  <c r="W304" i="2"/>
  <c r="W305" i="2"/>
  <c r="W306" i="2"/>
  <c r="W307" i="2"/>
  <c r="W308" i="2"/>
  <c r="W309" i="2"/>
  <c r="W310" i="2"/>
  <c r="W311" i="2"/>
  <c r="W312" i="2"/>
  <c r="W313" i="2"/>
  <c r="W314" i="2"/>
  <c r="W315" i="2"/>
  <c r="W316" i="2"/>
  <c r="W317" i="2"/>
  <c r="W318" i="2"/>
  <c r="W319" i="2"/>
  <c r="W320" i="2"/>
  <c r="W321" i="2"/>
  <c r="W322" i="2"/>
  <c r="W323" i="2"/>
  <c r="W324" i="2"/>
  <c r="W325" i="2"/>
  <c r="W326" i="2"/>
  <c r="W327" i="2"/>
  <c r="W328" i="2"/>
  <c r="W329" i="2"/>
  <c r="W330" i="2"/>
  <c r="W331" i="2"/>
  <c r="W332" i="2"/>
  <c r="W333" i="2"/>
  <c r="W334" i="2"/>
  <c r="W335" i="2"/>
  <c r="W336" i="2"/>
  <c r="W337" i="2"/>
  <c r="W338" i="2"/>
  <c r="W339" i="2"/>
  <c r="W340" i="2"/>
  <c r="W341" i="2"/>
  <c r="W342" i="2"/>
  <c r="W343" i="2"/>
  <c r="W344" i="2"/>
  <c r="W345" i="2"/>
  <c r="W346" i="2"/>
  <c r="W347" i="2"/>
  <c r="W348" i="2"/>
  <c r="W349" i="2"/>
  <c r="W350" i="2"/>
  <c r="W351" i="2"/>
  <c r="W352" i="2"/>
  <c r="W353" i="2"/>
  <c r="W354" i="2"/>
  <c r="W355" i="2"/>
  <c r="W356" i="2"/>
  <c r="W357" i="2"/>
  <c r="W358" i="2"/>
  <c r="W359" i="2"/>
  <c r="W360" i="2"/>
  <c r="W361" i="2"/>
  <c r="W362" i="2"/>
  <c r="W363" i="2"/>
  <c r="W364" i="2"/>
  <c r="W365" i="2"/>
  <c r="W366" i="2"/>
  <c r="W367" i="2"/>
  <c r="W368" i="2"/>
  <c r="W369" i="2"/>
  <c r="W370" i="2"/>
  <c r="W371" i="2"/>
  <c r="W372" i="2"/>
  <c r="W373" i="2"/>
  <c r="W374" i="2"/>
  <c r="W375" i="2"/>
  <c r="W376" i="2"/>
  <c r="W377" i="2"/>
  <c r="W378" i="2"/>
  <c r="W379" i="2"/>
  <c r="W380" i="2"/>
  <c r="W381" i="2"/>
  <c r="W382" i="2"/>
  <c r="W383" i="2"/>
  <c r="W384" i="2"/>
  <c r="W385" i="2"/>
  <c r="W386" i="2"/>
  <c r="W387" i="2"/>
  <c r="W388" i="2"/>
  <c r="W389" i="2"/>
  <c r="W390" i="2"/>
  <c r="W391" i="2"/>
  <c r="W392" i="2"/>
  <c r="W393" i="2"/>
  <c r="W394" i="2"/>
  <c r="W395" i="2"/>
  <c r="W396" i="2"/>
  <c r="W397" i="2"/>
  <c r="W398" i="2"/>
  <c r="W399" i="2"/>
  <c r="W400" i="2"/>
  <c r="W401" i="2"/>
  <c r="W402" i="2"/>
  <c r="W403" i="2"/>
  <c r="W404" i="2"/>
  <c r="W405" i="2"/>
  <c r="W406" i="2"/>
  <c r="W407" i="2"/>
  <c r="W408" i="2"/>
  <c r="W409" i="2"/>
  <c r="W410" i="2"/>
  <c r="W411" i="2"/>
  <c r="W412" i="2"/>
  <c r="W413" i="2"/>
  <c r="W414" i="2"/>
  <c r="W415" i="2"/>
  <c r="W416" i="2"/>
  <c r="W417" i="2"/>
  <c r="W418" i="2"/>
  <c r="W419" i="2"/>
  <c r="W420" i="2"/>
  <c r="W421" i="2"/>
  <c r="W422" i="2"/>
  <c r="W423" i="2"/>
  <c r="W424" i="2"/>
  <c r="W425" i="2"/>
  <c r="W426" i="2"/>
  <c r="W427" i="2"/>
  <c r="W428" i="2"/>
  <c r="W429" i="2"/>
  <c r="W430" i="2"/>
  <c r="W431" i="2"/>
  <c r="W432" i="2"/>
  <c r="W433" i="2"/>
  <c r="W434" i="2"/>
  <c r="W435" i="2"/>
  <c r="W436" i="2"/>
  <c r="W437" i="2"/>
  <c r="W438" i="2"/>
  <c r="W439" i="2"/>
  <c r="W440" i="2"/>
  <c r="W441" i="2"/>
  <c r="W442" i="2"/>
  <c r="W443" i="2"/>
  <c r="W444" i="2"/>
  <c r="W445" i="2"/>
  <c r="W446" i="2"/>
  <c r="W447" i="2"/>
  <c r="W448" i="2"/>
  <c r="W449" i="2"/>
  <c r="W450" i="2"/>
  <c r="W451" i="2"/>
  <c r="W452" i="2"/>
  <c r="W453" i="2"/>
  <c r="W454" i="2"/>
  <c r="W455" i="2"/>
  <c r="W456" i="2"/>
  <c r="W457" i="2"/>
  <c r="W458" i="2"/>
  <c r="W459" i="2"/>
  <c r="W460" i="2"/>
  <c r="W461" i="2"/>
  <c r="W462" i="2"/>
  <c r="W463" i="2"/>
  <c r="W464" i="2"/>
  <c r="W465" i="2"/>
  <c r="W466" i="2"/>
  <c r="W467" i="2"/>
  <c r="W468" i="2"/>
  <c r="W469" i="2"/>
  <c r="W470" i="2"/>
  <c r="W471" i="2"/>
  <c r="W472" i="2"/>
  <c r="W473" i="2"/>
  <c r="W474" i="2"/>
  <c r="W475" i="2"/>
  <c r="W476" i="2"/>
  <c r="W477" i="2"/>
  <c r="W478" i="2"/>
  <c r="W479" i="2"/>
  <c r="W480" i="2"/>
  <c r="W481" i="2"/>
  <c r="W482" i="2"/>
  <c r="W483" i="2"/>
  <c r="W484" i="2"/>
  <c r="W485" i="2"/>
  <c r="W486" i="2"/>
  <c r="W487" i="2"/>
  <c r="W488" i="2"/>
  <c r="W489" i="2"/>
  <c r="W490" i="2"/>
  <c r="W491" i="2"/>
  <c r="W492" i="2"/>
  <c r="W493" i="2"/>
  <c r="W494" i="2"/>
  <c r="W495" i="2"/>
  <c r="W496" i="2"/>
  <c r="W497" i="2"/>
  <c r="W498" i="2"/>
  <c r="W499" i="2"/>
  <c r="W500" i="2"/>
  <c r="W501" i="2"/>
  <c r="W502" i="2"/>
  <c r="W503" i="2"/>
  <c r="W504" i="2"/>
  <c r="W505" i="2"/>
  <c r="W506" i="2"/>
  <c r="W507" i="2"/>
  <c r="W508" i="2"/>
  <c r="W509" i="2"/>
  <c r="W510" i="2"/>
  <c r="W511" i="2"/>
  <c r="W512" i="2"/>
  <c r="W513" i="2"/>
  <c r="W514" i="2"/>
  <c r="W515" i="2"/>
  <c r="W516" i="2"/>
  <c r="W517" i="2"/>
  <c r="W518" i="2"/>
  <c r="W519" i="2"/>
  <c r="W520" i="2"/>
  <c r="W521" i="2"/>
  <c r="W522" i="2"/>
  <c r="W523" i="2"/>
  <c r="W524" i="2"/>
  <c r="W525" i="2"/>
  <c r="W526" i="2"/>
  <c r="W527" i="2"/>
  <c r="W528" i="2"/>
  <c r="W529" i="2"/>
  <c r="W530" i="2"/>
  <c r="W531" i="2"/>
  <c r="W532" i="2"/>
  <c r="W533" i="2"/>
  <c r="W534" i="2"/>
  <c r="W535" i="2"/>
  <c r="W536" i="2"/>
  <c r="W537" i="2"/>
  <c r="W538" i="2"/>
  <c r="W539" i="2"/>
  <c r="W540" i="2"/>
  <c r="W541" i="2"/>
  <c r="W542" i="2"/>
  <c r="W543" i="2"/>
  <c r="W544" i="2"/>
  <c r="W545" i="2"/>
  <c r="W546" i="2"/>
  <c r="W547" i="2"/>
  <c r="W548" i="2"/>
  <c r="W549" i="2"/>
  <c r="W550" i="2"/>
  <c r="W551" i="2"/>
  <c r="W552" i="2"/>
  <c r="W553" i="2"/>
  <c r="W554" i="2"/>
  <c r="W555" i="2"/>
  <c r="W556" i="2"/>
  <c r="W557" i="2"/>
  <c r="W558" i="2"/>
  <c r="W559" i="2"/>
  <c r="W560" i="2"/>
  <c r="W561" i="2"/>
  <c r="W562" i="2"/>
  <c r="W563" i="2"/>
  <c r="W564" i="2"/>
  <c r="W565" i="2"/>
  <c r="W566" i="2"/>
  <c r="W567" i="2"/>
  <c r="W568" i="2"/>
  <c r="W569" i="2"/>
  <c r="W570" i="2"/>
  <c r="W571" i="2"/>
  <c r="W572" i="2"/>
  <c r="W573" i="2"/>
  <c r="W574" i="2"/>
  <c r="W575" i="2"/>
  <c r="W576" i="2"/>
  <c r="W577" i="2"/>
  <c r="W578" i="2"/>
  <c r="W579" i="2"/>
  <c r="W580" i="2"/>
  <c r="W581" i="2"/>
  <c r="W582" i="2"/>
  <c r="W583" i="2"/>
  <c r="W584" i="2"/>
  <c r="W585" i="2"/>
  <c r="W586" i="2"/>
  <c r="W587" i="2"/>
  <c r="W588" i="2"/>
  <c r="W589" i="2"/>
  <c r="W590" i="2"/>
  <c r="W591" i="2"/>
  <c r="W592" i="2"/>
  <c r="W593" i="2"/>
  <c r="W594" i="2"/>
  <c r="W595" i="2"/>
  <c r="W596" i="2"/>
  <c r="W597" i="2"/>
  <c r="W598" i="2"/>
  <c r="W599" i="2"/>
  <c r="W600" i="2"/>
  <c r="W601" i="2"/>
  <c r="W602" i="2"/>
  <c r="W603" i="2"/>
  <c r="W604" i="2"/>
  <c r="W605" i="2"/>
  <c r="W606" i="2"/>
  <c r="W607" i="2"/>
  <c r="W608" i="2"/>
  <c r="W609" i="2"/>
  <c r="W610" i="2"/>
  <c r="W611" i="2"/>
  <c r="W612" i="2"/>
  <c r="W613" i="2"/>
  <c r="W614" i="2"/>
  <c r="W615" i="2"/>
  <c r="W616" i="2"/>
  <c r="W617" i="2"/>
  <c r="W618" i="2"/>
  <c r="W619" i="2"/>
  <c r="W620" i="2"/>
  <c r="W621" i="2"/>
  <c r="W622" i="2"/>
  <c r="W623" i="2"/>
  <c r="W624" i="2"/>
  <c r="W625" i="2"/>
  <c r="W626" i="2"/>
  <c r="W627" i="2"/>
  <c r="W628" i="2"/>
  <c r="W629" i="2"/>
  <c r="W630" i="2"/>
  <c r="W631" i="2"/>
  <c r="W632" i="2"/>
  <c r="W633" i="2"/>
  <c r="W634" i="2"/>
  <c r="W635" i="2"/>
  <c r="W636" i="2"/>
  <c r="W637" i="2"/>
  <c r="W638" i="2"/>
  <c r="W639" i="2"/>
  <c r="W640" i="2"/>
  <c r="W641" i="2"/>
  <c r="W642" i="2"/>
  <c r="W643" i="2"/>
  <c r="W644" i="2"/>
  <c r="W645" i="2"/>
  <c r="W646" i="2"/>
  <c r="W647" i="2"/>
  <c r="W648" i="2"/>
  <c r="W649" i="2"/>
  <c r="W650" i="2"/>
  <c r="W651" i="2"/>
  <c r="W652" i="2"/>
  <c r="W653" i="2"/>
  <c r="W654" i="2"/>
  <c r="W655" i="2"/>
  <c r="W656" i="2"/>
  <c r="W657" i="2"/>
  <c r="W658" i="2"/>
  <c r="W659" i="2"/>
  <c r="W660" i="2"/>
  <c r="W661" i="2"/>
  <c r="W662" i="2"/>
  <c r="W663" i="2"/>
  <c r="W664" i="2"/>
  <c r="W665" i="2"/>
  <c r="W666" i="2"/>
  <c r="W667" i="2"/>
  <c r="W668" i="2"/>
  <c r="W669" i="2"/>
  <c r="W670" i="2"/>
  <c r="W671" i="2"/>
  <c r="W672" i="2"/>
  <c r="W673" i="2"/>
  <c r="W674" i="2"/>
  <c r="W675" i="2"/>
  <c r="W676" i="2"/>
  <c r="W677" i="2"/>
  <c r="W678" i="2"/>
  <c r="W679" i="2"/>
  <c r="W680" i="2"/>
  <c r="W681" i="2"/>
  <c r="W682" i="2"/>
  <c r="W683" i="2"/>
  <c r="W684" i="2"/>
  <c r="W685" i="2"/>
  <c r="W686" i="2"/>
  <c r="W687" i="2"/>
  <c r="W688" i="2"/>
  <c r="W689" i="2"/>
  <c r="W690" i="2"/>
  <c r="W691" i="2"/>
  <c r="W692" i="2"/>
  <c r="W693" i="2"/>
  <c r="W694" i="2"/>
  <c r="W695" i="2"/>
  <c r="W696" i="2"/>
  <c r="W697" i="2"/>
  <c r="W698" i="2"/>
  <c r="W699" i="2"/>
  <c r="W700" i="2"/>
  <c r="W701" i="2"/>
  <c r="W702" i="2"/>
  <c r="W703" i="2"/>
  <c r="W704" i="2"/>
  <c r="W705" i="2"/>
  <c r="W706" i="2"/>
  <c r="W707" i="2"/>
  <c r="W708" i="2"/>
  <c r="W709" i="2"/>
  <c r="W710" i="2"/>
  <c r="W711" i="2"/>
  <c r="W712" i="2"/>
  <c r="W713" i="2"/>
  <c r="W714" i="2"/>
  <c r="W715" i="2"/>
  <c r="W716" i="2"/>
  <c r="W717" i="2"/>
  <c r="W718" i="2"/>
  <c r="W719" i="2"/>
  <c r="W720" i="2"/>
  <c r="W721" i="2"/>
  <c r="W722" i="2"/>
  <c r="W723" i="2"/>
  <c r="W724" i="2"/>
  <c r="W725" i="2"/>
  <c r="W726" i="2"/>
  <c r="W727" i="2"/>
  <c r="W728" i="2"/>
  <c r="W729" i="2"/>
  <c r="W730" i="2"/>
  <c r="W731" i="2"/>
  <c r="W732" i="2"/>
  <c r="W733" i="2"/>
  <c r="W734" i="2"/>
  <c r="W735" i="2"/>
  <c r="W736" i="2"/>
  <c r="W737" i="2"/>
  <c r="W738" i="2"/>
  <c r="W739" i="2"/>
  <c r="W740" i="2"/>
  <c r="W741" i="2"/>
  <c r="W742" i="2"/>
  <c r="W743" i="2"/>
  <c r="W744" i="2"/>
  <c r="W745" i="2"/>
  <c r="W746" i="2"/>
  <c r="W747" i="2"/>
  <c r="W748" i="2"/>
  <c r="W749" i="2"/>
  <c r="W750" i="2"/>
  <c r="W751" i="2"/>
  <c r="W752" i="2"/>
  <c r="W753" i="2"/>
  <c r="W754" i="2"/>
  <c r="W755" i="2"/>
  <c r="W756" i="2"/>
  <c r="W757" i="2"/>
  <c r="W758" i="2"/>
  <c r="W759" i="2"/>
  <c r="W760" i="2"/>
  <c r="W761" i="2"/>
  <c r="W762" i="2"/>
  <c r="W763" i="2"/>
  <c r="W764" i="2"/>
  <c r="W765" i="2"/>
  <c r="W766" i="2"/>
  <c r="W767" i="2"/>
  <c r="W768" i="2"/>
  <c r="W769" i="2"/>
  <c r="W770" i="2"/>
  <c r="W771" i="2"/>
  <c r="W772" i="2"/>
  <c r="W773" i="2"/>
  <c r="W774" i="2"/>
  <c r="W775" i="2"/>
  <c r="W776" i="2"/>
  <c r="W777" i="2"/>
  <c r="W778" i="2"/>
  <c r="W779" i="2"/>
  <c r="W780" i="2"/>
  <c r="W781" i="2"/>
  <c r="W782" i="2"/>
  <c r="W783" i="2"/>
  <c r="W784" i="2"/>
  <c r="W785" i="2"/>
  <c r="W786" i="2"/>
  <c r="W787" i="2"/>
  <c r="W788" i="2"/>
  <c r="W789" i="2"/>
  <c r="W790" i="2"/>
  <c r="W791" i="2"/>
  <c r="W792" i="2"/>
  <c r="W793" i="2"/>
  <c r="W794" i="2"/>
  <c r="W795" i="2"/>
  <c r="W796" i="2"/>
  <c r="W797" i="2"/>
  <c r="W798" i="2"/>
  <c r="W799" i="2"/>
  <c r="W800" i="2"/>
  <c r="W801" i="2"/>
  <c r="W802" i="2"/>
  <c r="W803" i="2"/>
  <c r="W804" i="2"/>
  <c r="W805" i="2"/>
  <c r="W806" i="2"/>
  <c r="W807" i="2"/>
  <c r="W808" i="2"/>
  <c r="W809" i="2"/>
  <c r="W810" i="2"/>
  <c r="W811" i="2"/>
  <c r="W812" i="2"/>
  <c r="W813" i="2"/>
  <c r="W814" i="2"/>
  <c r="W815" i="2"/>
  <c r="W816" i="2"/>
  <c r="W817" i="2"/>
  <c r="W818" i="2"/>
  <c r="W819" i="2"/>
  <c r="W820" i="2"/>
  <c r="W821" i="2"/>
  <c r="W822" i="2"/>
  <c r="W823" i="2"/>
  <c r="W824" i="2"/>
  <c r="W825" i="2"/>
  <c r="W826" i="2"/>
  <c r="W827" i="2"/>
  <c r="W828" i="2"/>
  <c r="W829" i="2"/>
  <c r="W830" i="2"/>
  <c r="W831" i="2"/>
  <c r="W832" i="2"/>
  <c r="W833" i="2"/>
  <c r="W834" i="2"/>
  <c r="W835" i="2"/>
  <c r="W836" i="2"/>
  <c r="W837" i="2"/>
  <c r="W838" i="2"/>
  <c r="W839" i="2"/>
  <c r="W840" i="2"/>
  <c r="W841" i="2"/>
  <c r="W842" i="2"/>
  <c r="W843" i="2"/>
  <c r="W844" i="2"/>
  <c r="W845" i="2"/>
  <c r="W846" i="2"/>
  <c r="W847" i="2"/>
  <c r="W848" i="2"/>
  <c r="W849" i="2"/>
  <c r="W850" i="2"/>
  <c r="W851" i="2"/>
  <c r="W852" i="2"/>
  <c r="W853" i="2"/>
  <c r="W854" i="2"/>
  <c r="W855" i="2"/>
  <c r="W856" i="2"/>
  <c r="W857" i="2"/>
  <c r="W858" i="2"/>
  <c r="W859" i="2"/>
  <c r="W860" i="2"/>
  <c r="W861" i="2"/>
  <c r="W862" i="2"/>
  <c r="W863" i="2"/>
  <c r="W864" i="2"/>
  <c r="W865" i="2"/>
  <c r="W866" i="2"/>
  <c r="W867" i="2"/>
  <c r="W868" i="2"/>
  <c r="W869" i="2"/>
  <c r="W870" i="2"/>
  <c r="W871" i="2"/>
  <c r="W872" i="2"/>
  <c r="W873" i="2"/>
  <c r="W874" i="2"/>
  <c r="W875" i="2"/>
  <c r="W876" i="2"/>
  <c r="W877" i="2"/>
  <c r="W878" i="2"/>
  <c r="W879" i="2"/>
  <c r="W880" i="2"/>
  <c r="W881" i="2"/>
  <c r="W882" i="2"/>
  <c r="W883" i="2"/>
  <c r="W884" i="2"/>
  <c r="W885" i="2"/>
  <c r="W886" i="2"/>
  <c r="W887" i="2"/>
  <c r="W888" i="2"/>
  <c r="W889" i="2"/>
  <c r="W890" i="2"/>
  <c r="W891" i="2"/>
  <c r="W892" i="2"/>
  <c r="W893" i="2"/>
  <c r="W894" i="2"/>
  <c r="W895" i="2"/>
  <c r="W896" i="2"/>
  <c r="W897" i="2"/>
  <c r="W898" i="2"/>
  <c r="W899" i="2"/>
  <c r="W900" i="2"/>
  <c r="W901" i="2"/>
  <c r="W902" i="2"/>
  <c r="W903" i="2"/>
  <c r="W904" i="2"/>
  <c r="W905" i="2"/>
  <c r="W906" i="2"/>
  <c r="W907" i="2"/>
  <c r="W908" i="2"/>
  <c r="W909" i="2"/>
  <c r="W910" i="2"/>
  <c r="W911" i="2"/>
  <c r="W912" i="2"/>
  <c r="W913" i="2"/>
  <c r="W914" i="2"/>
  <c r="W915" i="2"/>
  <c r="W916" i="2"/>
  <c r="W917" i="2"/>
  <c r="W918" i="2"/>
  <c r="W919" i="2"/>
  <c r="W920" i="2"/>
  <c r="W921" i="2"/>
  <c r="W922" i="2"/>
  <c r="W923" i="2"/>
  <c r="W924" i="2"/>
  <c r="W925" i="2"/>
  <c r="W926" i="2"/>
  <c r="W927" i="2"/>
  <c r="W928" i="2"/>
  <c r="W929" i="2"/>
  <c r="W930" i="2"/>
  <c r="W931" i="2"/>
  <c r="W932" i="2"/>
  <c r="W933" i="2"/>
  <c r="W934" i="2"/>
  <c r="W935" i="2"/>
  <c r="W936" i="2"/>
  <c r="W937" i="2"/>
  <c r="W938" i="2"/>
  <c r="W939" i="2"/>
  <c r="W940" i="2"/>
  <c r="W941" i="2"/>
  <c r="W942" i="2"/>
  <c r="W943" i="2"/>
  <c r="W944" i="2"/>
  <c r="W945" i="2"/>
  <c r="W946" i="2"/>
  <c r="W947" i="2"/>
  <c r="W948" i="2"/>
  <c r="W949" i="2"/>
  <c r="W950" i="2"/>
  <c r="W951" i="2"/>
  <c r="W952" i="2"/>
  <c r="W953" i="2"/>
  <c r="W954" i="2"/>
  <c r="W955" i="2"/>
  <c r="W956" i="2"/>
  <c r="W957" i="2"/>
  <c r="W958" i="2"/>
  <c r="W959" i="2"/>
  <c r="W960" i="2"/>
  <c r="W961" i="2"/>
  <c r="W962" i="2"/>
  <c r="W963" i="2"/>
  <c r="W964" i="2"/>
  <c r="W965" i="2"/>
  <c r="W966" i="2"/>
  <c r="W967" i="2"/>
  <c r="W968" i="2"/>
  <c r="W969" i="2"/>
  <c r="W970" i="2"/>
  <c r="W971" i="2"/>
  <c r="W972" i="2"/>
  <c r="W973" i="2"/>
  <c r="W974" i="2"/>
  <c r="W975" i="2"/>
  <c r="W976" i="2"/>
  <c r="W977" i="2"/>
  <c r="W978" i="2"/>
  <c r="W979" i="2"/>
  <c r="W980" i="2"/>
  <c r="W981" i="2"/>
  <c r="W982" i="2"/>
  <c r="W983" i="2"/>
  <c r="W984" i="2"/>
  <c r="W985" i="2"/>
  <c r="W986" i="2"/>
  <c r="W987" i="2"/>
  <c r="W988" i="2"/>
  <c r="W989" i="2"/>
  <c r="W990" i="2"/>
  <c r="W991" i="2"/>
  <c r="W992" i="2"/>
  <c r="W993" i="2"/>
  <c r="W994" i="2"/>
  <c r="W995" i="2"/>
  <c r="W996" i="2"/>
  <c r="W997" i="2"/>
  <c r="W998" i="2"/>
  <c r="W999" i="2"/>
  <c r="W1000" i="2"/>
  <c r="W1001" i="2"/>
  <c r="W1002" i="2"/>
  <c r="W1003" i="2"/>
  <c r="W1004" i="2"/>
  <c r="W1005" i="2"/>
  <c r="W1006" i="2"/>
  <c r="W1007" i="2"/>
  <c r="W1008" i="2"/>
  <c r="W1009" i="2"/>
  <c r="W1010" i="2"/>
  <c r="W1011" i="2"/>
  <c r="W1012" i="2"/>
  <c r="W1013" i="2"/>
  <c r="W1014" i="2"/>
  <c r="W1015" i="2"/>
  <c r="W1016" i="2"/>
  <c r="W1017" i="2"/>
  <c r="W1018" i="2"/>
  <c r="W1019" i="2"/>
  <c r="W1020" i="2"/>
  <c r="W1021" i="2"/>
  <c r="W1022" i="2"/>
  <c r="W1023" i="2"/>
  <c r="W1024" i="2"/>
  <c r="W1025" i="2"/>
  <c r="W1026" i="2"/>
  <c r="W1027" i="2"/>
  <c r="W1028" i="2"/>
  <c r="W1029" i="2"/>
  <c r="W1030" i="2"/>
  <c r="W1031" i="2"/>
  <c r="W1032" i="2"/>
  <c r="W1033" i="2"/>
  <c r="W1034" i="2"/>
  <c r="W1035" i="2"/>
  <c r="W1036" i="2"/>
  <c r="W1037" i="2"/>
  <c r="W1038" i="2"/>
  <c r="W1039" i="2"/>
  <c r="W1040" i="2"/>
  <c r="W1041" i="2"/>
  <c r="W1042" i="2"/>
  <c r="W1043" i="2"/>
  <c r="W1044" i="2"/>
  <c r="W1045" i="2"/>
  <c r="W1046" i="2"/>
  <c r="W1047" i="2"/>
  <c r="W1048" i="2"/>
  <c r="W1049" i="2"/>
  <c r="W1050" i="2"/>
  <c r="W1051" i="2"/>
  <c r="W1052" i="2"/>
  <c r="W1053" i="2"/>
  <c r="W1054" i="2"/>
  <c r="W1055" i="2"/>
  <c r="W1056" i="2"/>
  <c r="W1057" i="2"/>
  <c r="W1058" i="2"/>
  <c r="W1059" i="2"/>
  <c r="W1060" i="2"/>
  <c r="W1061" i="2"/>
  <c r="W1062" i="2"/>
  <c r="W1063" i="2"/>
  <c r="W1064" i="2"/>
  <c r="W1065" i="2"/>
  <c r="W1066" i="2"/>
  <c r="W1067" i="2"/>
  <c r="W1068" i="2"/>
  <c r="W1069" i="2"/>
  <c r="W1070" i="2"/>
  <c r="W1071" i="2"/>
  <c r="W1072" i="2"/>
  <c r="W1073" i="2"/>
  <c r="W1074" i="2"/>
  <c r="W1075" i="2"/>
  <c r="W1076" i="2"/>
  <c r="W1077" i="2"/>
  <c r="W1078" i="2"/>
  <c r="W1079" i="2"/>
  <c r="W1080" i="2"/>
  <c r="W1081" i="2"/>
  <c r="W1082" i="2"/>
  <c r="W1083" i="2"/>
  <c r="W1084" i="2"/>
  <c r="W1085" i="2"/>
  <c r="W1086" i="2"/>
  <c r="W1087" i="2"/>
  <c r="W1088" i="2"/>
  <c r="W1089" i="2"/>
  <c r="W1090" i="2"/>
  <c r="W1091" i="2"/>
  <c r="W1092" i="2"/>
  <c r="W1093" i="2"/>
  <c r="W1094" i="2"/>
  <c r="W1095" i="2"/>
  <c r="W1096" i="2"/>
  <c r="W1097" i="2"/>
  <c r="W1098" i="2"/>
  <c r="W1099" i="2"/>
  <c r="W1100" i="2"/>
  <c r="W1101" i="2"/>
  <c r="W1102" i="2"/>
  <c r="W1103" i="2"/>
  <c r="W1104" i="2"/>
  <c r="W1105" i="2"/>
  <c r="W1106" i="2"/>
  <c r="W1107" i="2"/>
  <c r="W1108" i="2"/>
  <c r="W1109" i="2"/>
  <c r="W1110" i="2"/>
  <c r="W1111" i="2"/>
  <c r="W1112" i="2"/>
  <c r="W1113" i="2"/>
  <c r="W1114" i="2"/>
  <c r="W1115" i="2"/>
  <c r="W1116" i="2"/>
  <c r="W1117" i="2"/>
  <c r="W1118" i="2"/>
  <c r="W1119" i="2"/>
  <c r="W1120" i="2"/>
  <c r="W1121" i="2"/>
  <c r="W1122" i="2"/>
  <c r="W1123" i="2"/>
  <c r="W1124" i="2"/>
  <c r="W1125" i="2"/>
  <c r="W1126" i="2"/>
  <c r="W1127" i="2"/>
  <c r="W1128" i="2"/>
  <c r="W1129" i="2"/>
  <c r="W1130" i="2"/>
  <c r="W1131" i="2"/>
  <c r="W1132" i="2"/>
  <c r="W1133" i="2"/>
  <c r="W1134" i="2"/>
  <c r="W1135" i="2"/>
  <c r="W1136" i="2"/>
  <c r="W1137" i="2"/>
  <c r="W1138" i="2"/>
  <c r="W1139" i="2"/>
  <c r="W1140" i="2"/>
  <c r="W1141" i="2"/>
  <c r="W1142" i="2"/>
  <c r="W1143" i="2"/>
  <c r="W1144" i="2"/>
  <c r="W1145" i="2"/>
  <c r="W1146" i="2"/>
  <c r="W1147" i="2"/>
  <c r="W1148" i="2"/>
  <c r="W1149" i="2"/>
  <c r="W1150" i="2"/>
  <c r="W1151" i="2"/>
  <c r="W1152" i="2"/>
  <c r="W1153" i="2"/>
  <c r="W1154" i="2"/>
  <c r="W1155" i="2"/>
  <c r="W1156" i="2"/>
  <c r="W1157" i="2"/>
  <c r="W1158" i="2"/>
  <c r="W1159" i="2"/>
  <c r="W1160" i="2"/>
  <c r="W1161" i="2"/>
  <c r="W1162" i="2"/>
  <c r="W1163" i="2"/>
  <c r="W1164" i="2"/>
  <c r="W1165" i="2"/>
  <c r="W1166" i="2"/>
  <c r="W1167" i="2"/>
  <c r="W1168" i="2"/>
  <c r="W1169" i="2"/>
  <c r="W1170" i="2"/>
  <c r="W1171" i="2"/>
  <c r="W1172" i="2"/>
  <c r="W1173" i="2"/>
  <c r="W1174" i="2"/>
  <c r="W1175" i="2"/>
  <c r="W1176" i="2"/>
  <c r="W1177" i="2"/>
  <c r="W1178" i="2"/>
  <c r="W1179" i="2"/>
  <c r="W1180" i="2"/>
  <c r="W1181" i="2"/>
  <c r="W1182" i="2"/>
  <c r="W1183" i="2"/>
  <c r="W1184" i="2"/>
  <c r="W1185" i="2"/>
  <c r="W1186" i="2"/>
  <c r="W1187" i="2"/>
  <c r="W1188" i="2"/>
  <c r="W1189" i="2"/>
  <c r="W1190" i="2"/>
  <c r="W1191" i="2"/>
  <c r="W1192" i="2"/>
  <c r="W1193" i="2"/>
  <c r="W1194" i="2"/>
  <c r="W1195" i="2"/>
  <c r="W1196" i="2"/>
  <c r="W1197" i="2"/>
  <c r="W1198" i="2"/>
  <c r="W1199" i="2"/>
  <c r="W1200" i="2"/>
  <c r="W1201" i="2"/>
  <c r="W1202" i="2"/>
  <c r="W1203" i="2"/>
  <c r="W1204" i="2"/>
  <c r="W1205" i="2"/>
  <c r="W1206" i="2"/>
  <c r="W1207" i="2"/>
  <c r="W1208" i="2"/>
  <c r="W1209" i="2"/>
  <c r="W1210" i="2"/>
  <c r="W1211" i="2"/>
  <c r="W1212" i="2"/>
  <c r="W1213" i="2"/>
  <c r="W1214" i="2"/>
  <c r="W1215" i="2"/>
  <c r="W1216" i="2"/>
  <c r="W1217" i="2"/>
  <c r="W1218" i="2"/>
  <c r="W1219" i="2"/>
  <c r="W1220" i="2"/>
  <c r="W1221" i="2"/>
  <c r="W1222" i="2"/>
  <c r="W1223" i="2"/>
  <c r="W1224" i="2"/>
  <c r="W1225" i="2"/>
  <c r="W1226" i="2"/>
  <c r="W1227" i="2"/>
  <c r="W1228" i="2"/>
  <c r="W1229" i="2"/>
  <c r="W1230" i="2"/>
  <c r="W1231" i="2"/>
  <c r="W1232" i="2"/>
  <c r="W1233" i="2"/>
  <c r="W1234" i="2"/>
  <c r="W1235" i="2"/>
  <c r="W1236" i="2"/>
  <c r="W1237" i="2"/>
  <c r="W1238" i="2"/>
  <c r="W1239" i="2"/>
  <c r="W1240" i="2"/>
  <c r="W1241" i="2"/>
  <c r="W1242" i="2"/>
  <c r="W1243" i="2"/>
  <c r="W1244" i="2"/>
  <c r="W1245" i="2"/>
  <c r="W1246" i="2"/>
  <c r="W1247" i="2"/>
  <c r="W1248" i="2"/>
  <c r="W1249" i="2"/>
  <c r="W1250" i="2"/>
  <c r="W1251" i="2"/>
  <c r="W1252" i="2"/>
  <c r="W1253" i="2"/>
  <c r="W1254" i="2"/>
  <c r="W1255" i="2"/>
  <c r="W1256" i="2"/>
  <c r="W1257" i="2"/>
  <c r="W1258" i="2"/>
  <c r="W1259" i="2"/>
  <c r="W1260" i="2"/>
  <c r="W1261" i="2"/>
  <c r="W1262" i="2"/>
  <c r="W1263" i="2"/>
  <c r="W1264" i="2"/>
  <c r="W1265" i="2"/>
  <c r="W1266" i="2"/>
  <c r="W1267" i="2"/>
  <c r="W1268" i="2"/>
  <c r="W1269" i="2"/>
  <c r="W1270" i="2"/>
  <c r="W1271" i="2"/>
  <c r="W1272" i="2"/>
  <c r="W1273" i="2"/>
  <c r="W1274" i="2"/>
  <c r="W1275" i="2"/>
  <c r="W1276" i="2"/>
  <c r="W1277" i="2"/>
  <c r="W1278" i="2"/>
  <c r="W1279" i="2"/>
  <c r="W1280" i="2"/>
  <c r="W1281" i="2"/>
  <c r="W1282" i="2"/>
  <c r="W1283" i="2"/>
  <c r="W1284" i="2"/>
  <c r="W1285" i="2"/>
  <c r="W1286" i="2"/>
  <c r="W1287" i="2"/>
  <c r="W1288" i="2"/>
  <c r="W1289" i="2"/>
  <c r="W1290" i="2"/>
  <c r="W1291" i="2"/>
  <c r="W1292" i="2"/>
  <c r="W1293" i="2"/>
  <c r="W1294" i="2"/>
  <c r="W1295" i="2"/>
  <c r="W1296" i="2"/>
  <c r="W1297" i="2"/>
  <c r="W1298" i="2"/>
  <c r="W1299" i="2"/>
  <c r="W1300" i="2"/>
  <c r="W1301" i="2"/>
  <c r="W1302" i="2"/>
  <c r="W1303" i="2"/>
  <c r="W1304" i="2"/>
  <c r="W1305" i="2"/>
  <c r="W1306" i="2"/>
  <c r="W1307" i="2"/>
  <c r="W1308" i="2"/>
  <c r="W1309" i="2"/>
  <c r="W1310" i="2"/>
  <c r="W1311" i="2"/>
  <c r="W1312" i="2"/>
  <c r="W1313" i="2"/>
  <c r="W1314" i="2"/>
  <c r="W1315" i="2"/>
  <c r="W1316" i="2"/>
  <c r="W1317" i="2"/>
  <c r="W1318" i="2"/>
  <c r="W1319" i="2"/>
  <c r="W1320" i="2"/>
  <c r="W1321" i="2"/>
  <c r="W1322" i="2"/>
  <c r="W1323" i="2"/>
  <c r="W1324" i="2"/>
  <c r="W1325" i="2"/>
  <c r="W1326" i="2"/>
  <c r="W1327" i="2"/>
  <c r="W1328" i="2"/>
  <c r="W1329" i="2"/>
  <c r="W1330" i="2"/>
  <c r="W1331" i="2"/>
  <c r="W1332" i="2"/>
  <c r="W1333" i="2"/>
  <c r="W1334" i="2"/>
  <c r="W1335" i="2"/>
  <c r="W1336" i="2"/>
  <c r="W1337" i="2"/>
  <c r="W1338" i="2"/>
  <c r="W1339" i="2"/>
  <c r="W1340" i="2"/>
  <c r="W1341" i="2"/>
  <c r="W1342" i="2"/>
  <c r="W1343" i="2"/>
  <c r="W1344" i="2"/>
  <c r="W1345" i="2"/>
  <c r="W1346" i="2"/>
  <c r="W1347" i="2"/>
  <c r="W1348" i="2"/>
  <c r="W1349" i="2"/>
  <c r="W1350" i="2"/>
  <c r="W1351" i="2"/>
  <c r="W1352" i="2"/>
  <c r="W1353" i="2"/>
  <c r="W1354" i="2"/>
  <c r="W1355" i="2"/>
  <c r="W1356" i="2"/>
  <c r="W1357" i="2"/>
  <c r="W1358" i="2"/>
  <c r="W1359" i="2"/>
  <c r="W1360" i="2"/>
  <c r="W1361" i="2"/>
  <c r="W1362" i="2"/>
  <c r="W1363" i="2"/>
  <c r="W1364" i="2"/>
  <c r="W1365" i="2"/>
  <c r="W1366" i="2"/>
  <c r="W1367" i="2"/>
  <c r="W1368" i="2"/>
  <c r="W1369" i="2"/>
  <c r="W1370" i="2"/>
  <c r="W1371" i="2"/>
  <c r="W1372" i="2"/>
  <c r="W1373" i="2"/>
  <c r="W1374" i="2"/>
  <c r="W1375" i="2"/>
  <c r="W1376" i="2"/>
  <c r="W1377" i="2"/>
  <c r="W1378" i="2"/>
  <c r="W1379" i="2"/>
  <c r="W1380" i="2"/>
  <c r="W1381" i="2"/>
  <c r="W1382" i="2"/>
  <c r="W1383" i="2"/>
  <c r="W1384" i="2"/>
  <c r="W1385" i="2"/>
  <c r="W1386" i="2"/>
  <c r="W1387" i="2"/>
  <c r="W1388" i="2"/>
  <c r="W1389" i="2"/>
  <c r="W1390" i="2"/>
  <c r="W1391" i="2"/>
  <c r="W1392" i="2"/>
  <c r="W1393" i="2"/>
  <c r="W1394" i="2"/>
  <c r="W1395" i="2"/>
  <c r="W1396" i="2"/>
  <c r="W1397" i="2"/>
  <c r="W1398" i="2"/>
  <c r="W1399" i="2"/>
  <c r="W1400" i="2"/>
  <c r="W1401" i="2"/>
  <c r="W1402" i="2"/>
  <c r="W1403" i="2"/>
  <c r="W1404" i="2"/>
  <c r="W1405" i="2"/>
  <c r="W1406" i="2"/>
  <c r="W1407" i="2"/>
  <c r="W1408" i="2"/>
  <c r="W1409" i="2"/>
  <c r="W1410" i="2"/>
  <c r="W1411" i="2"/>
  <c r="W1412" i="2"/>
  <c r="W1413" i="2"/>
  <c r="W1414" i="2"/>
  <c r="W1415" i="2"/>
  <c r="W1416" i="2"/>
  <c r="W1417" i="2"/>
  <c r="W1418" i="2"/>
  <c r="W1419" i="2"/>
  <c r="W1420" i="2"/>
  <c r="W1421" i="2"/>
  <c r="W1422" i="2"/>
  <c r="W1423" i="2"/>
  <c r="W1424" i="2"/>
  <c r="W1425" i="2"/>
  <c r="W1426" i="2"/>
  <c r="W1427" i="2"/>
  <c r="W1428" i="2"/>
  <c r="W1429" i="2"/>
  <c r="W1430" i="2"/>
  <c r="W1431" i="2"/>
  <c r="W1432" i="2"/>
  <c r="W1433" i="2"/>
  <c r="W1434" i="2"/>
  <c r="W1435" i="2"/>
  <c r="W1436" i="2"/>
  <c r="W1437" i="2"/>
  <c r="W1438" i="2"/>
  <c r="W1439" i="2"/>
  <c r="W1440" i="2"/>
  <c r="W1441" i="2"/>
  <c r="W1442" i="2"/>
  <c r="W1443" i="2"/>
  <c r="W1444" i="2"/>
  <c r="W1445" i="2"/>
  <c r="W1446" i="2"/>
  <c r="W1447" i="2"/>
  <c r="W1448" i="2"/>
  <c r="W1449" i="2"/>
  <c r="W1450" i="2"/>
  <c r="W1451" i="2"/>
  <c r="W1452" i="2"/>
  <c r="W1453" i="2"/>
  <c r="W1454" i="2"/>
  <c r="W1455" i="2"/>
  <c r="W1456" i="2"/>
  <c r="W1457" i="2"/>
  <c r="W1458" i="2"/>
  <c r="W1459" i="2"/>
  <c r="W1460" i="2"/>
  <c r="W1461" i="2"/>
  <c r="W1462" i="2"/>
  <c r="W1463" i="2"/>
  <c r="W1464" i="2"/>
  <c r="W1465" i="2"/>
  <c r="W1466" i="2"/>
  <c r="W1467" i="2"/>
  <c r="W1468" i="2"/>
  <c r="W1469" i="2"/>
  <c r="W1470" i="2"/>
  <c r="W1471" i="2"/>
  <c r="W1472" i="2"/>
  <c r="W1473" i="2"/>
  <c r="W1474" i="2"/>
  <c r="W1475" i="2"/>
  <c r="W1476" i="2"/>
  <c r="W1477" i="2"/>
  <c r="W1478" i="2"/>
  <c r="W1479" i="2"/>
  <c r="W1480" i="2"/>
  <c r="W1481" i="2"/>
  <c r="W1482" i="2"/>
  <c r="W1483" i="2"/>
  <c r="W1484" i="2"/>
  <c r="W1485" i="2"/>
  <c r="W1486" i="2"/>
  <c r="W1487" i="2"/>
  <c r="W1488" i="2"/>
  <c r="W1489" i="2"/>
  <c r="W1490" i="2"/>
  <c r="W1491" i="2"/>
  <c r="W1492" i="2"/>
  <c r="W1493" i="2"/>
  <c r="W1494" i="2"/>
  <c r="W1495" i="2"/>
  <c r="W1496" i="2"/>
  <c r="W1497" i="2"/>
  <c r="W1498" i="2"/>
  <c r="W1499" i="2"/>
  <c r="W1500" i="2"/>
  <c r="W1501" i="2"/>
  <c r="W1502" i="2"/>
  <c r="W1503" i="2"/>
  <c r="W1504" i="2"/>
  <c r="W1505" i="2"/>
  <c r="W1506" i="2"/>
  <c r="W1507" i="2"/>
  <c r="W1508" i="2"/>
  <c r="W1509" i="2"/>
  <c r="W1510" i="2"/>
  <c r="W1511" i="2"/>
  <c r="W1512" i="2"/>
  <c r="W1513" i="2"/>
  <c r="W1514" i="2"/>
  <c r="W1515" i="2"/>
  <c r="W1516" i="2"/>
  <c r="W1517" i="2"/>
  <c r="W1518" i="2"/>
  <c r="W1519" i="2"/>
  <c r="W1520" i="2"/>
  <c r="W1521" i="2"/>
  <c r="W1522" i="2"/>
  <c r="W1523" i="2"/>
  <c r="W1524" i="2"/>
  <c r="W1525" i="2"/>
  <c r="W1526" i="2"/>
  <c r="W1527" i="2"/>
  <c r="W1528" i="2"/>
  <c r="W1529" i="2"/>
  <c r="W1530" i="2"/>
  <c r="W1531" i="2"/>
  <c r="W1532" i="2"/>
  <c r="W1533" i="2"/>
  <c r="W1534" i="2"/>
  <c r="W1535" i="2"/>
  <c r="W1536" i="2"/>
  <c r="W1537" i="2"/>
  <c r="W1538" i="2"/>
  <c r="W1539" i="2"/>
  <c r="W1540" i="2"/>
  <c r="W1541" i="2"/>
  <c r="W1542" i="2"/>
  <c r="W1543" i="2"/>
  <c r="W1544" i="2"/>
  <c r="W1545" i="2"/>
  <c r="W1546" i="2"/>
  <c r="W1547" i="2"/>
  <c r="W1548" i="2"/>
  <c r="W1549" i="2"/>
  <c r="W1550" i="2"/>
  <c r="W1551" i="2"/>
  <c r="W1552" i="2"/>
  <c r="W1553" i="2"/>
  <c r="W1554" i="2"/>
  <c r="W1555" i="2"/>
  <c r="W1556" i="2"/>
  <c r="W1557" i="2"/>
  <c r="W1558" i="2"/>
  <c r="W1559" i="2"/>
  <c r="W1560" i="2"/>
  <c r="W1561" i="2"/>
  <c r="W1562" i="2"/>
  <c r="W1563" i="2"/>
  <c r="W1564" i="2"/>
  <c r="W1565" i="2"/>
  <c r="W1566" i="2"/>
  <c r="W1567" i="2"/>
  <c r="W1568" i="2"/>
  <c r="W1569" i="2"/>
  <c r="W1570" i="2"/>
  <c r="W1571" i="2"/>
  <c r="W1572" i="2"/>
  <c r="W1573" i="2"/>
  <c r="W1574" i="2"/>
  <c r="W1575" i="2"/>
  <c r="W1576" i="2"/>
  <c r="W1577" i="2"/>
  <c r="W1578" i="2"/>
  <c r="W1579" i="2"/>
  <c r="W1580" i="2"/>
  <c r="W1581" i="2"/>
  <c r="W1582" i="2"/>
  <c r="W1583" i="2"/>
  <c r="W1584" i="2"/>
  <c r="W1585" i="2"/>
  <c r="W1586" i="2"/>
  <c r="W1587" i="2"/>
  <c r="W1588" i="2"/>
  <c r="W1589" i="2"/>
  <c r="W1590" i="2"/>
  <c r="W1591" i="2"/>
  <c r="W1592" i="2"/>
  <c r="W1593" i="2"/>
  <c r="W1594" i="2"/>
  <c r="W1595" i="2"/>
  <c r="W1596" i="2"/>
  <c r="W1597" i="2"/>
  <c r="W1598" i="2"/>
  <c r="W1599" i="2"/>
  <c r="W1600" i="2"/>
  <c r="W1601" i="2"/>
  <c r="W1602" i="2"/>
  <c r="W1603" i="2"/>
  <c r="W1604" i="2"/>
  <c r="W1605" i="2"/>
  <c r="W1606" i="2"/>
  <c r="W1607" i="2"/>
  <c r="W1608" i="2"/>
  <c r="W1609" i="2"/>
  <c r="W1610" i="2"/>
  <c r="W1611" i="2"/>
  <c r="W1612" i="2"/>
  <c r="W1613" i="2"/>
  <c r="W1614" i="2"/>
  <c r="W1615" i="2"/>
  <c r="W1616" i="2"/>
  <c r="W1617" i="2"/>
  <c r="W1618" i="2"/>
  <c r="W1619" i="2"/>
  <c r="W1620" i="2"/>
  <c r="W1621" i="2"/>
  <c r="W1622" i="2"/>
  <c r="W1623" i="2"/>
  <c r="W1624" i="2"/>
  <c r="W1625" i="2"/>
  <c r="W1626" i="2"/>
  <c r="W1627" i="2"/>
  <c r="W1628" i="2"/>
  <c r="W1629" i="2"/>
  <c r="W1630" i="2"/>
  <c r="W1631" i="2"/>
  <c r="W1632" i="2"/>
  <c r="W1633" i="2"/>
  <c r="W1634" i="2"/>
  <c r="W1635" i="2"/>
  <c r="W1636" i="2"/>
  <c r="W1637" i="2"/>
  <c r="W1638" i="2"/>
  <c r="W1639" i="2"/>
  <c r="W1640" i="2"/>
  <c r="W1641" i="2"/>
  <c r="W1642" i="2"/>
  <c r="W1643" i="2"/>
  <c r="W1644" i="2"/>
  <c r="W1645" i="2"/>
  <c r="W1646" i="2"/>
  <c r="W1647" i="2"/>
  <c r="W1648" i="2"/>
  <c r="W1649" i="2"/>
  <c r="W1650" i="2"/>
  <c r="W1651" i="2"/>
  <c r="W1652" i="2"/>
  <c r="W1653" i="2"/>
  <c r="W1654" i="2"/>
  <c r="W1655" i="2"/>
  <c r="W1656" i="2"/>
  <c r="W1657" i="2"/>
  <c r="W1658" i="2"/>
  <c r="W1659" i="2"/>
  <c r="W1660" i="2"/>
  <c r="W1661" i="2"/>
  <c r="W1662" i="2"/>
  <c r="W1663" i="2"/>
  <c r="W1664" i="2"/>
  <c r="W1665" i="2"/>
  <c r="W1666" i="2"/>
  <c r="W1667" i="2"/>
  <c r="W1668" i="2"/>
  <c r="W1669" i="2"/>
  <c r="W1670" i="2"/>
  <c r="W1671" i="2"/>
  <c r="W1672" i="2"/>
  <c r="W1673" i="2"/>
  <c r="W1674" i="2"/>
  <c r="W1675" i="2"/>
  <c r="W1676" i="2"/>
  <c r="W1677" i="2"/>
  <c r="W1678" i="2"/>
  <c r="W1679" i="2"/>
  <c r="W1680" i="2"/>
  <c r="W1681" i="2"/>
  <c r="W1682" i="2"/>
  <c r="W1683" i="2"/>
  <c r="W1684" i="2"/>
  <c r="W1685" i="2"/>
  <c r="W1686" i="2"/>
  <c r="W1687" i="2"/>
  <c r="W1688" i="2"/>
  <c r="W1689" i="2"/>
  <c r="W1690" i="2"/>
  <c r="W1691" i="2"/>
  <c r="W1692" i="2"/>
  <c r="W1693" i="2"/>
  <c r="W1694" i="2"/>
  <c r="W1695" i="2"/>
  <c r="W1696" i="2"/>
  <c r="W1697" i="2"/>
  <c r="W1698" i="2"/>
  <c r="W1699" i="2"/>
  <c r="W1700" i="2"/>
  <c r="W1701" i="2"/>
  <c r="W1702" i="2"/>
  <c r="W1703" i="2"/>
  <c r="W1704" i="2"/>
  <c r="W1705" i="2"/>
  <c r="W1706" i="2"/>
  <c r="W1707" i="2"/>
  <c r="W1708" i="2"/>
  <c r="W1709" i="2"/>
  <c r="W1710" i="2"/>
  <c r="W1711" i="2"/>
  <c r="W1712" i="2"/>
  <c r="W1713" i="2"/>
  <c r="W1714" i="2"/>
  <c r="W1715" i="2"/>
  <c r="W1716" i="2"/>
  <c r="W1717" i="2"/>
  <c r="W1718" i="2"/>
  <c r="W1719" i="2"/>
  <c r="W1720" i="2"/>
  <c r="W1721" i="2"/>
  <c r="W1722" i="2"/>
  <c r="W1723" i="2"/>
  <c r="W1724" i="2"/>
  <c r="W1725" i="2"/>
  <c r="W1726" i="2"/>
  <c r="W1727" i="2"/>
  <c r="W1728" i="2"/>
  <c r="W1729" i="2"/>
  <c r="W1730" i="2"/>
  <c r="W1731" i="2"/>
  <c r="W1732" i="2"/>
  <c r="W1733" i="2"/>
  <c r="W1734" i="2"/>
  <c r="W1735" i="2"/>
  <c r="W1736" i="2"/>
  <c r="W1737" i="2"/>
  <c r="W1738" i="2"/>
  <c r="W1739" i="2"/>
  <c r="W1740" i="2"/>
  <c r="W1741" i="2"/>
  <c r="W1742" i="2"/>
  <c r="W1743" i="2"/>
  <c r="W1744" i="2"/>
  <c r="W1745" i="2"/>
  <c r="W1746" i="2"/>
  <c r="W1747" i="2"/>
  <c r="W1748" i="2"/>
  <c r="W1749" i="2"/>
  <c r="W1750" i="2"/>
  <c r="W1751" i="2"/>
  <c r="W1752" i="2"/>
  <c r="W1753" i="2"/>
  <c r="W1754" i="2"/>
  <c r="W1755" i="2"/>
  <c r="W1756" i="2"/>
  <c r="W1757" i="2"/>
  <c r="W1758" i="2"/>
  <c r="W1759" i="2"/>
  <c r="W1760" i="2"/>
  <c r="W1761" i="2"/>
  <c r="W1762" i="2"/>
  <c r="W1763" i="2"/>
  <c r="W1764" i="2"/>
  <c r="W1765" i="2"/>
  <c r="W1766" i="2"/>
  <c r="W1767" i="2"/>
  <c r="W1768" i="2"/>
  <c r="W1769" i="2"/>
  <c r="W1770" i="2"/>
  <c r="W1771" i="2"/>
  <c r="W1772" i="2"/>
  <c r="W1773" i="2"/>
  <c r="W1774" i="2"/>
  <c r="W1775" i="2"/>
  <c r="W1776" i="2"/>
  <c r="W1777" i="2"/>
  <c r="W1778" i="2"/>
  <c r="W1779" i="2"/>
  <c r="W1780" i="2"/>
  <c r="W1781" i="2"/>
  <c r="W1782" i="2"/>
  <c r="W1783" i="2"/>
  <c r="W1784" i="2"/>
  <c r="W1785" i="2"/>
  <c r="W1786" i="2"/>
  <c r="W1787" i="2"/>
  <c r="W1788" i="2"/>
  <c r="W1789" i="2"/>
  <c r="W1790" i="2"/>
  <c r="W1791" i="2"/>
  <c r="W1792" i="2"/>
  <c r="W1793" i="2"/>
  <c r="W1794" i="2"/>
  <c r="W1795" i="2"/>
  <c r="W1796" i="2"/>
  <c r="W1797" i="2"/>
  <c r="W1798" i="2"/>
  <c r="W1799" i="2"/>
  <c r="W1800" i="2"/>
  <c r="W1801" i="2"/>
  <c r="W1802" i="2"/>
  <c r="W1803" i="2"/>
  <c r="W1804" i="2"/>
  <c r="W1805" i="2"/>
  <c r="W1806" i="2"/>
  <c r="W1807" i="2"/>
  <c r="W1808" i="2"/>
  <c r="W1809" i="2"/>
  <c r="W1810" i="2"/>
  <c r="W1811" i="2"/>
  <c r="W1812" i="2"/>
  <c r="W1813" i="2"/>
  <c r="W1814" i="2"/>
  <c r="W1815" i="2"/>
  <c r="W1816" i="2"/>
  <c r="W1817" i="2"/>
  <c r="W1818" i="2"/>
  <c r="W1819" i="2"/>
  <c r="W1820" i="2"/>
  <c r="W1821" i="2"/>
  <c r="W1822" i="2"/>
  <c r="W1823" i="2"/>
  <c r="W1824" i="2"/>
  <c r="W1825" i="2"/>
  <c r="W1826" i="2"/>
  <c r="W1827" i="2"/>
  <c r="W1828" i="2"/>
  <c r="W1829" i="2"/>
  <c r="W1830" i="2"/>
  <c r="W1831" i="2"/>
  <c r="W1832" i="2"/>
  <c r="W1833" i="2"/>
  <c r="W1834" i="2"/>
  <c r="W1835" i="2"/>
  <c r="W1836" i="2"/>
  <c r="W1837" i="2"/>
  <c r="W1838" i="2"/>
  <c r="W1839" i="2"/>
  <c r="W1840" i="2"/>
  <c r="W1841" i="2"/>
  <c r="W1842" i="2"/>
  <c r="W1843" i="2"/>
  <c r="W1844" i="2"/>
  <c r="W1845" i="2"/>
  <c r="W1846" i="2"/>
  <c r="W1847" i="2"/>
  <c r="W1848" i="2"/>
  <c r="W1849" i="2"/>
  <c r="W1850" i="2"/>
  <c r="W1851" i="2"/>
  <c r="W1852" i="2"/>
  <c r="W1853" i="2"/>
  <c r="W1854" i="2"/>
  <c r="W1855" i="2"/>
  <c r="W1856" i="2"/>
  <c r="W1857" i="2"/>
  <c r="W1858" i="2"/>
  <c r="W1859" i="2"/>
  <c r="W1860" i="2"/>
  <c r="W1861" i="2"/>
  <c r="W1862" i="2"/>
  <c r="W1863" i="2"/>
  <c r="W1864" i="2"/>
  <c r="W1865" i="2"/>
  <c r="W1866" i="2"/>
  <c r="W1867" i="2"/>
  <c r="W1868" i="2"/>
  <c r="W1869" i="2"/>
  <c r="W1870" i="2"/>
  <c r="W1871" i="2"/>
  <c r="W1872" i="2"/>
  <c r="W1873" i="2"/>
  <c r="W1874" i="2"/>
  <c r="W1875" i="2"/>
  <c r="W1876" i="2"/>
  <c r="W1877" i="2"/>
  <c r="W1878" i="2"/>
  <c r="W1879" i="2"/>
  <c r="W1880" i="2"/>
  <c r="W1881" i="2"/>
  <c r="W1882" i="2"/>
  <c r="W1883" i="2"/>
  <c r="W1884" i="2"/>
  <c r="W1885" i="2"/>
  <c r="W1886" i="2"/>
  <c r="W1887" i="2"/>
  <c r="W1888" i="2"/>
  <c r="W1889" i="2"/>
  <c r="W1890" i="2"/>
  <c r="W1891" i="2"/>
  <c r="W1892" i="2"/>
  <c r="W1893" i="2"/>
  <c r="W1894" i="2"/>
  <c r="W1895" i="2"/>
  <c r="W1896" i="2"/>
  <c r="W1897" i="2"/>
  <c r="W1898" i="2"/>
  <c r="W1899" i="2"/>
  <c r="W1900" i="2"/>
  <c r="W1901" i="2"/>
  <c r="W1902" i="2"/>
  <c r="W1903" i="2"/>
  <c r="W1904" i="2"/>
  <c r="W1905" i="2"/>
  <c r="W1906" i="2"/>
  <c r="W1907" i="2"/>
  <c r="W1908" i="2"/>
  <c r="W1909" i="2"/>
  <c r="W1910" i="2"/>
  <c r="W1911" i="2"/>
  <c r="W1912" i="2"/>
  <c r="W1913" i="2"/>
  <c r="W1914" i="2"/>
  <c r="W1915" i="2"/>
  <c r="W1916" i="2"/>
  <c r="W1917" i="2"/>
  <c r="W1918" i="2"/>
  <c r="W1919" i="2"/>
  <c r="W1920" i="2"/>
  <c r="W1921" i="2"/>
  <c r="W1922" i="2"/>
  <c r="W1923" i="2"/>
  <c r="W1924" i="2"/>
  <c r="W1925" i="2"/>
  <c r="W1926" i="2"/>
  <c r="W1927" i="2"/>
  <c r="W1928" i="2"/>
  <c r="W1929" i="2"/>
  <c r="W1930" i="2"/>
  <c r="W1931" i="2"/>
  <c r="W1932" i="2"/>
  <c r="W1933" i="2"/>
  <c r="W1934" i="2"/>
  <c r="W1935" i="2"/>
  <c r="W1936" i="2"/>
  <c r="W1937" i="2"/>
  <c r="W1938" i="2"/>
  <c r="W1939" i="2"/>
  <c r="W1940" i="2"/>
  <c r="W1941" i="2"/>
  <c r="W1942" i="2"/>
  <c r="W1943" i="2"/>
  <c r="W1944" i="2"/>
  <c r="W1945" i="2"/>
  <c r="W1946" i="2"/>
  <c r="W1947" i="2"/>
  <c r="W1948" i="2"/>
  <c r="W1949" i="2"/>
  <c r="W1950" i="2"/>
  <c r="W1951" i="2"/>
  <c r="W1952" i="2"/>
  <c r="W1953" i="2"/>
  <c r="W1954" i="2"/>
  <c r="W1955" i="2"/>
  <c r="W1956" i="2"/>
  <c r="W1957" i="2"/>
  <c r="W1958" i="2"/>
  <c r="W1959" i="2"/>
  <c r="W1960" i="2"/>
  <c r="W1961" i="2"/>
  <c r="W1962" i="2"/>
  <c r="W1963" i="2"/>
  <c r="W1964" i="2"/>
  <c r="W1965" i="2"/>
  <c r="W1966" i="2"/>
  <c r="W1967" i="2"/>
  <c r="W1968" i="2"/>
  <c r="W1969" i="2"/>
  <c r="W1970" i="2"/>
  <c r="W1971" i="2"/>
  <c r="W1972" i="2"/>
  <c r="W1973" i="2"/>
  <c r="W1974" i="2"/>
  <c r="W1975" i="2"/>
  <c r="W1976" i="2"/>
  <c r="W1977" i="2"/>
  <c r="W1978" i="2"/>
  <c r="W1979" i="2"/>
  <c r="W1980" i="2"/>
  <c r="W1981" i="2"/>
  <c r="W1982" i="2"/>
  <c r="W1983" i="2"/>
  <c r="W1984" i="2"/>
  <c r="W1985" i="2"/>
  <c r="W1986" i="2"/>
  <c r="W1987" i="2"/>
  <c r="W1988" i="2"/>
  <c r="W1989" i="2"/>
  <c r="W1990" i="2"/>
  <c r="W1991" i="2"/>
  <c r="W1992" i="2"/>
  <c r="W1993" i="2"/>
  <c r="W1994" i="2"/>
  <c r="W1995" i="2"/>
  <c r="W1996" i="2"/>
  <c r="W1997" i="2"/>
  <c r="W1998" i="2"/>
  <c r="W1999" i="2"/>
  <c r="W2000" i="2"/>
  <c r="W2001" i="2"/>
  <c r="W2002" i="2"/>
  <c r="W2003" i="2"/>
  <c r="W2004" i="2"/>
  <c r="W2005" i="2"/>
  <c r="W2006" i="2"/>
  <c r="W2007" i="2"/>
  <c r="W2008" i="2"/>
  <c r="W2009" i="2"/>
  <c r="W2010" i="2"/>
  <c r="W2011" i="2"/>
  <c r="W2012" i="2"/>
  <c r="W2013" i="2"/>
  <c r="W2014" i="2"/>
  <c r="W2015" i="2"/>
  <c r="W2016" i="2"/>
  <c r="W2017" i="2"/>
  <c r="W2018" i="2"/>
  <c r="W2019" i="2"/>
  <c r="W2020" i="2"/>
  <c r="W2021" i="2"/>
  <c r="W2022" i="2"/>
  <c r="W2023" i="2"/>
  <c r="W2024" i="2"/>
  <c r="W2025" i="2"/>
  <c r="W2026" i="2"/>
  <c r="W2027" i="2"/>
  <c r="W2028" i="2"/>
  <c r="W2029" i="2"/>
  <c r="W2030" i="2"/>
  <c r="W2031" i="2"/>
  <c r="W2032" i="2"/>
  <c r="W2033" i="2"/>
  <c r="W2034" i="2"/>
  <c r="W2035" i="2"/>
  <c r="W2036" i="2"/>
  <c r="W2037" i="2"/>
  <c r="W2038" i="2"/>
  <c r="W2039" i="2"/>
  <c r="W2040" i="2"/>
  <c r="W2041" i="2"/>
  <c r="W2042" i="2"/>
  <c r="W2043" i="2"/>
  <c r="W2044" i="2"/>
  <c r="W2045" i="2"/>
  <c r="W2046" i="2"/>
  <c r="W2047" i="2"/>
  <c r="W2048" i="2"/>
  <c r="W2049" i="2"/>
  <c r="W2050" i="2"/>
  <c r="W2051" i="2"/>
  <c r="W2052" i="2"/>
  <c r="W2053" i="2"/>
  <c r="W2054" i="2"/>
  <c r="W2055" i="2"/>
  <c r="W2056" i="2"/>
  <c r="W2057" i="2"/>
  <c r="W2058" i="2"/>
  <c r="W2059" i="2"/>
  <c r="W2060" i="2"/>
  <c r="W2061" i="2"/>
  <c r="W2062" i="2"/>
  <c r="W2063" i="2"/>
  <c r="W2064" i="2"/>
  <c r="W2065" i="2"/>
  <c r="W2066" i="2"/>
  <c r="W2067" i="2"/>
  <c r="W2068" i="2"/>
  <c r="W2069" i="2"/>
  <c r="W2070" i="2"/>
  <c r="W2071" i="2"/>
  <c r="W2072" i="2"/>
  <c r="W2073" i="2"/>
  <c r="W2074" i="2"/>
  <c r="W2075" i="2"/>
  <c r="W2076" i="2"/>
  <c r="W2077" i="2"/>
  <c r="W2078" i="2"/>
  <c r="W2079" i="2"/>
  <c r="W2080" i="2"/>
  <c r="W2081" i="2"/>
  <c r="W2082" i="2"/>
  <c r="W2083" i="2"/>
  <c r="W2084" i="2"/>
  <c r="W2085" i="2"/>
  <c r="W2086" i="2"/>
  <c r="W2087" i="2"/>
  <c r="W2088" i="2"/>
  <c r="W2089" i="2"/>
  <c r="W2090" i="2"/>
  <c r="W2091" i="2"/>
  <c r="W2092" i="2"/>
  <c r="W2093" i="2"/>
  <c r="W2094" i="2"/>
  <c r="W2095" i="2"/>
  <c r="W2096" i="2"/>
  <c r="W2097" i="2"/>
  <c r="W2098" i="2"/>
  <c r="W2099" i="2"/>
  <c r="W2100" i="2"/>
  <c r="W2101" i="2"/>
  <c r="W2102" i="2"/>
  <c r="W2103" i="2"/>
  <c r="W2104" i="2"/>
  <c r="W2105" i="2"/>
  <c r="W2106" i="2"/>
  <c r="W2107" i="2"/>
  <c r="W2108" i="2"/>
  <c r="W2109" i="2"/>
  <c r="W2110" i="2"/>
  <c r="W2111" i="2"/>
  <c r="W2112" i="2"/>
  <c r="W2113" i="2"/>
  <c r="W2114" i="2"/>
  <c r="W2115" i="2"/>
  <c r="W2116" i="2"/>
  <c r="W2117" i="2"/>
  <c r="W2118" i="2"/>
  <c r="W2119" i="2"/>
  <c r="W2120" i="2"/>
  <c r="W2121" i="2"/>
  <c r="W2122" i="2"/>
  <c r="W2123" i="2"/>
  <c r="W2124" i="2"/>
  <c r="W2125" i="2"/>
  <c r="W2126" i="2"/>
  <c r="W2127" i="2"/>
  <c r="W2128" i="2"/>
  <c r="W2129" i="2"/>
  <c r="W2130" i="2"/>
  <c r="W2131" i="2"/>
  <c r="W2132" i="2"/>
  <c r="W2133" i="2"/>
  <c r="W2134" i="2"/>
  <c r="W2135" i="2"/>
  <c r="W2136" i="2"/>
  <c r="W2137" i="2"/>
  <c r="W2138" i="2"/>
  <c r="W2139" i="2"/>
  <c r="W2140" i="2"/>
  <c r="W2141" i="2"/>
  <c r="W2142" i="2"/>
  <c r="W2143" i="2"/>
  <c r="W2144" i="2"/>
  <c r="W2145" i="2"/>
  <c r="W2146" i="2"/>
  <c r="W2147" i="2"/>
  <c r="W2148" i="2"/>
  <c r="W2149" i="2"/>
  <c r="W2150" i="2"/>
  <c r="W2151" i="2"/>
  <c r="W2152" i="2"/>
  <c r="W2153" i="2"/>
  <c r="W2154" i="2"/>
  <c r="W2155" i="2"/>
  <c r="W2156" i="2"/>
  <c r="W2157" i="2"/>
  <c r="W2158" i="2"/>
  <c r="W2159" i="2"/>
  <c r="W2160" i="2"/>
  <c r="W2161" i="2"/>
  <c r="W2162" i="2"/>
  <c r="W2163" i="2"/>
  <c r="W2164" i="2"/>
  <c r="W2165" i="2"/>
  <c r="W2166" i="2"/>
  <c r="W2167" i="2"/>
  <c r="W2168" i="2"/>
  <c r="W2169" i="2"/>
  <c r="W2170" i="2"/>
  <c r="W2171" i="2"/>
  <c r="W2172" i="2"/>
  <c r="W2173" i="2"/>
  <c r="W2174" i="2"/>
  <c r="W2175" i="2"/>
  <c r="W2176" i="2"/>
  <c r="W2177" i="2"/>
  <c r="W2178" i="2"/>
  <c r="W2179" i="2"/>
  <c r="W2180" i="2"/>
  <c r="W2181" i="2"/>
  <c r="W2182" i="2"/>
  <c r="W2183" i="2"/>
  <c r="W2184" i="2"/>
  <c r="W2185" i="2"/>
  <c r="W2186" i="2"/>
  <c r="W2187" i="2"/>
  <c r="W2188" i="2"/>
  <c r="W2189" i="2"/>
  <c r="W2190" i="2"/>
  <c r="W2191" i="2"/>
  <c r="W2192" i="2"/>
  <c r="W2193" i="2"/>
  <c r="W2194" i="2"/>
  <c r="W2195" i="2"/>
  <c r="W2196" i="2"/>
  <c r="W2197" i="2"/>
  <c r="W2198" i="2"/>
  <c r="W2199" i="2"/>
  <c r="W2200" i="2"/>
  <c r="W2201" i="2"/>
  <c r="W2202" i="2"/>
  <c r="W2203" i="2"/>
  <c r="W2204" i="2"/>
  <c r="W2205" i="2"/>
  <c r="W2206" i="2"/>
  <c r="W2207" i="2"/>
  <c r="W2208" i="2"/>
  <c r="W2209" i="2"/>
  <c r="W2210" i="2"/>
  <c r="W2211" i="2"/>
  <c r="W2212" i="2"/>
  <c r="W2213" i="2"/>
  <c r="W2214" i="2"/>
  <c r="W2215" i="2"/>
  <c r="W2216" i="2"/>
  <c r="W2217" i="2"/>
  <c r="W2218" i="2"/>
  <c r="W2219" i="2"/>
  <c r="W2220" i="2"/>
  <c r="W2221" i="2"/>
  <c r="W2222" i="2"/>
  <c r="W2223" i="2"/>
  <c r="W2224" i="2"/>
  <c r="W2225" i="2"/>
  <c r="W2226" i="2"/>
  <c r="W2227" i="2"/>
  <c r="W2228" i="2"/>
  <c r="W2229" i="2"/>
  <c r="W2230" i="2"/>
  <c r="W2231" i="2"/>
  <c r="W2232" i="2"/>
  <c r="W2233" i="2"/>
  <c r="W2234" i="2"/>
  <c r="W2235" i="2"/>
  <c r="W2236" i="2"/>
  <c r="W2237" i="2"/>
  <c r="W2238" i="2"/>
  <c r="W2239" i="2"/>
  <c r="W2240" i="2"/>
  <c r="W2241" i="2"/>
  <c r="W2242" i="2"/>
  <c r="W2243" i="2"/>
  <c r="W2244" i="2"/>
  <c r="W2245" i="2"/>
  <c r="W2246" i="2"/>
  <c r="W2247" i="2"/>
  <c r="W2248" i="2"/>
  <c r="W2249" i="2"/>
  <c r="W2250" i="2"/>
  <c r="W2251" i="2"/>
  <c r="W2252" i="2"/>
  <c r="W2253" i="2"/>
  <c r="W2254" i="2"/>
  <c r="W2255" i="2"/>
  <c r="W2256" i="2"/>
  <c r="W2257" i="2"/>
  <c r="W2258" i="2"/>
  <c r="W2259" i="2"/>
  <c r="W2260" i="2"/>
  <c r="W2261" i="2"/>
  <c r="W2262" i="2"/>
  <c r="W2263" i="2"/>
  <c r="W2264" i="2"/>
  <c r="W2265" i="2"/>
  <c r="W2266" i="2"/>
  <c r="W2267" i="2"/>
  <c r="W2268" i="2"/>
  <c r="W2269" i="2"/>
  <c r="W2270" i="2"/>
  <c r="W2271" i="2"/>
  <c r="W2272" i="2"/>
  <c r="W2273" i="2"/>
  <c r="W2274" i="2"/>
  <c r="W2275" i="2"/>
  <c r="W2276" i="2"/>
  <c r="W2277" i="2"/>
  <c r="W2278" i="2"/>
  <c r="W2279" i="2"/>
  <c r="W2280" i="2"/>
  <c r="W2281" i="2"/>
  <c r="W2282" i="2"/>
  <c r="W2283" i="2"/>
  <c r="W2284" i="2"/>
  <c r="W2285" i="2"/>
  <c r="W2286" i="2"/>
  <c r="W2287" i="2"/>
  <c r="W2288" i="2"/>
  <c r="W2289" i="2"/>
  <c r="W2290" i="2"/>
  <c r="W2291" i="2"/>
  <c r="W2292" i="2"/>
  <c r="W2293" i="2"/>
  <c r="W2294" i="2"/>
  <c r="W2295" i="2"/>
  <c r="W2296" i="2"/>
  <c r="W2297" i="2"/>
  <c r="W2298" i="2"/>
  <c r="W2299" i="2"/>
  <c r="W2300" i="2"/>
  <c r="W2301" i="2"/>
  <c r="W2302" i="2"/>
  <c r="W2303" i="2"/>
  <c r="W2304" i="2"/>
  <c r="W2305" i="2"/>
  <c r="W2306" i="2"/>
  <c r="W2307" i="2"/>
  <c r="W2308" i="2"/>
  <c r="W2309" i="2"/>
  <c r="W2310" i="2"/>
  <c r="W2311" i="2"/>
  <c r="W2312" i="2"/>
  <c r="W2313" i="2"/>
  <c r="W2314" i="2"/>
  <c r="W2315" i="2"/>
  <c r="W2316" i="2"/>
  <c r="W2317" i="2"/>
  <c r="W2318" i="2"/>
  <c r="W2319" i="2"/>
  <c r="W2320" i="2"/>
  <c r="W2321" i="2"/>
  <c r="W2322" i="2"/>
  <c r="W2323" i="2"/>
  <c r="W2324" i="2"/>
  <c r="W2325" i="2"/>
  <c r="W2326" i="2"/>
  <c r="W2327" i="2"/>
  <c r="W2328" i="2"/>
  <c r="W2329" i="2"/>
  <c r="W2330" i="2"/>
  <c r="W2331" i="2"/>
  <c r="W2332" i="2"/>
  <c r="W2333" i="2"/>
  <c r="W2334" i="2"/>
  <c r="W2335" i="2"/>
  <c r="W2336" i="2"/>
  <c r="W2337" i="2"/>
  <c r="W2338" i="2"/>
  <c r="W2339" i="2"/>
  <c r="W2340" i="2"/>
  <c r="W2341" i="2"/>
  <c r="W2342" i="2"/>
  <c r="W2343" i="2"/>
  <c r="W2344" i="2"/>
  <c r="W2345" i="2"/>
  <c r="W2346" i="2"/>
  <c r="W2347" i="2"/>
  <c r="W2348" i="2"/>
  <c r="W2349" i="2"/>
  <c r="W2350" i="2"/>
  <c r="W2351" i="2"/>
  <c r="W2352" i="2"/>
  <c r="W2353" i="2"/>
  <c r="W2354" i="2"/>
  <c r="W2355" i="2"/>
  <c r="W2356" i="2"/>
  <c r="W2357" i="2"/>
  <c r="W2358" i="2"/>
  <c r="W2359" i="2"/>
  <c r="W2360" i="2"/>
  <c r="W2361" i="2"/>
  <c r="W2362" i="2"/>
  <c r="W2363" i="2"/>
  <c r="W2364" i="2"/>
  <c r="W2365" i="2"/>
  <c r="W2366" i="2"/>
  <c r="W2367" i="2"/>
  <c r="W2368" i="2"/>
  <c r="W2369" i="2"/>
  <c r="W2370" i="2"/>
  <c r="W2371" i="2"/>
  <c r="W2372" i="2"/>
  <c r="W2373" i="2"/>
  <c r="W2374" i="2"/>
  <c r="W2375" i="2"/>
  <c r="W2376" i="2"/>
  <c r="W2377" i="2"/>
  <c r="W2378" i="2"/>
  <c r="W2379" i="2"/>
  <c r="W2380" i="2"/>
  <c r="W2381" i="2"/>
  <c r="W2382" i="2"/>
  <c r="W2383" i="2"/>
  <c r="W2384" i="2"/>
  <c r="W2385" i="2"/>
  <c r="W2386" i="2"/>
  <c r="W2387" i="2"/>
  <c r="W2388" i="2"/>
  <c r="W2389" i="2"/>
  <c r="W2390" i="2"/>
  <c r="W2391" i="2"/>
  <c r="W2392" i="2"/>
  <c r="W2393" i="2"/>
  <c r="W2394" i="2"/>
  <c r="W2395" i="2"/>
  <c r="W2396" i="2"/>
  <c r="W2397" i="2"/>
  <c r="W2398" i="2"/>
  <c r="W2399" i="2"/>
  <c r="W2400" i="2"/>
  <c r="W2401" i="2"/>
  <c r="W2402" i="2"/>
  <c r="W2403" i="2"/>
  <c r="W2404" i="2"/>
  <c r="W2405" i="2"/>
  <c r="W2406" i="2"/>
  <c r="W2407" i="2"/>
  <c r="W2408" i="2"/>
  <c r="W2409" i="2"/>
  <c r="W2410" i="2"/>
  <c r="W2411" i="2"/>
  <c r="W2412" i="2"/>
  <c r="W2413" i="2"/>
  <c r="W2414" i="2"/>
  <c r="W2415" i="2"/>
  <c r="W2416" i="2"/>
  <c r="W2417" i="2"/>
  <c r="W2418" i="2"/>
  <c r="W2419" i="2"/>
  <c r="W2420" i="2"/>
  <c r="W2421" i="2"/>
  <c r="W2422" i="2"/>
  <c r="W2423" i="2"/>
  <c r="W2424" i="2"/>
  <c r="W2425" i="2"/>
  <c r="W2426" i="2"/>
  <c r="W2427" i="2"/>
  <c r="W2428" i="2"/>
  <c r="W2429" i="2"/>
  <c r="W2430" i="2"/>
  <c r="W2431" i="2"/>
  <c r="W2432" i="2"/>
  <c r="W2433" i="2"/>
  <c r="W2434" i="2"/>
  <c r="W2435" i="2"/>
  <c r="W2436" i="2"/>
  <c r="W2437" i="2"/>
  <c r="W2438" i="2"/>
  <c r="W2439" i="2"/>
  <c r="W2440" i="2"/>
  <c r="W2441" i="2"/>
  <c r="W2442" i="2"/>
  <c r="W2443" i="2"/>
  <c r="W2444" i="2"/>
  <c r="W2445" i="2"/>
  <c r="W2446" i="2"/>
  <c r="W2447" i="2"/>
  <c r="W2448" i="2"/>
  <c r="W2449" i="2"/>
  <c r="W2450" i="2"/>
  <c r="W2451" i="2"/>
  <c r="W2452" i="2"/>
  <c r="W2453" i="2"/>
  <c r="W2454" i="2"/>
  <c r="W2455" i="2"/>
  <c r="W2456" i="2"/>
  <c r="W2457" i="2"/>
  <c r="W2458" i="2"/>
  <c r="W2459" i="2"/>
  <c r="W2460" i="2"/>
  <c r="W2461" i="2"/>
  <c r="W2462" i="2"/>
  <c r="W2463" i="2"/>
  <c r="W2464" i="2"/>
  <c r="W2465" i="2"/>
  <c r="W2466" i="2"/>
  <c r="W2467" i="2"/>
  <c r="W2468" i="2"/>
  <c r="W2469" i="2"/>
  <c r="W2470" i="2"/>
  <c r="W2471" i="2"/>
  <c r="W2472" i="2"/>
  <c r="W2473" i="2"/>
  <c r="W2474" i="2"/>
  <c r="W2475" i="2"/>
  <c r="W2476" i="2"/>
  <c r="W2477" i="2"/>
  <c r="W2478" i="2"/>
  <c r="W2479" i="2"/>
  <c r="W2480" i="2"/>
  <c r="W2481" i="2"/>
  <c r="W2482" i="2"/>
  <c r="W2483" i="2"/>
  <c r="W2484" i="2"/>
  <c r="W2485" i="2"/>
  <c r="W2486" i="2"/>
  <c r="W2487" i="2"/>
  <c r="W2488" i="2"/>
  <c r="W2489" i="2"/>
  <c r="W2490" i="2"/>
  <c r="W2491" i="2"/>
  <c r="W2492" i="2"/>
  <c r="W2493" i="2"/>
  <c r="W2494" i="2"/>
  <c r="W2495" i="2"/>
  <c r="W2496" i="2"/>
  <c r="W2497" i="2"/>
  <c r="W2498" i="2"/>
  <c r="W2499" i="2"/>
  <c r="W2500" i="2"/>
  <c r="W2501" i="2"/>
  <c r="W2502" i="2"/>
  <c r="W2503" i="2"/>
  <c r="W2504" i="2"/>
  <c r="W2505" i="2"/>
  <c r="W2506" i="2"/>
  <c r="W2507" i="2"/>
  <c r="W2508" i="2"/>
  <c r="W2509" i="2"/>
  <c r="W2510" i="2"/>
  <c r="W2511" i="2"/>
  <c r="W2512" i="2"/>
  <c r="W2513" i="2"/>
  <c r="W2514" i="2"/>
  <c r="W2515" i="2"/>
  <c r="W2516" i="2"/>
  <c r="W2517" i="2"/>
  <c r="W2518" i="2"/>
  <c r="W2519" i="2"/>
  <c r="W2520" i="2"/>
  <c r="W2521" i="2"/>
  <c r="W2522" i="2"/>
  <c r="W2523" i="2"/>
  <c r="W2524" i="2"/>
  <c r="W2525" i="2"/>
  <c r="W2526" i="2"/>
  <c r="W2527" i="2"/>
  <c r="W2528" i="2"/>
  <c r="W2529" i="2"/>
  <c r="W2530" i="2"/>
  <c r="W2531" i="2"/>
  <c r="W2532" i="2"/>
  <c r="W2533" i="2"/>
  <c r="W2534" i="2"/>
  <c r="W2535" i="2"/>
  <c r="W2536" i="2"/>
  <c r="W2537" i="2"/>
  <c r="W2538" i="2"/>
  <c r="W2539" i="2"/>
  <c r="W2540" i="2"/>
  <c r="W2541" i="2"/>
  <c r="W2542" i="2"/>
  <c r="W2543" i="2"/>
  <c r="W2544" i="2"/>
  <c r="W2545" i="2"/>
  <c r="W2546" i="2"/>
  <c r="W2547" i="2"/>
  <c r="W2548" i="2"/>
  <c r="W2549" i="2"/>
  <c r="W2550" i="2"/>
  <c r="W2551" i="2"/>
  <c r="W2552" i="2"/>
  <c r="W2553" i="2"/>
  <c r="W2554" i="2"/>
  <c r="W2555" i="2"/>
  <c r="W2556" i="2"/>
  <c r="W2557" i="2"/>
  <c r="W2558" i="2"/>
  <c r="W2559" i="2"/>
  <c r="W2560" i="2"/>
  <c r="W2561" i="2"/>
  <c r="W2562" i="2"/>
  <c r="W2563" i="2"/>
  <c r="W2564" i="2"/>
  <c r="W2565" i="2"/>
  <c r="W2566" i="2"/>
  <c r="W2567" i="2"/>
  <c r="W2568" i="2"/>
  <c r="W2569" i="2"/>
  <c r="W2570" i="2"/>
  <c r="W2571" i="2"/>
  <c r="W2572" i="2"/>
  <c r="W2573" i="2"/>
  <c r="W2574" i="2"/>
  <c r="W2575" i="2"/>
  <c r="W2576" i="2"/>
  <c r="W2577" i="2"/>
  <c r="W2578" i="2"/>
  <c r="W2579" i="2"/>
  <c r="W2580" i="2"/>
  <c r="W2581" i="2"/>
  <c r="W2582" i="2"/>
  <c r="W2583" i="2"/>
  <c r="W2584" i="2"/>
  <c r="W2585" i="2"/>
  <c r="W2586" i="2"/>
  <c r="W2587" i="2"/>
  <c r="W2588" i="2"/>
  <c r="W2589" i="2"/>
  <c r="W2590" i="2"/>
  <c r="W2591" i="2"/>
  <c r="W2592" i="2"/>
  <c r="W2593" i="2"/>
  <c r="W2594" i="2"/>
  <c r="W2595" i="2"/>
  <c r="W2596" i="2"/>
  <c r="W2597" i="2"/>
  <c r="W2598" i="2"/>
  <c r="W2599" i="2"/>
  <c r="W2600" i="2"/>
  <c r="W2601" i="2"/>
  <c r="W2602" i="2"/>
  <c r="W2603" i="2"/>
  <c r="W2604" i="2"/>
  <c r="W2605" i="2"/>
  <c r="W2606" i="2"/>
  <c r="W2607" i="2"/>
  <c r="W2608" i="2"/>
  <c r="W2609" i="2"/>
  <c r="W2610" i="2"/>
  <c r="W2611" i="2"/>
  <c r="W2612" i="2"/>
  <c r="W2613" i="2"/>
  <c r="W2614" i="2"/>
  <c r="W2615" i="2"/>
  <c r="W2616" i="2"/>
  <c r="W2617" i="2"/>
  <c r="W2618" i="2"/>
  <c r="W2619" i="2"/>
  <c r="W2620" i="2"/>
  <c r="W2621" i="2"/>
  <c r="W2622" i="2"/>
  <c r="W2623" i="2"/>
  <c r="W2624" i="2"/>
  <c r="W2625" i="2"/>
  <c r="W2626" i="2"/>
  <c r="W2627" i="2"/>
  <c r="W2628" i="2"/>
  <c r="W2629" i="2"/>
  <c r="W2630" i="2"/>
  <c r="W2631" i="2"/>
  <c r="W2632" i="2"/>
  <c r="W2633" i="2"/>
  <c r="W2634" i="2"/>
  <c r="W2635" i="2"/>
  <c r="W2636" i="2"/>
  <c r="W2637" i="2"/>
  <c r="W2638" i="2"/>
  <c r="W2639" i="2"/>
  <c r="W2640" i="2"/>
  <c r="W2641" i="2"/>
  <c r="W2642" i="2"/>
  <c r="W2643" i="2"/>
  <c r="W2644" i="2"/>
  <c r="W2645" i="2"/>
  <c r="W2646" i="2"/>
  <c r="W2647" i="2"/>
  <c r="W2648" i="2"/>
  <c r="W2649" i="2"/>
  <c r="W2650" i="2"/>
  <c r="W2651" i="2"/>
  <c r="W2652" i="2"/>
  <c r="W2653" i="2"/>
  <c r="W2654" i="2"/>
  <c r="W2655" i="2"/>
  <c r="W2656" i="2"/>
  <c r="W2657" i="2"/>
  <c r="W2658" i="2"/>
  <c r="W2659" i="2"/>
  <c r="W2660" i="2"/>
  <c r="W2661" i="2"/>
  <c r="W2662" i="2"/>
  <c r="W2663" i="2"/>
  <c r="W2664" i="2"/>
  <c r="W2665" i="2"/>
  <c r="W2666" i="2"/>
  <c r="W2667" i="2"/>
  <c r="W2668" i="2"/>
  <c r="W2669" i="2"/>
  <c r="W2670" i="2"/>
  <c r="W2671" i="2"/>
  <c r="W2672" i="2"/>
  <c r="W2673" i="2"/>
  <c r="W2674" i="2"/>
  <c r="W2675" i="2"/>
  <c r="W2676" i="2"/>
  <c r="W2677" i="2"/>
  <c r="W2678" i="2"/>
  <c r="W2679" i="2"/>
  <c r="W2680" i="2"/>
  <c r="W2681" i="2"/>
  <c r="W2682" i="2"/>
  <c r="W2683" i="2"/>
  <c r="W2684" i="2"/>
  <c r="W2685" i="2"/>
  <c r="W2686" i="2"/>
  <c r="W2687" i="2"/>
  <c r="W2688" i="2"/>
  <c r="W2689" i="2"/>
  <c r="W2690" i="2"/>
  <c r="W2691" i="2"/>
  <c r="W2692" i="2"/>
  <c r="W2693" i="2"/>
  <c r="W2694" i="2"/>
  <c r="W2695" i="2"/>
  <c r="W2696" i="2"/>
  <c r="W2697" i="2"/>
  <c r="W2698" i="2"/>
  <c r="W2699" i="2"/>
  <c r="W2700" i="2"/>
  <c r="W2701" i="2"/>
  <c r="W2702" i="2"/>
  <c r="W2703" i="2"/>
  <c r="W2704" i="2"/>
  <c r="W2705" i="2"/>
  <c r="W2706" i="2"/>
  <c r="W2707" i="2"/>
  <c r="W2708" i="2"/>
  <c r="W2709" i="2"/>
  <c r="W2710" i="2"/>
  <c r="W2711" i="2"/>
  <c r="W2712" i="2"/>
  <c r="W2713" i="2"/>
  <c r="W2714" i="2"/>
  <c r="W2715" i="2"/>
  <c r="W2716" i="2"/>
  <c r="W2717" i="2"/>
  <c r="W2718" i="2"/>
  <c r="W2719" i="2"/>
  <c r="W2720" i="2"/>
  <c r="W2721" i="2"/>
  <c r="W2722" i="2"/>
  <c r="W2723" i="2"/>
  <c r="W2724" i="2"/>
  <c r="W2725" i="2"/>
  <c r="W2726" i="2"/>
  <c r="W2727" i="2"/>
  <c r="W2728" i="2"/>
  <c r="W2729" i="2"/>
  <c r="W2730" i="2"/>
  <c r="W2731" i="2"/>
  <c r="W2732" i="2"/>
  <c r="W2733" i="2"/>
  <c r="W2734" i="2"/>
  <c r="W2735" i="2"/>
  <c r="W2736" i="2"/>
  <c r="W2737" i="2"/>
  <c r="W2738" i="2"/>
  <c r="W2739" i="2"/>
  <c r="W2740" i="2"/>
  <c r="W2741" i="2"/>
  <c r="W2742" i="2"/>
  <c r="W2743" i="2"/>
  <c r="W2744" i="2"/>
  <c r="W2745" i="2"/>
  <c r="W2746" i="2"/>
  <c r="W2747" i="2"/>
  <c r="W2748" i="2"/>
  <c r="W2749" i="2"/>
  <c r="W2750" i="2"/>
  <c r="W2751" i="2"/>
  <c r="W2752" i="2"/>
  <c r="W2753" i="2"/>
  <c r="W2754" i="2"/>
  <c r="W2755" i="2"/>
  <c r="W2756" i="2"/>
  <c r="W2757" i="2"/>
  <c r="W2758" i="2"/>
  <c r="W2759" i="2"/>
  <c r="W2760" i="2"/>
  <c r="W2761" i="2"/>
  <c r="W2762" i="2"/>
  <c r="W2763" i="2"/>
  <c r="W2764" i="2"/>
  <c r="W2765" i="2"/>
  <c r="W2766" i="2"/>
  <c r="W2767" i="2"/>
  <c r="W2768" i="2"/>
  <c r="W2769" i="2"/>
  <c r="W2770" i="2"/>
  <c r="W2771" i="2"/>
  <c r="W2772" i="2"/>
  <c r="W2773" i="2"/>
  <c r="W2774" i="2"/>
  <c r="W2775" i="2"/>
  <c r="W2776" i="2"/>
  <c r="W2777" i="2"/>
  <c r="W2778" i="2"/>
  <c r="W2779" i="2"/>
  <c r="W2780" i="2"/>
  <c r="W2781" i="2"/>
  <c r="W2782" i="2"/>
  <c r="W2783" i="2"/>
  <c r="W2784" i="2"/>
  <c r="W2785" i="2"/>
  <c r="W2786" i="2"/>
  <c r="W2787" i="2"/>
  <c r="W2788" i="2"/>
  <c r="W2789" i="2"/>
  <c r="W2790" i="2"/>
  <c r="W2791" i="2"/>
  <c r="W2792" i="2"/>
  <c r="W2793" i="2"/>
  <c r="W2794" i="2"/>
  <c r="W2795" i="2"/>
  <c r="W2796" i="2"/>
  <c r="W2797" i="2"/>
  <c r="W2798" i="2"/>
  <c r="W2799" i="2"/>
  <c r="W2800" i="2"/>
  <c r="W2801" i="2"/>
  <c r="W2802" i="2"/>
  <c r="W2803" i="2"/>
  <c r="W2804" i="2"/>
  <c r="W2805" i="2"/>
  <c r="W2806" i="2"/>
  <c r="W2807" i="2"/>
  <c r="W2808" i="2"/>
  <c r="W2809" i="2"/>
  <c r="W2810" i="2"/>
  <c r="W2811" i="2"/>
  <c r="W2812" i="2"/>
  <c r="W2813" i="2"/>
  <c r="W2814" i="2"/>
  <c r="W2815" i="2"/>
  <c r="W2816" i="2"/>
  <c r="W2817" i="2"/>
  <c r="W2818" i="2"/>
  <c r="W2819" i="2"/>
  <c r="W2820" i="2"/>
  <c r="W2821" i="2"/>
  <c r="W2822" i="2"/>
  <c r="W2823" i="2"/>
  <c r="W2824" i="2"/>
  <c r="W2825" i="2"/>
  <c r="W2826" i="2"/>
  <c r="W2827" i="2"/>
  <c r="W2828" i="2"/>
  <c r="W2829" i="2"/>
  <c r="W2830" i="2"/>
  <c r="W2831" i="2"/>
  <c r="W2832" i="2"/>
  <c r="W2833" i="2"/>
  <c r="W2834" i="2"/>
  <c r="W2835" i="2"/>
  <c r="W2836" i="2"/>
  <c r="W2837" i="2"/>
  <c r="W2838" i="2"/>
  <c r="W2839" i="2"/>
  <c r="W2840" i="2"/>
  <c r="W2841" i="2"/>
  <c r="W2842" i="2"/>
  <c r="W2843" i="2"/>
  <c r="W2844" i="2"/>
  <c r="W2845" i="2"/>
  <c r="W2846" i="2"/>
  <c r="W2847" i="2"/>
  <c r="W2848" i="2"/>
  <c r="W2849" i="2"/>
  <c r="W2850" i="2"/>
  <c r="W2851" i="2"/>
  <c r="W2852" i="2"/>
  <c r="W2853" i="2"/>
  <c r="W2854" i="2"/>
  <c r="W2855" i="2"/>
  <c r="W2856" i="2"/>
  <c r="W2857" i="2"/>
  <c r="W2858" i="2"/>
  <c r="W2859" i="2"/>
  <c r="W2860" i="2"/>
  <c r="W2861" i="2"/>
  <c r="W2862" i="2"/>
  <c r="W2863" i="2"/>
  <c r="W2864" i="2"/>
  <c r="W2865" i="2"/>
  <c r="W2866" i="2"/>
  <c r="W2867" i="2"/>
  <c r="W2868" i="2"/>
  <c r="W2869" i="2"/>
  <c r="W2870" i="2"/>
  <c r="W2871" i="2"/>
  <c r="W2872" i="2"/>
  <c r="W2873" i="2"/>
  <c r="W2874" i="2"/>
  <c r="W2875" i="2"/>
  <c r="W2876" i="2"/>
  <c r="W2877" i="2"/>
  <c r="W2878" i="2"/>
  <c r="W2879" i="2"/>
  <c r="W2880" i="2"/>
  <c r="W2881" i="2"/>
  <c r="W2882" i="2"/>
  <c r="W2883" i="2"/>
  <c r="W2884" i="2"/>
  <c r="W2885" i="2"/>
  <c r="W2886" i="2"/>
  <c r="W2887" i="2"/>
  <c r="W2888" i="2"/>
  <c r="W2889" i="2"/>
  <c r="W2890" i="2"/>
  <c r="W2891" i="2"/>
  <c r="W2892" i="2"/>
  <c r="W2893" i="2"/>
  <c r="W2894" i="2"/>
  <c r="W2895" i="2"/>
  <c r="W2896" i="2"/>
  <c r="W2897" i="2"/>
  <c r="W2898" i="2"/>
  <c r="W2899" i="2"/>
  <c r="W2900" i="2"/>
  <c r="W2901" i="2"/>
  <c r="W2902" i="2"/>
  <c r="W2903" i="2"/>
  <c r="W2904" i="2"/>
  <c r="W2905" i="2"/>
  <c r="W2906" i="2"/>
  <c r="W2907" i="2"/>
  <c r="W2908" i="2"/>
  <c r="W2909" i="2"/>
  <c r="W2910" i="2"/>
  <c r="W2911" i="2"/>
  <c r="W2912" i="2"/>
  <c r="W2913" i="2"/>
  <c r="W2914" i="2"/>
  <c r="W2915" i="2"/>
  <c r="W2916" i="2"/>
  <c r="W2917" i="2"/>
  <c r="W2918" i="2"/>
  <c r="W2919" i="2"/>
  <c r="W2920" i="2"/>
  <c r="W2921" i="2"/>
  <c r="W2922" i="2"/>
  <c r="W2923" i="2"/>
  <c r="W2924" i="2"/>
  <c r="W2925" i="2"/>
  <c r="W2926" i="2"/>
  <c r="W2927" i="2"/>
  <c r="W2928" i="2"/>
  <c r="W2929" i="2"/>
  <c r="W2930" i="2"/>
  <c r="W2931" i="2"/>
  <c r="W2932" i="2"/>
  <c r="W2933" i="2"/>
  <c r="W2934" i="2"/>
  <c r="W2935" i="2"/>
  <c r="W2936" i="2"/>
  <c r="W2937" i="2"/>
  <c r="W2938" i="2"/>
  <c r="W2939" i="2"/>
  <c r="W2940" i="2"/>
  <c r="W2941" i="2"/>
  <c r="W2942" i="2"/>
  <c r="W2943" i="2"/>
  <c r="W2944" i="2"/>
  <c r="W2945" i="2"/>
  <c r="W2946" i="2"/>
  <c r="W2947" i="2"/>
  <c r="W2948" i="2"/>
  <c r="W2949" i="2"/>
  <c r="W2950" i="2"/>
  <c r="W2951" i="2"/>
  <c r="W2952" i="2"/>
  <c r="W2953" i="2"/>
  <c r="W2954" i="2"/>
  <c r="W2955" i="2"/>
  <c r="W2956" i="2"/>
  <c r="W2957" i="2"/>
  <c r="W2958" i="2"/>
  <c r="W2959" i="2"/>
  <c r="W2960" i="2"/>
  <c r="W2961" i="2"/>
  <c r="W2962" i="2"/>
  <c r="W2963" i="2"/>
  <c r="W2964" i="2"/>
  <c r="W2965" i="2"/>
  <c r="W2966" i="2"/>
  <c r="W2967" i="2"/>
  <c r="W2968" i="2"/>
  <c r="W2969" i="2"/>
  <c r="W2970" i="2"/>
  <c r="W2971" i="2"/>
  <c r="W2972" i="2"/>
  <c r="W2973" i="2"/>
  <c r="W2974" i="2"/>
  <c r="W2975" i="2"/>
  <c r="W2976" i="2"/>
  <c r="W2977" i="2"/>
  <c r="W2978" i="2"/>
  <c r="W2979" i="2"/>
  <c r="W2980" i="2"/>
  <c r="W2981" i="2"/>
  <c r="W2982" i="2"/>
  <c r="W2983" i="2"/>
  <c r="W2984" i="2"/>
  <c r="W2985" i="2"/>
  <c r="W2986" i="2"/>
  <c r="W2987" i="2"/>
  <c r="W2988" i="2"/>
  <c r="W2989" i="2"/>
  <c r="W2990" i="2"/>
  <c r="W2991" i="2"/>
  <c r="W2992" i="2"/>
  <c r="W2993" i="2"/>
  <c r="W2994" i="2"/>
  <c r="W2995" i="2"/>
  <c r="W2996" i="2"/>
  <c r="W2997" i="2"/>
  <c r="W2998" i="2"/>
  <c r="W2999" i="2"/>
  <c r="W3000" i="2"/>
  <c r="W3001" i="2"/>
  <c r="W3002" i="2"/>
  <c r="W3003" i="2"/>
  <c r="W3004" i="2"/>
  <c r="W3005" i="2"/>
  <c r="W3006" i="2"/>
  <c r="W3007" i="2"/>
  <c r="W3008" i="2"/>
  <c r="W3009" i="2"/>
  <c r="W3010" i="2"/>
  <c r="W3011" i="2"/>
  <c r="W3012" i="2"/>
  <c r="W3013" i="2"/>
  <c r="W3014" i="2"/>
  <c r="W3015" i="2"/>
  <c r="W3016" i="2"/>
  <c r="W3017" i="2"/>
  <c r="W3018" i="2"/>
  <c r="W3019" i="2"/>
  <c r="W3020" i="2"/>
  <c r="W3021" i="2"/>
  <c r="W3022" i="2"/>
  <c r="W3023" i="2"/>
  <c r="W3024" i="2"/>
  <c r="W3025" i="2"/>
  <c r="W3026" i="2"/>
  <c r="W3027" i="2"/>
  <c r="W3028" i="2"/>
  <c r="W3029" i="2"/>
  <c r="W3030" i="2"/>
  <c r="W3031" i="2"/>
  <c r="W3032" i="2"/>
  <c r="W3033" i="2"/>
  <c r="W3034" i="2"/>
  <c r="W3035" i="2"/>
  <c r="W3036" i="2"/>
  <c r="W3037" i="2"/>
  <c r="W3038" i="2"/>
  <c r="W3039" i="2"/>
  <c r="W3040" i="2"/>
  <c r="W3041" i="2"/>
  <c r="W3042" i="2"/>
  <c r="W3043" i="2"/>
  <c r="W3044" i="2"/>
  <c r="W3045" i="2"/>
  <c r="W3046" i="2"/>
  <c r="W3047" i="2"/>
  <c r="W3048" i="2"/>
  <c r="W3049" i="2"/>
  <c r="W3050" i="2"/>
  <c r="W3051" i="2"/>
  <c r="W3052" i="2"/>
  <c r="W3053" i="2"/>
  <c r="W3054" i="2"/>
  <c r="W3055" i="2"/>
  <c r="W3056" i="2"/>
  <c r="W3057" i="2"/>
  <c r="W3058" i="2"/>
  <c r="W3059" i="2"/>
  <c r="W3060" i="2"/>
  <c r="W3061" i="2"/>
  <c r="W3062" i="2"/>
  <c r="W3063" i="2"/>
  <c r="W3064" i="2"/>
  <c r="W3065" i="2"/>
  <c r="W3066" i="2"/>
  <c r="W3067" i="2"/>
  <c r="W3068" i="2"/>
  <c r="W3069" i="2"/>
  <c r="W3070" i="2"/>
  <c r="W3071" i="2"/>
  <c r="W3072" i="2"/>
  <c r="W3073" i="2"/>
  <c r="W3074" i="2"/>
  <c r="W3075" i="2"/>
  <c r="W3076" i="2"/>
  <c r="W3077" i="2"/>
  <c r="W3078" i="2"/>
  <c r="W3079" i="2"/>
  <c r="W3080" i="2"/>
  <c r="W3081" i="2"/>
  <c r="W3082" i="2"/>
  <c r="W3083" i="2"/>
  <c r="W3084" i="2"/>
  <c r="W3085" i="2"/>
  <c r="W3086" i="2"/>
  <c r="W3087" i="2"/>
  <c r="W3088" i="2"/>
  <c r="W3089" i="2"/>
  <c r="W3090" i="2"/>
  <c r="W3091" i="2"/>
  <c r="W3092" i="2"/>
  <c r="W3093" i="2"/>
  <c r="W3094" i="2"/>
  <c r="W3095" i="2"/>
  <c r="W3096" i="2"/>
  <c r="W3097" i="2"/>
  <c r="W3098" i="2"/>
  <c r="W3099" i="2"/>
  <c r="W3100" i="2"/>
  <c r="W3101" i="2"/>
  <c r="W3102" i="2"/>
  <c r="W3103" i="2"/>
  <c r="W3104" i="2"/>
  <c r="W3105" i="2"/>
  <c r="W3106" i="2"/>
  <c r="W3107" i="2"/>
  <c r="W3108" i="2"/>
  <c r="W3109" i="2"/>
  <c r="W3110" i="2"/>
  <c r="W3111" i="2"/>
  <c r="W3112" i="2"/>
  <c r="W3113" i="2"/>
  <c r="W3114" i="2"/>
  <c r="W3115" i="2"/>
  <c r="W3116" i="2"/>
  <c r="W3117" i="2"/>
  <c r="W3118" i="2"/>
  <c r="W3119" i="2"/>
  <c r="W3120" i="2"/>
  <c r="W3121" i="2"/>
  <c r="W3122" i="2"/>
  <c r="W3123" i="2"/>
  <c r="W3124" i="2"/>
  <c r="W3125" i="2"/>
  <c r="W3126" i="2"/>
  <c r="W3127" i="2"/>
  <c r="W3128" i="2"/>
  <c r="W3129" i="2"/>
  <c r="W3130" i="2"/>
  <c r="W3131" i="2"/>
  <c r="W3132" i="2"/>
  <c r="W3133" i="2"/>
  <c r="W3134" i="2"/>
  <c r="W3135" i="2"/>
  <c r="W3136" i="2"/>
  <c r="W3137" i="2"/>
  <c r="W3138" i="2"/>
  <c r="W3139" i="2"/>
  <c r="W3140" i="2"/>
  <c r="W3141" i="2"/>
  <c r="W3142" i="2"/>
  <c r="W3143" i="2"/>
  <c r="W3144" i="2"/>
  <c r="W3145" i="2"/>
  <c r="W3146" i="2"/>
  <c r="W3147" i="2"/>
  <c r="W3148" i="2"/>
  <c r="W3149" i="2"/>
  <c r="W3150" i="2"/>
  <c r="W3151" i="2"/>
  <c r="W3152" i="2"/>
  <c r="W3153" i="2"/>
  <c r="W3154" i="2"/>
  <c r="W3155" i="2"/>
  <c r="W3156" i="2"/>
  <c r="W3157" i="2"/>
  <c r="W3158" i="2"/>
  <c r="W3159" i="2"/>
  <c r="W3160" i="2"/>
  <c r="W3161" i="2"/>
  <c r="W3162" i="2"/>
  <c r="W3163" i="2"/>
  <c r="W3164" i="2"/>
  <c r="W3165" i="2"/>
  <c r="W3166" i="2"/>
  <c r="W3167" i="2"/>
  <c r="W3168" i="2"/>
  <c r="W3169" i="2"/>
  <c r="W3170" i="2"/>
  <c r="W3171" i="2"/>
  <c r="W3172" i="2"/>
  <c r="W3173" i="2"/>
  <c r="W3174" i="2"/>
  <c r="W3175" i="2"/>
  <c r="W3176" i="2"/>
  <c r="W3177" i="2"/>
  <c r="W3178" i="2"/>
  <c r="W3179" i="2"/>
  <c r="W3180" i="2"/>
  <c r="W3181" i="2"/>
  <c r="W3182" i="2"/>
  <c r="W3183" i="2"/>
  <c r="W3184" i="2"/>
  <c r="W3185" i="2"/>
  <c r="W3186" i="2"/>
  <c r="W3187" i="2"/>
  <c r="W3188" i="2"/>
  <c r="W3189" i="2"/>
  <c r="W3190" i="2"/>
  <c r="W3191" i="2"/>
  <c r="W3192" i="2"/>
  <c r="W3193" i="2"/>
  <c r="W3194" i="2"/>
  <c r="W3195" i="2"/>
  <c r="W3196" i="2"/>
  <c r="W3197" i="2"/>
  <c r="W3198" i="2"/>
  <c r="W3199" i="2"/>
  <c r="W3200" i="2"/>
  <c r="W3201" i="2"/>
  <c r="W3202" i="2"/>
  <c r="W3203" i="2"/>
  <c r="W3204" i="2"/>
  <c r="W3205" i="2"/>
  <c r="W3206" i="2"/>
  <c r="W3207" i="2"/>
  <c r="W3208" i="2"/>
  <c r="W3209" i="2"/>
  <c r="W3210" i="2"/>
  <c r="W3211" i="2"/>
  <c r="W3212" i="2"/>
  <c r="W3213" i="2"/>
  <c r="W3214" i="2"/>
  <c r="W3215" i="2"/>
  <c r="W3216" i="2"/>
  <c r="W3217" i="2"/>
  <c r="W3218" i="2"/>
  <c r="W3219" i="2"/>
  <c r="W3220" i="2"/>
  <c r="W3221" i="2"/>
  <c r="W3222" i="2"/>
  <c r="W3223" i="2"/>
  <c r="W3224" i="2"/>
  <c r="W3225" i="2"/>
  <c r="W3226" i="2"/>
  <c r="W3227" i="2"/>
  <c r="W3228" i="2"/>
  <c r="W3229" i="2"/>
  <c r="W3230" i="2"/>
  <c r="W3231" i="2"/>
  <c r="W3232" i="2"/>
  <c r="W3233" i="2"/>
  <c r="W3234" i="2"/>
  <c r="W3235" i="2"/>
  <c r="W3236" i="2"/>
  <c r="W3237" i="2"/>
  <c r="W3238" i="2"/>
  <c r="W3239" i="2"/>
  <c r="W3240" i="2"/>
  <c r="W3241" i="2"/>
  <c r="W3242" i="2"/>
  <c r="W3243" i="2"/>
  <c r="W3244" i="2"/>
  <c r="W3245" i="2"/>
  <c r="W3246" i="2"/>
  <c r="W3247" i="2"/>
  <c r="W3248" i="2"/>
  <c r="W3249" i="2"/>
  <c r="W3250" i="2"/>
  <c r="W3251" i="2"/>
  <c r="W3252" i="2"/>
  <c r="W3253" i="2"/>
  <c r="W3254" i="2"/>
  <c r="W3255" i="2"/>
  <c r="W3256" i="2"/>
  <c r="W3257" i="2"/>
  <c r="W3258" i="2"/>
  <c r="W3259" i="2"/>
  <c r="W3260" i="2"/>
  <c r="W3261" i="2"/>
  <c r="W3262" i="2"/>
  <c r="W3263" i="2"/>
  <c r="W3264" i="2"/>
  <c r="W3265" i="2"/>
  <c r="W3266" i="2"/>
  <c r="W3267" i="2"/>
  <c r="W3268" i="2"/>
  <c r="W3269" i="2"/>
  <c r="W3270" i="2"/>
  <c r="W3271" i="2"/>
  <c r="W3272" i="2"/>
  <c r="W3273" i="2"/>
  <c r="W3274" i="2"/>
  <c r="W3275" i="2"/>
  <c r="W3276" i="2"/>
  <c r="W3277" i="2"/>
  <c r="W3278" i="2"/>
  <c r="W3279" i="2"/>
  <c r="W3280" i="2"/>
  <c r="W3281" i="2"/>
  <c r="W3282" i="2"/>
  <c r="W3283" i="2"/>
  <c r="W3284" i="2"/>
  <c r="W3285" i="2"/>
  <c r="W3286" i="2"/>
  <c r="W3287" i="2"/>
  <c r="W3288" i="2"/>
  <c r="W3289" i="2"/>
  <c r="W3290" i="2"/>
  <c r="W3291" i="2"/>
  <c r="W3292" i="2"/>
  <c r="W3293" i="2"/>
  <c r="W3294" i="2"/>
  <c r="W3295" i="2"/>
  <c r="W3296" i="2"/>
  <c r="W3297" i="2"/>
  <c r="W3298" i="2"/>
  <c r="W3299" i="2"/>
  <c r="W3300" i="2"/>
  <c r="W3301" i="2"/>
  <c r="W3302" i="2"/>
  <c r="W3303" i="2"/>
  <c r="W3304" i="2"/>
  <c r="W3305" i="2"/>
  <c r="W3306" i="2"/>
  <c r="W3307" i="2"/>
  <c r="W3308" i="2"/>
  <c r="W3309" i="2"/>
  <c r="W3310" i="2"/>
  <c r="W3311" i="2"/>
  <c r="W3312" i="2"/>
  <c r="W3313" i="2"/>
  <c r="W3314" i="2"/>
  <c r="W3315" i="2"/>
  <c r="W3316" i="2"/>
  <c r="W3317" i="2"/>
  <c r="W3318" i="2"/>
  <c r="W3319" i="2"/>
  <c r="W3320" i="2"/>
  <c r="W3321" i="2"/>
  <c r="W3322" i="2"/>
  <c r="W3323" i="2"/>
  <c r="W3324" i="2"/>
  <c r="W3325" i="2"/>
  <c r="W3326" i="2"/>
  <c r="W3327" i="2"/>
  <c r="W3328" i="2"/>
  <c r="W3329" i="2"/>
  <c r="W3330" i="2"/>
  <c r="W3331" i="2"/>
  <c r="W3332" i="2"/>
  <c r="W3333" i="2"/>
  <c r="W3334" i="2"/>
  <c r="W3335" i="2"/>
  <c r="W3336" i="2"/>
  <c r="W3337" i="2"/>
  <c r="W3338" i="2"/>
  <c r="W3339" i="2"/>
  <c r="W3340" i="2"/>
  <c r="W3341" i="2"/>
  <c r="W3342" i="2"/>
  <c r="W3343" i="2"/>
  <c r="W3344" i="2"/>
  <c r="W3345" i="2"/>
  <c r="W3346" i="2"/>
  <c r="W3347" i="2"/>
  <c r="W3348" i="2"/>
  <c r="W3349" i="2"/>
  <c r="W3350" i="2"/>
  <c r="W3351" i="2"/>
  <c r="W3352" i="2"/>
  <c r="W3353" i="2"/>
  <c r="W3354" i="2"/>
  <c r="W3355" i="2"/>
  <c r="W3356" i="2"/>
  <c r="W3357" i="2"/>
  <c r="W3358" i="2"/>
  <c r="W3359" i="2"/>
  <c r="W3360" i="2"/>
  <c r="W3361" i="2"/>
  <c r="W3362" i="2"/>
  <c r="W3363" i="2"/>
  <c r="W3364" i="2"/>
  <c r="W3365" i="2"/>
  <c r="W3366" i="2"/>
  <c r="W3367" i="2"/>
  <c r="W3368" i="2"/>
  <c r="W3369" i="2"/>
  <c r="W3370" i="2"/>
  <c r="W3371" i="2"/>
  <c r="W3372" i="2"/>
  <c r="W3373" i="2"/>
  <c r="W3374" i="2"/>
  <c r="W3375" i="2"/>
  <c r="W3376" i="2"/>
  <c r="W3377" i="2"/>
  <c r="W3378" i="2"/>
  <c r="W3379" i="2"/>
  <c r="W3380" i="2"/>
  <c r="W3381" i="2"/>
  <c r="W3382" i="2"/>
  <c r="W3383" i="2"/>
  <c r="W3384" i="2"/>
  <c r="W3385" i="2"/>
  <c r="W3386" i="2"/>
  <c r="W3387" i="2"/>
  <c r="W3388" i="2"/>
  <c r="W3389" i="2"/>
  <c r="W3390" i="2"/>
  <c r="W3391" i="2"/>
  <c r="W3392" i="2"/>
  <c r="W3393" i="2"/>
  <c r="W3394" i="2"/>
  <c r="W3395" i="2"/>
  <c r="W3396" i="2"/>
  <c r="W3397" i="2"/>
  <c r="W3398" i="2"/>
  <c r="W3399" i="2"/>
  <c r="W3400" i="2"/>
  <c r="W3401" i="2"/>
  <c r="W3402" i="2"/>
  <c r="W3403" i="2"/>
  <c r="W3404" i="2"/>
  <c r="W3405" i="2"/>
  <c r="W3406" i="2"/>
  <c r="W3407" i="2"/>
  <c r="W3408" i="2"/>
  <c r="W3409" i="2"/>
  <c r="W3410" i="2"/>
  <c r="W3411" i="2"/>
  <c r="W3412" i="2"/>
  <c r="W3413" i="2"/>
  <c r="W3414" i="2"/>
  <c r="W3415" i="2"/>
  <c r="W3416" i="2"/>
  <c r="W3417" i="2"/>
  <c r="W3418" i="2"/>
  <c r="W3419" i="2"/>
  <c r="W3420" i="2"/>
  <c r="W3421" i="2"/>
  <c r="W3422" i="2"/>
  <c r="W3423" i="2"/>
  <c r="W3424" i="2"/>
  <c r="W3425" i="2"/>
  <c r="W3426" i="2"/>
  <c r="W3427" i="2"/>
  <c r="W3428" i="2"/>
  <c r="W3429" i="2"/>
  <c r="W3430" i="2"/>
  <c r="W3431" i="2"/>
  <c r="W3432" i="2"/>
  <c r="W3433" i="2"/>
  <c r="W3434" i="2"/>
  <c r="W3435" i="2"/>
  <c r="W3436" i="2"/>
  <c r="W3437" i="2"/>
  <c r="W3438" i="2"/>
  <c r="W3439" i="2"/>
  <c r="W3440" i="2"/>
  <c r="W3441" i="2"/>
  <c r="W3442" i="2"/>
  <c r="W3443" i="2"/>
  <c r="W3444" i="2"/>
  <c r="W3445" i="2"/>
  <c r="W3446" i="2"/>
  <c r="W3447" i="2"/>
  <c r="W3448" i="2"/>
  <c r="W3449" i="2"/>
  <c r="W3450" i="2"/>
  <c r="W3451" i="2"/>
  <c r="W3452" i="2"/>
  <c r="W3453" i="2"/>
  <c r="W3454" i="2"/>
  <c r="W3455" i="2"/>
  <c r="W3456" i="2"/>
  <c r="W3457" i="2"/>
  <c r="W3458" i="2"/>
  <c r="W3459" i="2"/>
  <c r="W3460" i="2"/>
  <c r="W3461" i="2"/>
  <c r="W3462" i="2"/>
  <c r="W3463" i="2"/>
  <c r="W3464" i="2"/>
  <c r="W3465" i="2"/>
  <c r="W3466" i="2"/>
  <c r="W3467" i="2"/>
  <c r="W3468" i="2"/>
  <c r="W3469" i="2"/>
  <c r="W3470" i="2"/>
  <c r="W3471" i="2"/>
  <c r="W3472" i="2"/>
  <c r="W3473" i="2"/>
  <c r="W3474" i="2"/>
  <c r="W3475" i="2"/>
  <c r="W3476" i="2"/>
  <c r="W3477" i="2"/>
  <c r="W3478" i="2"/>
  <c r="W3479" i="2"/>
  <c r="W3480" i="2"/>
  <c r="W3481" i="2"/>
  <c r="W3482" i="2"/>
  <c r="W3483" i="2"/>
  <c r="W3484" i="2"/>
  <c r="W3485" i="2"/>
  <c r="W3486" i="2"/>
  <c r="W3487" i="2"/>
  <c r="W3488" i="2"/>
  <c r="W3489" i="2"/>
  <c r="W3490" i="2"/>
  <c r="W3491" i="2"/>
  <c r="W3492" i="2"/>
  <c r="W3493" i="2"/>
  <c r="W3494" i="2"/>
  <c r="W3495" i="2"/>
  <c r="W3496" i="2"/>
  <c r="W3497" i="2"/>
  <c r="W3498" i="2"/>
  <c r="W3499" i="2"/>
  <c r="W3500" i="2"/>
  <c r="W3501" i="2"/>
  <c r="W3502" i="2"/>
  <c r="W3503" i="2"/>
  <c r="W3504" i="2"/>
  <c r="W3505" i="2"/>
  <c r="W3506" i="2"/>
  <c r="W3507" i="2"/>
  <c r="W3508" i="2"/>
  <c r="W3509" i="2"/>
  <c r="W3510" i="2"/>
  <c r="W3511" i="2"/>
  <c r="W3512" i="2"/>
  <c r="W3513" i="2"/>
  <c r="W3514" i="2"/>
  <c r="W3515" i="2"/>
  <c r="W3516" i="2"/>
  <c r="W3517" i="2"/>
  <c r="W3518" i="2"/>
  <c r="W3519" i="2"/>
  <c r="W3520" i="2"/>
  <c r="W3521" i="2"/>
  <c r="W3522" i="2"/>
  <c r="W3523" i="2"/>
  <c r="W3524" i="2"/>
  <c r="W3525" i="2"/>
  <c r="W3526" i="2"/>
  <c r="W3527" i="2"/>
  <c r="W3528" i="2"/>
  <c r="W3529" i="2"/>
  <c r="W3530" i="2"/>
  <c r="W3531" i="2"/>
  <c r="W3532" i="2"/>
  <c r="W3533" i="2"/>
  <c r="W3534" i="2"/>
  <c r="W3535" i="2"/>
  <c r="W3536" i="2"/>
  <c r="W3537" i="2"/>
  <c r="W3538" i="2"/>
  <c r="W3539" i="2"/>
  <c r="W3540" i="2"/>
  <c r="W3541" i="2"/>
  <c r="W3542" i="2"/>
  <c r="W3543" i="2"/>
  <c r="W3544" i="2"/>
  <c r="W3545" i="2"/>
  <c r="W3546" i="2"/>
  <c r="W3547" i="2"/>
  <c r="W3548" i="2"/>
  <c r="W3549" i="2"/>
  <c r="W3550" i="2"/>
  <c r="W3551" i="2"/>
  <c r="W3552" i="2"/>
  <c r="W3553" i="2"/>
  <c r="W3554" i="2"/>
  <c r="W3555" i="2"/>
  <c r="W3556" i="2"/>
  <c r="W3557" i="2"/>
  <c r="W3558" i="2"/>
  <c r="W3559" i="2"/>
  <c r="W3560" i="2"/>
  <c r="W3561" i="2"/>
  <c r="W3562" i="2"/>
  <c r="W3563" i="2"/>
  <c r="W3564" i="2"/>
  <c r="W3565" i="2"/>
  <c r="W3566" i="2"/>
  <c r="W3567" i="2"/>
  <c r="W3568" i="2"/>
  <c r="W3569" i="2"/>
  <c r="W3570" i="2"/>
  <c r="W3571" i="2"/>
  <c r="W3572" i="2"/>
  <c r="W3573" i="2"/>
  <c r="W3574" i="2"/>
  <c r="W3575" i="2"/>
  <c r="W3576" i="2"/>
  <c r="W3577" i="2"/>
  <c r="W3578" i="2"/>
  <c r="W3579" i="2"/>
  <c r="W3580" i="2"/>
  <c r="W3581" i="2"/>
  <c r="W3582" i="2"/>
  <c r="W3583" i="2"/>
  <c r="W3584" i="2"/>
  <c r="W3585" i="2"/>
  <c r="W3586" i="2"/>
  <c r="W3587" i="2"/>
  <c r="W3588" i="2"/>
  <c r="W3589" i="2"/>
  <c r="W3590" i="2"/>
  <c r="W3591" i="2"/>
  <c r="W3592" i="2"/>
  <c r="W3593" i="2"/>
  <c r="W3594" i="2"/>
  <c r="W3595" i="2"/>
  <c r="W3596" i="2"/>
  <c r="W3597" i="2"/>
  <c r="W3598" i="2"/>
  <c r="W3599" i="2"/>
  <c r="W3600" i="2"/>
  <c r="W3601" i="2"/>
  <c r="W3602" i="2"/>
  <c r="W3603" i="2"/>
  <c r="W3604" i="2"/>
  <c r="W3605" i="2"/>
  <c r="W3606" i="2"/>
  <c r="W3607" i="2"/>
  <c r="W3608" i="2"/>
  <c r="W3609" i="2"/>
  <c r="W3610" i="2"/>
  <c r="W3611" i="2"/>
  <c r="W3612" i="2"/>
  <c r="W3613" i="2"/>
  <c r="W3614" i="2"/>
  <c r="W3615" i="2"/>
  <c r="W3616" i="2"/>
  <c r="W3617" i="2"/>
  <c r="W3618" i="2"/>
  <c r="W3619" i="2"/>
  <c r="W3620" i="2"/>
  <c r="W3621" i="2"/>
  <c r="W3622" i="2"/>
  <c r="W3623" i="2"/>
  <c r="W3624" i="2"/>
  <c r="W3625" i="2"/>
  <c r="W3626" i="2"/>
  <c r="W3627" i="2"/>
  <c r="W3628" i="2"/>
  <c r="W3629" i="2"/>
  <c r="W3630" i="2"/>
  <c r="W3631" i="2"/>
  <c r="W3632" i="2"/>
  <c r="W3633" i="2"/>
  <c r="W3634" i="2"/>
  <c r="W3635" i="2"/>
  <c r="W3636" i="2"/>
  <c r="W3637" i="2"/>
  <c r="W3638" i="2"/>
  <c r="W3639" i="2"/>
  <c r="W3640" i="2"/>
  <c r="W3641" i="2"/>
  <c r="W3642" i="2"/>
  <c r="W3643" i="2"/>
  <c r="W3644" i="2"/>
  <c r="W3645" i="2"/>
  <c r="W3646" i="2"/>
  <c r="W3647" i="2"/>
  <c r="W3648" i="2"/>
  <c r="W3649" i="2"/>
  <c r="W3650" i="2"/>
  <c r="W3651" i="2"/>
  <c r="W3652" i="2"/>
  <c r="W3653" i="2"/>
  <c r="W3654" i="2"/>
  <c r="W3655" i="2"/>
  <c r="W3656" i="2"/>
  <c r="W3657" i="2"/>
  <c r="W3658" i="2"/>
  <c r="W3659" i="2"/>
  <c r="W3660" i="2"/>
  <c r="W3661" i="2"/>
  <c r="W3662" i="2"/>
  <c r="W3663" i="2"/>
  <c r="W3664" i="2"/>
  <c r="W3665" i="2"/>
  <c r="W3666" i="2"/>
  <c r="W3667" i="2"/>
  <c r="W3668" i="2"/>
  <c r="W3669" i="2"/>
  <c r="W3670" i="2"/>
  <c r="W3671" i="2"/>
  <c r="W3672" i="2"/>
  <c r="W3673" i="2"/>
  <c r="W3674" i="2"/>
  <c r="W3675" i="2"/>
  <c r="W3676" i="2"/>
  <c r="W3677" i="2"/>
  <c r="W3678" i="2"/>
  <c r="W3679" i="2"/>
  <c r="W3680" i="2"/>
  <c r="W3681" i="2"/>
  <c r="W3682" i="2"/>
  <c r="W3683" i="2"/>
  <c r="W3684" i="2"/>
  <c r="W3685" i="2"/>
  <c r="W3686" i="2"/>
  <c r="W3687" i="2"/>
  <c r="W3688" i="2"/>
  <c r="W3689" i="2"/>
  <c r="W3690" i="2"/>
  <c r="W3691" i="2"/>
  <c r="W3692" i="2"/>
  <c r="W3693" i="2"/>
  <c r="W3694" i="2"/>
  <c r="W3695" i="2"/>
  <c r="W3696" i="2"/>
  <c r="W3697" i="2"/>
  <c r="W3698" i="2"/>
  <c r="W3699" i="2"/>
  <c r="W3700" i="2"/>
  <c r="W3701" i="2"/>
  <c r="W3702" i="2"/>
  <c r="W3703" i="2"/>
  <c r="W3704" i="2"/>
  <c r="W3705" i="2"/>
  <c r="W3706" i="2"/>
  <c r="W3707" i="2"/>
  <c r="W3708" i="2"/>
  <c r="W3709" i="2"/>
  <c r="W3710" i="2"/>
  <c r="W3711" i="2"/>
  <c r="W3712" i="2"/>
  <c r="W3713" i="2"/>
  <c r="W3714" i="2"/>
  <c r="W3715" i="2"/>
  <c r="W3716" i="2"/>
  <c r="W3717" i="2"/>
  <c r="W3718" i="2"/>
  <c r="W3719" i="2"/>
  <c r="W3720" i="2"/>
  <c r="W3721" i="2"/>
  <c r="W3722" i="2"/>
  <c r="W3723" i="2"/>
  <c r="W3724" i="2"/>
  <c r="W3725" i="2"/>
  <c r="W3726" i="2"/>
  <c r="W3727" i="2"/>
  <c r="W3728" i="2"/>
  <c r="W3729" i="2"/>
  <c r="W3730" i="2"/>
  <c r="W3731" i="2"/>
  <c r="W3732" i="2"/>
  <c r="W3733" i="2"/>
  <c r="W2" i="2"/>
  <c r="Y71" i="4" l="1"/>
  <c r="Y70" i="4"/>
  <c r="X70" i="4"/>
  <c r="Y42" i="4"/>
  <c r="Y41" i="4"/>
  <c r="X41" i="4"/>
  <c r="E3734" i="2" l="1"/>
  <c r="A3626" i="2"/>
  <c r="A3627" i="2"/>
  <c r="A3628" i="2"/>
  <c r="A3629" i="2"/>
  <c r="A3630" i="2"/>
  <c r="A3631" i="2"/>
  <c r="A3632" i="2"/>
  <c r="A3633" i="2"/>
  <c r="A3634" i="2"/>
  <c r="A3635" i="2"/>
  <c r="A3636" i="2"/>
  <c r="A3637" i="2"/>
  <c r="A3638" i="2"/>
  <c r="A3639" i="2"/>
  <c r="A3640" i="2"/>
  <c r="A3641" i="2"/>
  <c r="A3642" i="2"/>
  <c r="A3643" i="2"/>
  <c r="A3644" i="2"/>
  <c r="A3645" i="2"/>
  <c r="A3646" i="2"/>
  <c r="A3647" i="2"/>
  <c r="A3648" i="2"/>
  <c r="A3649" i="2"/>
  <c r="A3650" i="2"/>
  <c r="A3651" i="2"/>
  <c r="A3652" i="2"/>
  <c r="A3653" i="2"/>
  <c r="A3654" i="2"/>
  <c r="A3655" i="2"/>
  <c r="A3656" i="2"/>
  <c r="A3657" i="2"/>
  <c r="A3658" i="2"/>
  <c r="A3659" i="2"/>
  <c r="A3660" i="2"/>
  <c r="A3661" i="2"/>
  <c r="A3662" i="2"/>
  <c r="A3663" i="2"/>
  <c r="A3664" i="2"/>
  <c r="A3665" i="2"/>
  <c r="A3666" i="2"/>
  <c r="A3667" i="2"/>
  <c r="A3668" i="2"/>
  <c r="A3669" i="2"/>
  <c r="A3670" i="2"/>
  <c r="A3671" i="2"/>
  <c r="A3672" i="2"/>
  <c r="A3673" i="2"/>
  <c r="A3674" i="2"/>
  <c r="A3675" i="2"/>
  <c r="A3676" i="2"/>
  <c r="A3677" i="2"/>
  <c r="A3678" i="2"/>
  <c r="A3679" i="2"/>
  <c r="A3680" i="2"/>
  <c r="A3681" i="2"/>
  <c r="A3682" i="2"/>
  <c r="A3683" i="2"/>
  <c r="A3684" i="2"/>
  <c r="A3685" i="2"/>
  <c r="A3686" i="2"/>
  <c r="A3687" i="2"/>
  <c r="A3688" i="2"/>
  <c r="A3689" i="2"/>
  <c r="A3690" i="2"/>
  <c r="A3691" i="2"/>
  <c r="A3692" i="2"/>
  <c r="A3693" i="2"/>
  <c r="A3694" i="2"/>
  <c r="A3695" i="2"/>
  <c r="A3696" i="2"/>
  <c r="A3697" i="2"/>
  <c r="A3698" i="2"/>
  <c r="A3699" i="2"/>
  <c r="A3700" i="2"/>
  <c r="A3701" i="2"/>
  <c r="A3702" i="2"/>
  <c r="A3703" i="2"/>
  <c r="A3704" i="2"/>
  <c r="A3705" i="2"/>
  <c r="A3706" i="2"/>
  <c r="A3707" i="2"/>
  <c r="A3708" i="2"/>
  <c r="A3709" i="2"/>
  <c r="A3710" i="2"/>
  <c r="A3711" i="2"/>
  <c r="A3712" i="2"/>
  <c r="A3713" i="2"/>
  <c r="A3714" i="2"/>
  <c r="A3715" i="2"/>
  <c r="A3716" i="2"/>
  <c r="A3717" i="2"/>
  <c r="A3718" i="2"/>
  <c r="A3719" i="2"/>
  <c r="A3720" i="2"/>
  <c r="A3721" i="2"/>
  <c r="A3722" i="2"/>
  <c r="A3723" i="2"/>
  <c r="A3724" i="2"/>
  <c r="A3725" i="2"/>
  <c r="A3726" i="2"/>
  <c r="A3727" i="2"/>
  <c r="A3728" i="2"/>
  <c r="A3729" i="2"/>
  <c r="A3730" i="2"/>
  <c r="A3731" i="2"/>
  <c r="A3732" i="2"/>
  <c r="A3733" i="2"/>
  <c r="F3626" i="2"/>
  <c r="F3627" i="2"/>
  <c r="F3628" i="2"/>
  <c r="F3629" i="2"/>
  <c r="F3630" i="2"/>
  <c r="F3631" i="2"/>
  <c r="F3632" i="2"/>
  <c r="F3633" i="2"/>
  <c r="F3634" i="2"/>
  <c r="F3635" i="2"/>
  <c r="F3636" i="2"/>
  <c r="F3637" i="2"/>
  <c r="F3638" i="2"/>
  <c r="F3639" i="2"/>
  <c r="F3640" i="2"/>
  <c r="F3641" i="2"/>
  <c r="F3642" i="2"/>
  <c r="F3643" i="2"/>
  <c r="F3644" i="2"/>
  <c r="F3645" i="2"/>
  <c r="F3646" i="2"/>
  <c r="F3647" i="2"/>
  <c r="F3648" i="2"/>
  <c r="F3649" i="2"/>
  <c r="F3650" i="2"/>
  <c r="F3651" i="2"/>
  <c r="F3652" i="2"/>
  <c r="F3653" i="2"/>
  <c r="F3654" i="2"/>
  <c r="F3655" i="2"/>
  <c r="F3656" i="2"/>
  <c r="F3657" i="2"/>
  <c r="F3658" i="2"/>
  <c r="F3659" i="2"/>
  <c r="F3660" i="2"/>
  <c r="F3661" i="2"/>
  <c r="F3662" i="2"/>
  <c r="F3663" i="2"/>
  <c r="F3664" i="2"/>
  <c r="F3665" i="2"/>
  <c r="F3666" i="2"/>
  <c r="F3667" i="2"/>
  <c r="F3668" i="2"/>
  <c r="F3669" i="2"/>
  <c r="F3670" i="2"/>
  <c r="F3671" i="2"/>
  <c r="F3672" i="2"/>
  <c r="F3673" i="2"/>
  <c r="F3674" i="2"/>
  <c r="F3675" i="2"/>
  <c r="F3676" i="2"/>
  <c r="F3677" i="2"/>
  <c r="F3678" i="2"/>
  <c r="F3679" i="2"/>
  <c r="F3680" i="2"/>
  <c r="F3681" i="2"/>
  <c r="F3682" i="2"/>
  <c r="F3683" i="2"/>
  <c r="F3684" i="2"/>
  <c r="F3685" i="2"/>
  <c r="F3686" i="2"/>
  <c r="F3687" i="2"/>
  <c r="F3688" i="2"/>
  <c r="F3689" i="2"/>
  <c r="F3690" i="2"/>
  <c r="F3691" i="2"/>
  <c r="F3692" i="2"/>
  <c r="F3693" i="2"/>
  <c r="F3694" i="2"/>
  <c r="F3695" i="2"/>
  <c r="F3696" i="2"/>
  <c r="F3697" i="2"/>
  <c r="F3698" i="2"/>
  <c r="F3699" i="2"/>
  <c r="F3700" i="2"/>
  <c r="F3701" i="2"/>
  <c r="F3702" i="2"/>
  <c r="F3703" i="2"/>
  <c r="F3704" i="2"/>
  <c r="F3705" i="2"/>
  <c r="F3706" i="2"/>
  <c r="F3707" i="2"/>
  <c r="F3708" i="2"/>
  <c r="F3709" i="2"/>
  <c r="F3710" i="2"/>
  <c r="F3711" i="2"/>
  <c r="F3712" i="2"/>
  <c r="F3713" i="2"/>
  <c r="F3714" i="2"/>
  <c r="F3715" i="2"/>
  <c r="F3716" i="2"/>
  <c r="F3717" i="2"/>
  <c r="F3718" i="2"/>
  <c r="F3719" i="2"/>
  <c r="F3720" i="2"/>
  <c r="F3721" i="2"/>
  <c r="F3722" i="2"/>
  <c r="F3723" i="2"/>
  <c r="F3724" i="2"/>
  <c r="F3725" i="2"/>
  <c r="F3726" i="2"/>
  <c r="F3727" i="2"/>
  <c r="F3728" i="2"/>
  <c r="F3729" i="2"/>
  <c r="F3730" i="2"/>
  <c r="F3731" i="2"/>
  <c r="F3732" i="2"/>
  <c r="F3733" i="2"/>
  <c r="G3626" i="2"/>
  <c r="G3627" i="2"/>
  <c r="G3628" i="2"/>
  <c r="G3629" i="2"/>
  <c r="G3630" i="2"/>
  <c r="G3631" i="2"/>
  <c r="G3632" i="2"/>
  <c r="G3633" i="2"/>
  <c r="G3634" i="2"/>
  <c r="G3635" i="2"/>
  <c r="G3636" i="2"/>
  <c r="G3637" i="2"/>
  <c r="G3638" i="2"/>
  <c r="G3639" i="2"/>
  <c r="G3640" i="2"/>
  <c r="G3641" i="2"/>
  <c r="G3642" i="2"/>
  <c r="G3643" i="2"/>
  <c r="G3644" i="2"/>
  <c r="G3645" i="2"/>
  <c r="G3646" i="2"/>
  <c r="G3647" i="2"/>
  <c r="G3648" i="2"/>
  <c r="G3649" i="2"/>
  <c r="G3650" i="2"/>
  <c r="G3651" i="2"/>
  <c r="G3652" i="2"/>
  <c r="G3653" i="2"/>
  <c r="G3654" i="2"/>
  <c r="G3655" i="2"/>
  <c r="G3656" i="2"/>
  <c r="G3657" i="2"/>
  <c r="G3658" i="2"/>
  <c r="G3659" i="2"/>
  <c r="G3660" i="2"/>
  <c r="G3661" i="2"/>
  <c r="G3662" i="2"/>
  <c r="G3663" i="2"/>
  <c r="G3664" i="2"/>
  <c r="G3665" i="2"/>
  <c r="G3666" i="2"/>
  <c r="G3667" i="2"/>
  <c r="G3668" i="2"/>
  <c r="G3669" i="2"/>
  <c r="G3670" i="2"/>
  <c r="G3671" i="2"/>
  <c r="G3672" i="2"/>
  <c r="G3673" i="2"/>
  <c r="G3674" i="2"/>
  <c r="G3675" i="2"/>
  <c r="G3676" i="2"/>
  <c r="G3677" i="2"/>
  <c r="G3678" i="2"/>
  <c r="G3679" i="2"/>
  <c r="G3680" i="2"/>
  <c r="G3681" i="2"/>
  <c r="G3682" i="2"/>
  <c r="G3683" i="2"/>
  <c r="G3684" i="2"/>
  <c r="G3685" i="2"/>
  <c r="G3686" i="2"/>
  <c r="G3687" i="2"/>
  <c r="G3688" i="2"/>
  <c r="G3689" i="2"/>
  <c r="G3690" i="2"/>
  <c r="G3691" i="2"/>
  <c r="G3692" i="2"/>
  <c r="G3693" i="2"/>
  <c r="G3694" i="2"/>
  <c r="G3695" i="2"/>
  <c r="G3696" i="2"/>
  <c r="G3697" i="2"/>
  <c r="G3698" i="2"/>
  <c r="G3699" i="2"/>
  <c r="G3700" i="2"/>
  <c r="G3701" i="2"/>
  <c r="G3702" i="2"/>
  <c r="G3703" i="2"/>
  <c r="G3704" i="2"/>
  <c r="G3705" i="2"/>
  <c r="G3706" i="2"/>
  <c r="G3707" i="2"/>
  <c r="G3708" i="2"/>
  <c r="G3709" i="2"/>
  <c r="G3710" i="2"/>
  <c r="G3711" i="2"/>
  <c r="G3712" i="2"/>
  <c r="G3713" i="2"/>
  <c r="G3714" i="2"/>
  <c r="G3715" i="2"/>
  <c r="G3716" i="2"/>
  <c r="G3717" i="2"/>
  <c r="G3718" i="2"/>
  <c r="G3719" i="2"/>
  <c r="G3720" i="2"/>
  <c r="G3721" i="2"/>
  <c r="G3722" i="2"/>
  <c r="G3723" i="2"/>
  <c r="G3724" i="2"/>
  <c r="G3725" i="2"/>
  <c r="G3726" i="2"/>
  <c r="G3727" i="2"/>
  <c r="G3728" i="2"/>
  <c r="G3729" i="2"/>
  <c r="G3730" i="2"/>
  <c r="G3731" i="2"/>
  <c r="G3732" i="2"/>
  <c r="G3733" i="2"/>
  <c r="A3515" i="2"/>
  <c r="A3516" i="2"/>
  <c r="A3517" i="2"/>
  <c r="A3518" i="2"/>
  <c r="A3519" i="2"/>
  <c r="A3520" i="2"/>
  <c r="A3521" i="2"/>
  <c r="A3522" i="2"/>
  <c r="A3523" i="2"/>
  <c r="A3524" i="2"/>
  <c r="A3525" i="2"/>
  <c r="A3526" i="2"/>
  <c r="A3527" i="2"/>
  <c r="A3528" i="2"/>
  <c r="A3529" i="2"/>
  <c r="A3530" i="2"/>
  <c r="A3531" i="2"/>
  <c r="A3532" i="2"/>
  <c r="A3533" i="2"/>
  <c r="A3534" i="2"/>
  <c r="A3535" i="2"/>
  <c r="A3536" i="2"/>
  <c r="A3537" i="2"/>
  <c r="A3538" i="2"/>
  <c r="A3539" i="2"/>
  <c r="A3540" i="2"/>
  <c r="A3541" i="2"/>
  <c r="A3542" i="2"/>
  <c r="A3543" i="2"/>
  <c r="A3544" i="2"/>
  <c r="A3545" i="2"/>
  <c r="A3546" i="2"/>
  <c r="A3547" i="2"/>
  <c r="A3548" i="2"/>
  <c r="A3549" i="2"/>
  <c r="A3550" i="2"/>
  <c r="A3551" i="2"/>
  <c r="A3552" i="2"/>
  <c r="A3553" i="2"/>
  <c r="A3554" i="2"/>
  <c r="A3555" i="2"/>
  <c r="A3556" i="2"/>
  <c r="A3557" i="2"/>
  <c r="A3558" i="2"/>
  <c r="A3559" i="2"/>
  <c r="A3560" i="2"/>
  <c r="A3561" i="2"/>
  <c r="A3562" i="2"/>
  <c r="A3563" i="2"/>
  <c r="A3564" i="2"/>
  <c r="A3565" i="2"/>
  <c r="A3566" i="2"/>
  <c r="A3567" i="2"/>
  <c r="A3568" i="2"/>
  <c r="A3569" i="2"/>
  <c r="A3570" i="2"/>
  <c r="A3571" i="2"/>
  <c r="A3572" i="2"/>
  <c r="A3573" i="2"/>
  <c r="A3574" i="2"/>
  <c r="A3575" i="2"/>
  <c r="A3576" i="2"/>
  <c r="A3577" i="2"/>
  <c r="A3578" i="2"/>
  <c r="A3579" i="2"/>
  <c r="A3580" i="2"/>
  <c r="A3581" i="2"/>
  <c r="A3582" i="2"/>
  <c r="A3583" i="2"/>
  <c r="A3584" i="2"/>
  <c r="A3585" i="2"/>
  <c r="A3586" i="2"/>
  <c r="A3587" i="2"/>
  <c r="A3588" i="2"/>
  <c r="A3589" i="2"/>
  <c r="A3590" i="2"/>
  <c r="A3591" i="2"/>
  <c r="A3592" i="2"/>
  <c r="A3593" i="2"/>
  <c r="A3594" i="2"/>
  <c r="A3595" i="2"/>
  <c r="A3596" i="2"/>
  <c r="A3597" i="2"/>
  <c r="A3598" i="2"/>
  <c r="A3599" i="2"/>
  <c r="A3600" i="2"/>
  <c r="A3601" i="2"/>
  <c r="A3602" i="2"/>
  <c r="A3603" i="2"/>
  <c r="A3604" i="2"/>
  <c r="A3605" i="2"/>
  <c r="A3606" i="2"/>
  <c r="A3607" i="2"/>
  <c r="A3608" i="2"/>
  <c r="A3609" i="2"/>
  <c r="A3610" i="2"/>
  <c r="A3611" i="2"/>
  <c r="A3612" i="2"/>
  <c r="A3613" i="2"/>
  <c r="A3614" i="2"/>
  <c r="A3615" i="2"/>
  <c r="A3616" i="2"/>
  <c r="A3617" i="2"/>
  <c r="A3618" i="2"/>
  <c r="A3619" i="2"/>
  <c r="A3620" i="2"/>
  <c r="A3621" i="2"/>
  <c r="A3622" i="2"/>
  <c r="A3623" i="2"/>
  <c r="A3624" i="2"/>
  <c r="A3625" i="2"/>
  <c r="F3515" i="2"/>
  <c r="F3516" i="2"/>
  <c r="F3517" i="2"/>
  <c r="F3518" i="2"/>
  <c r="F3519" i="2"/>
  <c r="F3520" i="2"/>
  <c r="F3521" i="2"/>
  <c r="F3522" i="2"/>
  <c r="F3523" i="2"/>
  <c r="F3524" i="2"/>
  <c r="F3525" i="2"/>
  <c r="F3526" i="2"/>
  <c r="F3527" i="2"/>
  <c r="F3528" i="2"/>
  <c r="F3529" i="2"/>
  <c r="F3530" i="2"/>
  <c r="F3531" i="2"/>
  <c r="F3532" i="2"/>
  <c r="F3533" i="2"/>
  <c r="F3534" i="2"/>
  <c r="F3535" i="2"/>
  <c r="F3536" i="2"/>
  <c r="F3537" i="2"/>
  <c r="F3538" i="2"/>
  <c r="F3539" i="2"/>
  <c r="F3540" i="2"/>
  <c r="F3541" i="2"/>
  <c r="F3542" i="2"/>
  <c r="F3543" i="2"/>
  <c r="F3544" i="2"/>
  <c r="F3545" i="2"/>
  <c r="F3546" i="2"/>
  <c r="F3547" i="2"/>
  <c r="F3548" i="2"/>
  <c r="F3549" i="2"/>
  <c r="F3550" i="2"/>
  <c r="F3551" i="2"/>
  <c r="F3552" i="2"/>
  <c r="F3553" i="2"/>
  <c r="F3554" i="2"/>
  <c r="F3555" i="2"/>
  <c r="F3556" i="2"/>
  <c r="F3557" i="2"/>
  <c r="F3558" i="2"/>
  <c r="F3559" i="2"/>
  <c r="F3560" i="2"/>
  <c r="F3561" i="2"/>
  <c r="F3562" i="2"/>
  <c r="F3563" i="2"/>
  <c r="F3564" i="2"/>
  <c r="F3565" i="2"/>
  <c r="F3566" i="2"/>
  <c r="F3567" i="2"/>
  <c r="F3568" i="2"/>
  <c r="F3569" i="2"/>
  <c r="F3570" i="2"/>
  <c r="F3571" i="2"/>
  <c r="F3572" i="2"/>
  <c r="F3573" i="2"/>
  <c r="F3574" i="2"/>
  <c r="F3575" i="2"/>
  <c r="F3576" i="2"/>
  <c r="F3577" i="2"/>
  <c r="F3578" i="2"/>
  <c r="F3579" i="2"/>
  <c r="F3580" i="2"/>
  <c r="F3581" i="2"/>
  <c r="F3582" i="2"/>
  <c r="F3583" i="2"/>
  <c r="F3584" i="2"/>
  <c r="F3585" i="2"/>
  <c r="F3586" i="2"/>
  <c r="F3587" i="2"/>
  <c r="F3588" i="2"/>
  <c r="F3589" i="2"/>
  <c r="F3590" i="2"/>
  <c r="F3591" i="2"/>
  <c r="F3592" i="2"/>
  <c r="F3593" i="2"/>
  <c r="F3594" i="2"/>
  <c r="F3595" i="2"/>
  <c r="F3596" i="2"/>
  <c r="F3597" i="2"/>
  <c r="F3598" i="2"/>
  <c r="F3599" i="2"/>
  <c r="F3600" i="2"/>
  <c r="F3601" i="2"/>
  <c r="F3602" i="2"/>
  <c r="F3603" i="2"/>
  <c r="F3604" i="2"/>
  <c r="F3605" i="2"/>
  <c r="F3606" i="2"/>
  <c r="F3607" i="2"/>
  <c r="F3608" i="2"/>
  <c r="F3609" i="2"/>
  <c r="F3610" i="2"/>
  <c r="F3611" i="2"/>
  <c r="F3612" i="2"/>
  <c r="F3613" i="2"/>
  <c r="F3614" i="2"/>
  <c r="F3615" i="2"/>
  <c r="F3616" i="2"/>
  <c r="F3617" i="2"/>
  <c r="F3618" i="2"/>
  <c r="F3619" i="2"/>
  <c r="F3620" i="2"/>
  <c r="F3621" i="2"/>
  <c r="F3622" i="2"/>
  <c r="F3623" i="2"/>
  <c r="F3624" i="2"/>
  <c r="F3625" i="2"/>
  <c r="G3515" i="2"/>
  <c r="G3516" i="2"/>
  <c r="G3517" i="2"/>
  <c r="G3518" i="2"/>
  <c r="G3519" i="2"/>
  <c r="G3520" i="2"/>
  <c r="G3521" i="2"/>
  <c r="G3522" i="2"/>
  <c r="G3523" i="2"/>
  <c r="G3524" i="2"/>
  <c r="G3525" i="2"/>
  <c r="G3526" i="2"/>
  <c r="G3527" i="2"/>
  <c r="G3528" i="2"/>
  <c r="G3529" i="2"/>
  <c r="G3530" i="2"/>
  <c r="G3531" i="2"/>
  <c r="G3532" i="2"/>
  <c r="G3533" i="2"/>
  <c r="G3534" i="2"/>
  <c r="G3535" i="2"/>
  <c r="G3536" i="2"/>
  <c r="G3537" i="2"/>
  <c r="G3538" i="2"/>
  <c r="G3539" i="2"/>
  <c r="G3540" i="2"/>
  <c r="G3541" i="2"/>
  <c r="G3542" i="2"/>
  <c r="G3543" i="2"/>
  <c r="G3544" i="2"/>
  <c r="G3545" i="2"/>
  <c r="G3546" i="2"/>
  <c r="G3547" i="2"/>
  <c r="G3548" i="2"/>
  <c r="G3549" i="2"/>
  <c r="G3550" i="2"/>
  <c r="G3551" i="2"/>
  <c r="G3552" i="2"/>
  <c r="G3553" i="2"/>
  <c r="G3554" i="2"/>
  <c r="G3555" i="2"/>
  <c r="G3556" i="2"/>
  <c r="G3557" i="2"/>
  <c r="G3558" i="2"/>
  <c r="G3559" i="2"/>
  <c r="G3560" i="2"/>
  <c r="G3561" i="2"/>
  <c r="G3562" i="2"/>
  <c r="G3563" i="2"/>
  <c r="G3564" i="2"/>
  <c r="G3565" i="2"/>
  <c r="G3566" i="2"/>
  <c r="G3567" i="2"/>
  <c r="G3568" i="2"/>
  <c r="G3569" i="2"/>
  <c r="G3570" i="2"/>
  <c r="G3571" i="2"/>
  <c r="G3572" i="2"/>
  <c r="G3573" i="2"/>
  <c r="G3574" i="2"/>
  <c r="G3575" i="2"/>
  <c r="G3576" i="2"/>
  <c r="G3577" i="2"/>
  <c r="G3578" i="2"/>
  <c r="G3579" i="2"/>
  <c r="G3580" i="2"/>
  <c r="G3581" i="2"/>
  <c r="G3582" i="2"/>
  <c r="G3583" i="2"/>
  <c r="G3584" i="2"/>
  <c r="G3585" i="2"/>
  <c r="G3586" i="2"/>
  <c r="G3587" i="2"/>
  <c r="G3588" i="2"/>
  <c r="G3589" i="2"/>
  <c r="G3590" i="2"/>
  <c r="G3591" i="2"/>
  <c r="G3592" i="2"/>
  <c r="G3593" i="2"/>
  <c r="G3594" i="2"/>
  <c r="G3595" i="2"/>
  <c r="G3596" i="2"/>
  <c r="G3597" i="2"/>
  <c r="G3598" i="2"/>
  <c r="G3599" i="2"/>
  <c r="G3600" i="2"/>
  <c r="G3601" i="2"/>
  <c r="G3602" i="2"/>
  <c r="G3603" i="2"/>
  <c r="G3604" i="2"/>
  <c r="G3605" i="2"/>
  <c r="G3606" i="2"/>
  <c r="G3607" i="2"/>
  <c r="G3608" i="2"/>
  <c r="G3609" i="2"/>
  <c r="G3610" i="2"/>
  <c r="G3611" i="2"/>
  <c r="G3612" i="2"/>
  <c r="G3613" i="2"/>
  <c r="G3614" i="2"/>
  <c r="G3615" i="2"/>
  <c r="G3616" i="2"/>
  <c r="G3617" i="2"/>
  <c r="G3618" i="2"/>
  <c r="G3619" i="2"/>
  <c r="G3620" i="2"/>
  <c r="G3621" i="2"/>
  <c r="G3622" i="2"/>
  <c r="G3623" i="2"/>
  <c r="G3624" i="2"/>
  <c r="G3625" i="2"/>
  <c r="A3415" i="2"/>
  <c r="A3416" i="2"/>
  <c r="A3417" i="2"/>
  <c r="A3418" i="2"/>
  <c r="A3419" i="2"/>
  <c r="A3420" i="2"/>
  <c r="A3421" i="2"/>
  <c r="A3422" i="2"/>
  <c r="A3423" i="2"/>
  <c r="A3424" i="2"/>
  <c r="A3425" i="2"/>
  <c r="A3426" i="2"/>
  <c r="A3427" i="2"/>
  <c r="A3428" i="2"/>
  <c r="A3429" i="2"/>
  <c r="A3430" i="2"/>
  <c r="A3431" i="2"/>
  <c r="A3432" i="2"/>
  <c r="A3433" i="2"/>
  <c r="A3434" i="2"/>
  <c r="A3435" i="2"/>
  <c r="A3436" i="2"/>
  <c r="A3437" i="2"/>
  <c r="A3438" i="2"/>
  <c r="A3439" i="2"/>
  <c r="A3440" i="2"/>
  <c r="A3441" i="2"/>
  <c r="A3442" i="2"/>
  <c r="A3443" i="2"/>
  <c r="A3444" i="2"/>
  <c r="A3445" i="2"/>
  <c r="A3446" i="2"/>
  <c r="A3447" i="2"/>
  <c r="A3448" i="2"/>
  <c r="A3449" i="2"/>
  <c r="A3450" i="2"/>
  <c r="A3451" i="2"/>
  <c r="A3452" i="2"/>
  <c r="A3453" i="2"/>
  <c r="A3454" i="2"/>
  <c r="A3455" i="2"/>
  <c r="A3456" i="2"/>
  <c r="A3457" i="2"/>
  <c r="A3458" i="2"/>
  <c r="A3459" i="2"/>
  <c r="A3460" i="2"/>
  <c r="A3461" i="2"/>
  <c r="A3462" i="2"/>
  <c r="A3463" i="2"/>
  <c r="A3464" i="2"/>
  <c r="A3465" i="2"/>
  <c r="A3466" i="2"/>
  <c r="A3467" i="2"/>
  <c r="A3468" i="2"/>
  <c r="A3469" i="2"/>
  <c r="A3470" i="2"/>
  <c r="A3471" i="2"/>
  <c r="A3472" i="2"/>
  <c r="A3473" i="2"/>
  <c r="A3474" i="2"/>
  <c r="A3475" i="2"/>
  <c r="A3476" i="2"/>
  <c r="A3477" i="2"/>
  <c r="A3478" i="2"/>
  <c r="A3479" i="2"/>
  <c r="A3480" i="2"/>
  <c r="A3481" i="2"/>
  <c r="A3482" i="2"/>
  <c r="A3483" i="2"/>
  <c r="A3484" i="2"/>
  <c r="A3485" i="2"/>
  <c r="A3486" i="2"/>
  <c r="A3487" i="2"/>
  <c r="A3488" i="2"/>
  <c r="A3489" i="2"/>
  <c r="A3490" i="2"/>
  <c r="A3491" i="2"/>
  <c r="A3492" i="2"/>
  <c r="A3493" i="2"/>
  <c r="A3494" i="2"/>
  <c r="A3495" i="2"/>
  <c r="A3496" i="2"/>
  <c r="A3497" i="2"/>
  <c r="A3498" i="2"/>
  <c r="A3499" i="2"/>
  <c r="A3500" i="2"/>
  <c r="A3501" i="2"/>
  <c r="A3502" i="2"/>
  <c r="A3503" i="2"/>
  <c r="A3504" i="2"/>
  <c r="A3505" i="2"/>
  <c r="A3506" i="2"/>
  <c r="A3507" i="2"/>
  <c r="A3508" i="2"/>
  <c r="A3509" i="2"/>
  <c r="A3510" i="2"/>
  <c r="A3511" i="2"/>
  <c r="A3512" i="2"/>
  <c r="A3513" i="2"/>
  <c r="A3514" i="2"/>
  <c r="F3415" i="2"/>
  <c r="F3416" i="2"/>
  <c r="F3417" i="2"/>
  <c r="F3418" i="2"/>
  <c r="F3419" i="2"/>
  <c r="F3420" i="2"/>
  <c r="F3421" i="2"/>
  <c r="F3422" i="2"/>
  <c r="F3423" i="2"/>
  <c r="F3424" i="2"/>
  <c r="F3425" i="2"/>
  <c r="F3426" i="2"/>
  <c r="F3427" i="2"/>
  <c r="F3428" i="2"/>
  <c r="F3429" i="2"/>
  <c r="F3430" i="2"/>
  <c r="F3431" i="2"/>
  <c r="F3432" i="2"/>
  <c r="F3433" i="2"/>
  <c r="F3434" i="2"/>
  <c r="F3435" i="2"/>
  <c r="F3436" i="2"/>
  <c r="F3437" i="2"/>
  <c r="F3438" i="2"/>
  <c r="F3439" i="2"/>
  <c r="F3440" i="2"/>
  <c r="F3441" i="2"/>
  <c r="F3442" i="2"/>
  <c r="F3443" i="2"/>
  <c r="F3444" i="2"/>
  <c r="F3445" i="2"/>
  <c r="F3446" i="2"/>
  <c r="F3447" i="2"/>
  <c r="F3448" i="2"/>
  <c r="F3449" i="2"/>
  <c r="F3450" i="2"/>
  <c r="F3451" i="2"/>
  <c r="F3452" i="2"/>
  <c r="F3453" i="2"/>
  <c r="F3454" i="2"/>
  <c r="F3455" i="2"/>
  <c r="F3456" i="2"/>
  <c r="F3457" i="2"/>
  <c r="F3458" i="2"/>
  <c r="F3459" i="2"/>
  <c r="F3460" i="2"/>
  <c r="F3461" i="2"/>
  <c r="F3462" i="2"/>
  <c r="F3463" i="2"/>
  <c r="F3464" i="2"/>
  <c r="F3465" i="2"/>
  <c r="F3466" i="2"/>
  <c r="F3467" i="2"/>
  <c r="F3468" i="2"/>
  <c r="F3469" i="2"/>
  <c r="F3470" i="2"/>
  <c r="F3471" i="2"/>
  <c r="F3472" i="2"/>
  <c r="F3473" i="2"/>
  <c r="F3474" i="2"/>
  <c r="F3475" i="2"/>
  <c r="F3476" i="2"/>
  <c r="F3477" i="2"/>
  <c r="F3478" i="2"/>
  <c r="F3479" i="2"/>
  <c r="F3480" i="2"/>
  <c r="F3481" i="2"/>
  <c r="F3482" i="2"/>
  <c r="F3483" i="2"/>
  <c r="F3484" i="2"/>
  <c r="F3485" i="2"/>
  <c r="F3486" i="2"/>
  <c r="F3487" i="2"/>
  <c r="F3488" i="2"/>
  <c r="F3489" i="2"/>
  <c r="F3490" i="2"/>
  <c r="F3491" i="2"/>
  <c r="F3492" i="2"/>
  <c r="F3493" i="2"/>
  <c r="F3494" i="2"/>
  <c r="F3495" i="2"/>
  <c r="F3496" i="2"/>
  <c r="F3497" i="2"/>
  <c r="F3498" i="2"/>
  <c r="F3499" i="2"/>
  <c r="F3500" i="2"/>
  <c r="F3501" i="2"/>
  <c r="F3502" i="2"/>
  <c r="F3503" i="2"/>
  <c r="F3504" i="2"/>
  <c r="F3505" i="2"/>
  <c r="F3506" i="2"/>
  <c r="F3507" i="2"/>
  <c r="F3508" i="2"/>
  <c r="F3509" i="2"/>
  <c r="F3510" i="2"/>
  <c r="F3511" i="2"/>
  <c r="F3512" i="2"/>
  <c r="F3513" i="2"/>
  <c r="F3514" i="2"/>
  <c r="G3415" i="2"/>
  <c r="G3416" i="2"/>
  <c r="G3417" i="2"/>
  <c r="G3418" i="2"/>
  <c r="G3419" i="2"/>
  <c r="G3420" i="2"/>
  <c r="G3421" i="2"/>
  <c r="G3422" i="2"/>
  <c r="G3423" i="2"/>
  <c r="G3424" i="2"/>
  <c r="G3425" i="2"/>
  <c r="G3426" i="2"/>
  <c r="G3427" i="2"/>
  <c r="G3428" i="2"/>
  <c r="G3429" i="2"/>
  <c r="G3430" i="2"/>
  <c r="G3431" i="2"/>
  <c r="G3432" i="2"/>
  <c r="G3433" i="2"/>
  <c r="G3434" i="2"/>
  <c r="G3435" i="2"/>
  <c r="G3436" i="2"/>
  <c r="G3437" i="2"/>
  <c r="G3438" i="2"/>
  <c r="G3439" i="2"/>
  <c r="G3440" i="2"/>
  <c r="G3441" i="2"/>
  <c r="G3442" i="2"/>
  <c r="G3443" i="2"/>
  <c r="G3444" i="2"/>
  <c r="G3445" i="2"/>
  <c r="G3446" i="2"/>
  <c r="G3447" i="2"/>
  <c r="G3448" i="2"/>
  <c r="G3449" i="2"/>
  <c r="G3450" i="2"/>
  <c r="G3451" i="2"/>
  <c r="G3452" i="2"/>
  <c r="G3453" i="2"/>
  <c r="G3454" i="2"/>
  <c r="G3455" i="2"/>
  <c r="G3456" i="2"/>
  <c r="G3457" i="2"/>
  <c r="G3458" i="2"/>
  <c r="G3459" i="2"/>
  <c r="G3460" i="2"/>
  <c r="G3461" i="2"/>
  <c r="G3462" i="2"/>
  <c r="G3463" i="2"/>
  <c r="G3464" i="2"/>
  <c r="G3465" i="2"/>
  <c r="G3466" i="2"/>
  <c r="G3467" i="2"/>
  <c r="G3468" i="2"/>
  <c r="G3469" i="2"/>
  <c r="G3470" i="2"/>
  <c r="G3471" i="2"/>
  <c r="G3472" i="2"/>
  <c r="G3473" i="2"/>
  <c r="G3474" i="2"/>
  <c r="G3475" i="2"/>
  <c r="G3476" i="2"/>
  <c r="G3477" i="2"/>
  <c r="G3478" i="2"/>
  <c r="G3479" i="2"/>
  <c r="G3480" i="2"/>
  <c r="G3481" i="2"/>
  <c r="G3482" i="2"/>
  <c r="G3483" i="2"/>
  <c r="G3484" i="2"/>
  <c r="G3485" i="2"/>
  <c r="G3486" i="2"/>
  <c r="G3487" i="2"/>
  <c r="G3488" i="2"/>
  <c r="G3489" i="2"/>
  <c r="G3490" i="2"/>
  <c r="G3491" i="2"/>
  <c r="G3492" i="2"/>
  <c r="G3493" i="2"/>
  <c r="G3494" i="2"/>
  <c r="G3495" i="2"/>
  <c r="G3496" i="2"/>
  <c r="G3497" i="2"/>
  <c r="G3498" i="2"/>
  <c r="G3499" i="2"/>
  <c r="G3500" i="2"/>
  <c r="G3501" i="2"/>
  <c r="G3502" i="2"/>
  <c r="G3503" i="2"/>
  <c r="G3504" i="2"/>
  <c r="G3505" i="2"/>
  <c r="G3506" i="2"/>
  <c r="G3507" i="2"/>
  <c r="G3508" i="2"/>
  <c r="G3509" i="2"/>
  <c r="G3510" i="2"/>
  <c r="G3511" i="2"/>
  <c r="G3512" i="2"/>
  <c r="G3513" i="2"/>
  <c r="G3514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2946" i="2"/>
  <c r="F2947" i="2"/>
  <c r="F2948" i="2"/>
  <c r="F2949" i="2"/>
  <c r="F2950" i="2"/>
  <c r="F2951" i="2"/>
  <c r="F2952" i="2"/>
  <c r="F2953" i="2"/>
  <c r="F2954" i="2"/>
  <c r="F2955" i="2"/>
  <c r="F2956" i="2"/>
  <c r="F2957" i="2"/>
  <c r="F2958" i="2"/>
  <c r="F2959" i="2"/>
  <c r="F2960" i="2"/>
  <c r="F2961" i="2"/>
  <c r="F2962" i="2"/>
  <c r="F2963" i="2"/>
  <c r="F2964" i="2"/>
  <c r="F2965" i="2"/>
  <c r="F2966" i="2"/>
  <c r="F2967" i="2"/>
  <c r="F2968" i="2"/>
  <c r="F2969" i="2"/>
  <c r="F2970" i="2"/>
  <c r="F2971" i="2"/>
  <c r="F2972" i="2"/>
  <c r="F2973" i="2"/>
  <c r="F2974" i="2"/>
  <c r="F2975" i="2"/>
  <c r="F2976" i="2"/>
  <c r="F2977" i="2"/>
  <c r="F2978" i="2"/>
  <c r="F2979" i="2"/>
  <c r="F2980" i="2"/>
  <c r="F2981" i="2"/>
  <c r="F2982" i="2"/>
  <c r="F2983" i="2"/>
  <c r="F2984" i="2"/>
  <c r="F2985" i="2"/>
  <c r="F2986" i="2"/>
  <c r="F2987" i="2"/>
  <c r="F2988" i="2"/>
  <c r="F2989" i="2"/>
  <c r="F2990" i="2"/>
  <c r="F2991" i="2"/>
  <c r="F2992" i="2"/>
  <c r="F2993" i="2"/>
  <c r="F2994" i="2"/>
  <c r="F2995" i="2"/>
  <c r="F2996" i="2"/>
  <c r="F2997" i="2"/>
  <c r="F2998" i="2"/>
  <c r="F2999" i="2"/>
  <c r="F3000" i="2"/>
  <c r="F3001" i="2"/>
  <c r="F3002" i="2"/>
  <c r="F3003" i="2"/>
  <c r="F3004" i="2"/>
  <c r="F3005" i="2"/>
  <c r="F3006" i="2"/>
  <c r="F3007" i="2"/>
  <c r="F3008" i="2"/>
  <c r="F3009" i="2"/>
  <c r="F3010" i="2"/>
  <c r="F3011" i="2"/>
  <c r="F3012" i="2"/>
  <c r="F3013" i="2"/>
  <c r="F3014" i="2"/>
  <c r="F3015" i="2"/>
  <c r="F3016" i="2"/>
  <c r="F3017" i="2"/>
  <c r="F3018" i="2"/>
  <c r="F3019" i="2"/>
  <c r="F3020" i="2"/>
  <c r="F3021" i="2"/>
  <c r="F3022" i="2"/>
  <c r="F3023" i="2"/>
  <c r="F3024" i="2"/>
  <c r="F3025" i="2"/>
  <c r="F3026" i="2"/>
  <c r="F3027" i="2"/>
  <c r="F3028" i="2"/>
  <c r="F3029" i="2"/>
  <c r="F3030" i="2"/>
  <c r="F3031" i="2"/>
  <c r="F3032" i="2"/>
  <c r="F3033" i="2"/>
  <c r="F3034" i="2"/>
  <c r="F3035" i="2"/>
  <c r="F3036" i="2"/>
  <c r="F3037" i="2"/>
  <c r="F3038" i="2"/>
  <c r="F3039" i="2"/>
  <c r="F3040" i="2"/>
  <c r="F3041" i="2"/>
  <c r="F3042" i="2"/>
  <c r="F3043" i="2"/>
  <c r="F3044" i="2"/>
  <c r="F3045" i="2"/>
  <c r="F3046" i="2"/>
  <c r="F3047" i="2"/>
  <c r="F3048" i="2"/>
  <c r="F3049" i="2"/>
  <c r="F3050" i="2"/>
  <c r="F3051" i="2"/>
  <c r="F3052" i="2"/>
  <c r="F3053" i="2"/>
  <c r="F3054" i="2"/>
  <c r="F3055" i="2"/>
  <c r="F3056" i="2"/>
  <c r="F3057" i="2"/>
  <c r="F3058" i="2"/>
  <c r="F3059" i="2"/>
  <c r="F3060" i="2"/>
  <c r="F3061" i="2"/>
  <c r="F3062" i="2"/>
  <c r="F3063" i="2"/>
  <c r="F3064" i="2"/>
  <c r="F3065" i="2"/>
  <c r="F3066" i="2"/>
  <c r="F3067" i="2"/>
  <c r="F3068" i="2"/>
  <c r="F3069" i="2"/>
  <c r="F3070" i="2"/>
  <c r="F3071" i="2"/>
  <c r="F3072" i="2"/>
  <c r="F3073" i="2"/>
  <c r="F3074" i="2"/>
  <c r="F3075" i="2"/>
  <c r="F3076" i="2"/>
  <c r="F3077" i="2"/>
  <c r="F3078" i="2"/>
  <c r="F3079" i="2"/>
  <c r="F3080" i="2"/>
  <c r="F3081" i="2"/>
  <c r="F3082" i="2"/>
  <c r="F3083" i="2"/>
  <c r="F3084" i="2"/>
  <c r="F3085" i="2"/>
  <c r="F3086" i="2"/>
  <c r="F3087" i="2"/>
  <c r="F3088" i="2"/>
  <c r="F3089" i="2"/>
  <c r="F3090" i="2"/>
  <c r="F3091" i="2"/>
  <c r="F3092" i="2"/>
  <c r="F3093" i="2"/>
  <c r="F3094" i="2"/>
  <c r="F3095" i="2"/>
  <c r="F3096" i="2"/>
  <c r="F3097" i="2"/>
  <c r="F3098" i="2"/>
  <c r="F3099" i="2"/>
  <c r="F3100" i="2"/>
  <c r="F3101" i="2"/>
  <c r="F3102" i="2"/>
  <c r="F3103" i="2"/>
  <c r="F3104" i="2"/>
  <c r="F3105" i="2"/>
  <c r="F3106" i="2"/>
  <c r="F3107" i="2"/>
  <c r="F3108" i="2"/>
  <c r="F3109" i="2"/>
  <c r="F3110" i="2"/>
  <c r="F3111" i="2"/>
  <c r="F3112" i="2"/>
  <c r="F3113" i="2"/>
  <c r="F3114" i="2"/>
  <c r="F3115" i="2"/>
  <c r="F3116" i="2"/>
  <c r="F3117" i="2"/>
  <c r="F3118" i="2"/>
  <c r="F3119" i="2"/>
  <c r="F3120" i="2"/>
  <c r="F3121" i="2"/>
  <c r="F3122" i="2"/>
  <c r="F3123" i="2"/>
  <c r="F3124" i="2"/>
  <c r="F3125" i="2"/>
  <c r="F3126" i="2"/>
  <c r="F3127" i="2"/>
  <c r="F3128" i="2"/>
  <c r="F3129" i="2"/>
  <c r="F3130" i="2"/>
  <c r="F3131" i="2"/>
  <c r="F3132" i="2"/>
  <c r="F3133" i="2"/>
  <c r="F3134" i="2"/>
  <c r="F3135" i="2"/>
  <c r="F3136" i="2"/>
  <c r="F3137" i="2"/>
  <c r="F3138" i="2"/>
  <c r="F3139" i="2"/>
  <c r="F3140" i="2"/>
  <c r="F3141" i="2"/>
  <c r="F3142" i="2"/>
  <c r="F3143" i="2"/>
  <c r="F3144" i="2"/>
  <c r="F3145" i="2"/>
  <c r="F3146" i="2"/>
  <c r="F3147" i="2"/>
  <c r="F3148" i="2"/>
  <c r="F3149" i="2"/>
  <c r="F3150" i="2"/>
  <c r="F3151" i="2"/>
  <c r="F3152" i="2"/>
  <c r="F3153" i="2"/>
  <c r="F3154" i="2"/>
  <c r="F3155" i="2"/>
  <c r="F3156" i="2"/>
  <c r="F3157" i="2"/>
  <c r="F3158" i="2"/>
  <c r="F3159" i="2"/>
  <c r="F3160" i="2"/>
  <c r="F3161" i="2"/>
  <c r="F3162" i="2"/>
  <c r="F3163" i="2"/>
  <c r="F3164" i="2"/>
  <c r="F3165" i="2"/>
  <c r="F3166" i="2"/>
  <c r="F3167" i="2"/>
  <c r="F3168" i="2"/>
  <c r="F3169" i="2"/>
  <c r="F3170" i="2"/>
  <c r="F3171" i="2"/>
  <c r="F3172" i="2"/>
  <c r="F3173" i="2"/>
  <c r="F3174" i="2"/>
  <c r="F3175" i="2"/>
  <c r="F3176" i="2"/>
  <c r="F3177" i="2"/>
  <c r="F3178" i="2"/>
  <c r="F3179" i="2"/>
  <c r="F3180" i="2"/>
  <c r="F3181" i="2"/>
  <c r="F3182" i="2"/>
  <c r="F3183" i="2"/>
  <c r="F3184" i="2"/>
  <c r="F3185" i="2"/>
  <c r="F3186" i="2"/>
  <c r="F3187" i="2"/>
  <c r="F3188" i="2"/>
  <c r="F3189" i="2"/>
  <c r="F3190" i="2"/>
  <c r="F3191" i="2"/>
  <c r="F3192" i="2"/>
  <c r="F3193" i="2"/>
  <c r="F3194" i="2"/>
  <c r="F3195" i="2"/>
  <c r="F3196" i="2"/>
  <c r="F3197" i="2"/>
  <c r="F3198" i="2"/>
  <c r="F3199" i="2"/>
  <c r="F3200" i="2"/>
  <c r="F3201" i="2"/>
  <c r="F3202" i="2"/>
  <c r="F3203" i="2"/>
  <c r="F3204" i="2"/>
  <c r="F3205" i="2"/>
  <c r="F3206" i="2"/>
  <c r="F3207" i="2"/>
  <c r="F3208" i="2"/>
  <c r="F3209" i="2"/>
  <c r="F3210" i="2"/>
  <c r="F3211" i="2"/>
  <c r="F3212" i="2"/>
  <c r="F3213" i="2"/>
  <c r="F3214" i="2"/>
  <c r="F3215" i="2"/>
  <c r="F3216" i="2"/>
  <c r="F3217" i="2"/>
  <c r="F3218" i="2"/>
  <c r="F3219" i="2"/>
  <c r="F3220" i="2"/>
  <c r="F3221" i="2"/>
  <c r="F3222" i="2"/>
  <c r="F3223" i="2"/>
  <c r="F3224" i="2"/>
  <c r="F3225" i="2"/>
  <c r="F3226" i="2"/>
  <c r="F3227" i="2"/>
  <c r="F3228" i="2"/>
  <c r="F3229" i="2"/>
  <c r="F3230" i="2"/>
  <c r="F3231" i="2"/>
  <c r="F3232" i="2"/>
  <c r="F3233" i="2"/>
  <c r="F3234" i="2"/>
  <c r="F3235" i="2"/>
  <c r="F3236" i="2"/>
  <c r="F3237" i="2"/>
  <c r="F3238" i="2"/>
  <c r="F3239" i="2"/>
  <c r="F3240" i="2"/>
  <c r="F3241" i="2"/>
  <c r="F3242" i="2"/>
  <c r="F3243" i="2"/>
  <c r="F3244" i="2"/>
  <c r="F3245" i="2"/>
  <c r="F3246" i="2"/>
  <c r="F3247" i="2"/>
  <c r="F3248" i="2"/>
  <c r="F3249" i="2"/>
  <c r="F3250" i="2"/>
  <c r="F3251" i="2"/>
  <c r="F3252" i="2"/>
  <c r="F3253" i="2"/>
  <c r="F3254" i="2"/>
  <c r="F3255" i="2"/>
  <c r="F3256" i="2"/>
  <c r="F3257" i="2"/>
  <c r="F3258" i="2"/>
  <c r="F3259" i="2"/>
  <c r="F3260" i="2"/>
  <c r="F3261" i="2"/>
  <c r="F3262" i="2"/>
  <c r="F3263" i="2"/>
  <c r="F3264" i="2"/>
  <c r="F3265" i="2"/>
  <c r="F3266" i="2"/>
  <c r="F3267" i="2"/>
  <c r="F3268" i="2"/>
  <c r="F3269" i="2"/>
  <c r="F3270" i="2"/>
  <c r="F3271" i="2"/>
  <c r="F3272" i="2"/>
  <c r="F3273" i="2"/>
  <c r="F3274" i="2"/>
  <c r="F3275" i="2"/>
  <c r="F3276" i="2"/>
  <c r="F3277" i="2"/>
  <c r="F3278" i="2"/>
  <c r="F3279" i="2"/>
  <c r="F3280" i="2"/>
  <c r="F3281" i="2"/>
  <c r="F3282" i="2"/>
  <c r="F3283" i="2"/>
  <c r="F3284" i="2"/>
  <c r="F3285" i="2"/>
  <c r="F3286" i="2"/>
  <c r="F3287" i="2"/>
  <c r="F3288" i="2"/>
  <c r="F3289" i="2"/>
  <c r="F3290" i="2"/>
  <c r="F3291" i="2"/>
  <c r="F3292" i="2"/>
  <c r="F3293" i="2"/>
  <c r="F3294" i="2"/>
  <c r="F3295" i="2"/>
  <c r="F3296" i="2"/>
  <c r="F3297" i="2"/>
  <c r="F3298" i="2"/>
  <c r="F3299" i="2"/>
  <c r="F3300" i="2"/>
  <c r="F3301" i="2"/>
  <c r="F3302" i="2"/>
  <c r="F3303" i="2"/>
  <c r="F3304" i="2"/>
  <c r="F3305" i="2"/>
  <c r="F3306" i="2"/>
  <c r="F3307" i="2"/>
  <c r="F3308" i="2"/>
  <c r="F3309" i="2"/>
  <c r="F3310" i="2"/>
  <c r="F3311" i="2"/>
  <c r="F3312" i="2"/>
  <c r="F3313" i="2"/>
  <c r="F3314" i="2"/>
  <c r="F3315" i="2"/>
  <c r="F3316" i="2"/>
  <c r="F3317" i="2"/>
  <c r="F3318" i="2"/>
  <c r="F3319" i="2"/>
  <c r="F3320" i="2"/>
  <c r="F3321" i="2"/>
  <c r="F3322" i="2"/>
  <c r="F3323" i="2"/>
  <c r="F3324" i="2"/>
  <c r="F3325" i="2"/>
  <c r="F3326" i="2"/>
  <c r="F3327" i="2"/>
  <c r="F3328" i="2"/>
  <c r="F3329" i="2"/>
  <c r="F3330" i="2"/>
  <c r="F3331" i="2"/>
  <c r="F3332" i="2"/>
  <c r="F3333" i="2"/>
  <c r="F3334" i="2"/>
  <c r="F3335" i="2"/>
  <c r="F3336" i="2"/>
  <c r="F3337" i="2"/>
  <c r="F3338" i="2"/>
  <c r="F3339" i="2"/>
  <c r="F3340" i="2"/>
  <c r="F3341" i="2"/>
  <c r="F3342" i="2"/>
  <c r="F3343" i="2"/>
  <c r="F3344" i="2"/>
  <c r="F3345" i="2"/>
  <c r="F3346" i="2"/>
  <c r="F3347" i="2"/>
  <c r="F3348" i="2"/>
  <c r="F3349" i="2"/>
  <c r="F3350" i="2"/>
  <c r="F3351" i="2"/>
  <c r="F3352" i="2"/>
  <c r="F3353" i="2"/>
  <c r="F3354" i="2"/>
  <c r="F3355" i="2"/>
  <c r="F3356" i="2"/>
  <c r="F3357" i="2"/>
  <c r="F3358" i="2"/>
  <c r="F3359" i="2"/>
  <c r="F3360" i="2"/>
  <c r="F3361" i="2"/>
  <c r="F3362" i="2"/>
  <c r="F3363" i="2"/>
  <c r="F3364" i="2"/>
  <c r="F3365" i="2"/>
  <c r="F3366" i="2"/>
  <c r="F3367" i="2"/>
  <c r="F3368" i="2"/>
  <c r="F3369" i="2"/>
  <c r="F3370" i="2"/>
  <c r="F3371" i="2"/>
  <c r="F3372" i="2"/>
  <c r="F3373" i="2"/>
  <c r="F3374" i="2"/>
  <c r="F3375" i="2"/>
  <c r="F3376" i="2"/>
  <c r="F3377" i="2"/>
  <c r="F3378" i="2"/>
  <c r="F3379" i="2"/>
  <c r="F3380" i="2"/>
  <c r="F3381" i="2"/>
  <c r="F3382" i="2"/>
  <c r="F3383" i="2"/>
  <c r="F3384" i="2"/>
  <c r="F3385" i="2"/>
  <c r="F3386" i="2"/>
  <c r="F3387" i="2"/>
  <c r="F3388" i="2"/>
  <c r="F3389" i="2"/>
  <c r="F3390" i="2"/>
  <c r="F3391" i="2"/>
  <c r="F3392" i="2"/>
  <c r="F3393" i="2"/>
  <c r="F3394" i="2"/>
  <c r="F3395" i="2"/>
  <c r="F3396" i="2"/>
  <c r="F3397" i="2"/>
  <c r="F3398" i="2"/>
  <c r="F3399" i="2"/>
  <c r="F3400" i="2"/>
  <c r="F3401" i="2"/>
  <c r="F3402" i="2"/>
  <c r="F3403" i="2"/>
  <c r="F3404" i="2"/>
  <c r="F3405" i="2"/>
  <c r="F3406" i="2"/>
  <c r="F3407" i="2"/>
  <c r="F3408" i="2"/>
  <c r="F3409" i="2"/>
  <c r="F3410" i="2"/>
  <c r="F3411" i="2"/>
  <c r="F3412" i="2"/>
  <c r="F3413" i="2"/>
  <c r="F3414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441" i="2"/>
  <c r="G1442" i="2"/>
  <c r="G1443" i="2"/>
  <c r="G1444" i="2"/>
  <c r="G1445" i="2"/>
  <c r="G1446" i="2"/>
  <c r="G1447" i="2"/>
  <c r="G1448" i="2"/>
  <c r="G1449" i="2"/>
  <c r="G1450" i="2"/>
  <c r="G1451" i="2"/>
  <c r="G1452" i="2"/>
  <c r="G1453" i="2"/>
  <c r="G1454" i="2"/>
  <c r="G1455" i="2"/>
  <c r="G1456" i="2"/>
  <c r="G1457" i="2"/>
  <c r="G1458" i="2"/>
  <c r="G1459" i="2"/>
  <c r="G1460" i="2"/>
  <c r="G1461" i="2"/>
  <c r="G1462" i="2"/>
  <c r="G1463" i="2"/>
  <c r="G1464" i="2"/>
  <c r="G1465" i="2"/>
  <c r="G1466" i="2"/>
  <c r="G1467" i="2"/>
  <c r="G1468" i="2"/>
  <c r="G1469" i="2"/>
  <c r="G1470" i="2"/>
  <c r="G1471" i="2"/>
  <c r="G1472" i="2"/>
  <c r="G1473" i="2"/>
  <c r="G1474" i="2"/>
  <c r="G1475" i="2"/>
  <c r="G1476" i="2"/>
  <c r="G1477" i="2"/>
  <c r="G1478" i="2"/>
  <c r="G1479" i="2"/>
  <c r="G1480" i="2"/>
  <c r="G1481" i="2"/>
  <c r="G1482" i="2"/>
  <c r="G1483" i="2"/>
  <c r="G1484" i="2"/>
  <c r="G1485" i="2"/>
  <c r="G1486" i="2"/>
  <c r="G1487" i="2"/>
  <c r="G1488" i="2"/>
  <c r="G1489" i="2"/>
  <c r="G1490" i="2"/>
  <c r="G1491" i="2"/>
  <c r="G1492" i="2"/>
  <c r="G1493" i="2"/>
  <c r="G1494" i="2"/>
  <c r="G1495" i="2"/>
  <c r="G1496" i="2"/>
  <c r="G1497" i="2"/>
  <c r="G1498" i="2"/>
  <c r="G1499" i="2"/>
  <c r="G1500" i="2"/>
  <c r="G1501" i="2"/>
  <c r="G1502" i="2"/>
  <c r="G1503" i="2"/>
  <c r="G1504" i="2"/>
  <c r="G1505" i="2"/>
  <c r="G1506" i="2"/>
  <c r="G1507" i="2"/>
  <c r="G1508" i="2"/>
  <c r="G1509" i="2"/>
  <c r="G1510" i="2"/>
  <c r="G1511" i="2"/>
  <c r="G1512" i="2"/>
  <c r="G1513" i="2"/>
  <c r="G1514" i="2"/>
  <c r="G1515" i="2"/>
  <c r="G1516" i="2"/>
  <c r="G1517" i="2"/>
  <c r="G1518" i="2"/>
  <c r="G1519" i="2"/>
  <c r="G1520" i="2"/>
  <c r="G1521" i="2"/>
  <c r="G1522" i="2"/>
  <c r="G1523" i="2"/>
  <c r="G1524" i="2"/>
  <c r="G1525" i="2"/>
  <c r="G1526" i="2"/>
  <c r="G1527" i="2"/>
  <c r="G1528" i="2"/>
  <c r="G1529" i="2"/>
  <c r="G1530" i="2"/>
  <c r="G1531" i="2"/>
  <c r="G1532" i="2"/>
  <c r="G1533" i="2"/>
  <c r="G1534" i="2"/>
  <c r="G1535" i="2"/>
  <c r="G1536" i="2"/>
  <c r="G1537" i="2"/>
  <c r="G1538" i="2"/>
  <c r="G1539" i="2"/>
  <c r="G1540" i="2"/>
  <c r="G1541" i="2"/>
  <c r="G1542" i="2"/>
  <c r="G1543" i="2"/>
  <c r="G1544" i="2"/>
  <c r="G1545" i="2"/>
  <c r="G1546" i="2"/>
  <c r="G1547" i="2"/>
  <c r="G1548" i="2"/>
  <c r="G1549" i="2"/>
  <c r="G1550" i="2"/>
  <c r="G1551" i="2"/>
  <c r="G1552" i="2"/>
  <c r="G1553" i="2"/>
  <c r="G1554" i="2"/>
  <c r="G1555" i="2"/>
  <c r="G1556" i="2"/>
  <c r="G1557" i="2"/>
  <c r="G1558" i="2"/>
  <c r="G1559" i="2"/>
  <c r="G1560" i="2"/>
  <c r="G1561" i="2"/>
  <c r="G1562" i="2"/>
  <c r="G1563" i="2"/>
  <c r="G1564" i="2"/>
  <c r="G1565" i="2"/>
  <c r="G1566" i="2"/>
  <c r="G1567" i="2"/>
  <c r="G1568" i="2"/>
  <c r="G1569" i="2"/>
  <c r="G1570" i="2"/>
  <c r="G1571" i="2"/>
  <c r="G1572" i="2"/>
  <c r="G1573" i="2"/>
  <c r="G1574" i="2"/>
  <c r="G1575" i="2"/>
  <c r="G1576" i="2"/>
  <c r="G1577" i="2"/>
  <c r="G1578" i="2"/>
  <c r="G1579" i="2"/>
  <c r="G1580" i="2"/>
  <c r="G1581" i="2"/>
  <c r="G1582" i="2"/>
  <c r="G1583" i="2"/>
  <c r="G1584" i="2"/>
  <c r="G1585" i="2"/>
  <c r="G1586" i="2"/>
  <c r="G1587" i="2"/>
  <c r="G1588" i="2"/>
  <c r="G1589" i="2"/>
  <c r="G1590" i="2"/>
  <c r="G1591" i="2"/>
  <c r="G1592" i="2"/>
  <c r="G1593" i="2"/>
  <c r="G1594" i="2"/>
  <c r="G1595" i="2"/>
  <c r="G1596" i="2"/>
  <c r="G1597" i="2"/>
  <c r="G1598" i="2"/>
  <c r="G1599" i="2"/>
  <c r="G1600" i="2"/>
  <c r="G1601" i="2"/>
  <c r="G1602" i="2"/>
  <c r="G1603" i="2"/>
  <c r="G1604" i="2"/>
  <c r="G1605" i="2"/>
  <c r="G1606" i="2"/>
  <c r="G1607" i="2"/>
  <c r="G1608" i="2"/>
  <c r="G1609" i="2"/>
  <c r="G1610" i="2"/>
  <c r="G1611" i="2"/>
  <c r="G1612" i="2"/>
  <c r="G1613" i="2"/>
  <c r="G1614" i="2"/>
  <c r="G1615" i="2"/>
  <c r="G1616" i="2"/>
  <c r="G1617" i="2"/>
  <c r="G1618" i="2"/>
  <c r="G1619" i="2"/>
  <c r="G1620" i="2"/>
  <c r="G1621" i="2"/>
  <c r="G1622" i="2"/>
  <c r="G1623" i="2"/>
  <c r="G1624" i="2"/>
  <c r="G1625" i="2"/>
  <c r="G1626" i="2"/>
  <c r="G1627" i="2"/>
  <c r="G1628" i="2"/>
  <c r="G1629" i="2"/>
  <c r="G1630" i="2"/>
  <c r="G1631" i="2"/>
  <c r="G1632" i="2"/>
  <c r="G1633" i="2"/>
  <c r="G1634" i="2"/>
  <c r="G1635" i="2"/>
  <c r="G1636" i="2"/>
  <c r="G1637" i="2"/>
  <c r="G1638" i="2"/>
  <c r="G1639" i="2"/>
  <c r="G1640" i="2"/>
  <c r="G1641" i="2"/>
  <c r="G1642" i="2"/>
  <c r="G1643" i="2"/>
  <c r="G1644" i="2"/>
  <c r="G1645" i="2"/>
  <c r="G1646" i="2"/>
  <c r="G1647" i="2"/>
  <c r="G1648" i="2"/>
  <c r="G1649" i="2"/>
  <c r="G1650" i="2"/>
  <c r="G1651" i="2"/>
  <c r="G1652" i="2"/>
  <c r="G1653" i="2"/>
  <c r="G1654" i="2"/>
  <c r="G1655" i="2"/>
  <c r="G1656" i="2"/>
  <c r="G1657" i="2"/>
  <c r="G1658" i="2"/>
  <c r="G1659" i="2"/>
  <c r="G1660" i="2"/>
  <c r="G1661" i="2"/>
  <c r="G1662" i="2"/>
  <c r="G1663" i="2"/>
  <c r="G1664" i="2"/>
  <c r="G1665" i="2"/>
  <c r="G1666" i="2"/>
  <c r="G1667" i="2"/>
  <c r="G1668" i="2"/>
  <c r="G1669" i="2"/>
  <c r="G1670" i="2"/>
  <c r="G1671" i="2"/>
  <c r="G1672" i="2"/>
  <c r="G1673" i="2"/>
  <c r="G1674" i="2"/>
  <c r="G1675" i="2"/>
  <c r="G1676" i="2"/>
  <c r="G1677" i="2"/>
  <c r="G1678" i="2"/>
  <c r="G1679" i="2"/>
  <c r="G1680" i="2"/>
  <c r="G1681" i="2"/>
  <c r="G1682" i="2"/>
  <c r="G1683" i="2"/>
  <c r="G1684" i="2"/>
  <c r="G1685" i="2"/>
  <c r="G1686" i="2"/>
  <c r="G1687" i="2"/>
  <c r="G1688" i="2"/>
  <c r="G1689" i="2"/>
  <c r="G1690" i="2"/>
  <c r="G1691" i="2"/>
  <c r="G1692" i="2"/>
  <c r="G1693" i="2"/>
  <c r="G1694" i="2"/>
  <c r="G1695" i="2"/>
  <c r="G1696" i="2"/>
  <c r="G1697" i="2"/>
  <c r="G1698" i="2"/>
  <c r="G1699" i="2"/>
  <c r="G1700" i="2"/>
  <c r="G1701" i="2"/>
  <c r="G1702" i="2"/>
  <c r="G1703" i="2"/>
  <c r="G1704" i="2"/>
  <c r="G1705" i="2"/>
  <c r="G1706" i="2"/>
  <c r="G1707" i="2"/>
  <c r="G1708" i="2"/>
  <c r="G1709" i="2"/>
  <c r="G1710" i="2"/>
  <c r="G1711" i="2"/>
  <c r="G1712" i="2"/>
  <c r="G1713" i="2"/>
  <c r="G1714" i="2"/>
  <c r="G1715" i="2"/>
  <c r="G1716" i="2"/>
  <c r="G1717" i="2"/>
  <c r="G1718" i="2"/>
  <c r="G1719" i="2"/>
  <c r="G1720" i="2"/>
  <c r="G1721" i="2"/>
  <c r="G1722" i="2"/>
  <c r="G1723" i="2"/>
  <c r="G1724" i="2"/>
  <c r="G1725" i="2"/>
  <c r="G1726" i="2"/>
  <c r="G1727" i="2"/>
  <c r="G1728" i="2"/>
  <c r="G1729" i="2"/>
  <c r="G1730" i="2"/>
  <c r="G1731" i="2"/>
  <c r="G1732" i="2"/>
  <c r="G1733" i="2"/>
  <c r="G1734" i="2"/>
  <c r="G1735" i="2"/>
  <c r="G1736" i="2"/>
  <c r="G1737" i="2"/>
  <c r="G1738" i="2"/>
  <c r="G1739" i="2"/>
  <c r="G1740" i="2"/>
  <c r="G1741" i="2"/>
  <c r="G1742" i="2"/>
  <c r="G1743" i="2"/>
  <c r="G1744" i="2"/>
  <c r="G1745" i="2"/>
  <c r="G1746" i="2"/>
  <c r="G1747" i="2"/>
  <c r="G1748" i="2"/>
  <c r="G1749" i="2"/>
  <c r="G1750" i="2"/>
  <c r="G1751" i="2"/>
  <c r="G1752" i="2"/>
  <c r="G1753" i="2"/>
  <c r="G1754" i="2"/>
  <c r="G1755" i="2"/>
  <c r="G1756" i="2"/>
  <c r="G1757" i="2"/>
  <c r="G1758" i="2"/>
  <c r="G1759" i="2"/>
  <c r="G1760" i="2"/>
  <c r="G1761" i="2"/>
  <c r="G1762" i="2"/>
  <c r="G1763" i="2"/>
  <c r="G1764" i="2"/>
  <c r="G1765" i="2"/>
  <c r="G1766" i="2"/>
  <c r="G1767" i="2"/>
  <c r="G1768" i="2"/>
  <c r="G1769" i="2"/>
  <c r="G1770" i="2"/>
  <c r="G1771" i="2"/>
  <c r="G1772" i="2"/>
  <c r="G1773" i="2"/>
  <c r="G1774" i="2"/>
  <c r="G1775" i="2"/>
  <c r="G1776" i="2"/>
  <c r="G1777" i="2"/>
  <c r="G1778" i="2"/>
  <c r="G1779" i="2"/>
  <c r="G1780" i="2"/>
  <c r="G1781" i="2"/>
  <c r="G1782" i="2"/>
  <c r="G1783" i="2"/>
  <c r="G1784" i="2"/>
  <c r="G1785" i="2"/>
  <c r="G1786" i="2"/>
  <c r="G1787" i="2"/>
  <c r="G1788" i="2"/>
  <c r="G1789" i="2"/>
  <c r="G1790" i="2"/>
  <c r="G1791" i="2"/>
  <c r="G1792" i="2"/>
  <c r="G1793" i="2"/>
  <c r="G1794" i="2"/>
  <c r="G1795" i="2"/>
  <c r="G1796" i="2"/>
  <c r="G1797" i="2"/>
  <c r="G1798" i="2"/>
  <c r="G1799" i="2"/>
  <c r="G1800" i="2"/>
  <c r="G1801" i="2"/>
  <c r="G1802" i="2"/>
  <c r="G1803" i="2"/>
  <c r="G1804" i="2"/>
  <c r="G1805" i="2"/>
  <c r="G1806" i="2"/>
  <c r="G1807" i="2"/>
  <c r="G1808" i="2"/>
  <c r="G1809" i="2"/>
  <c r="G1810" i="2"/>
  <c r="G1811" i="2"/>
  <c r="G1812" i="2"/>
  <c r="G1813" i="2"/>
  <c r="G1814" i="2"/>
  <c r="G1815" i="2"/>
  <c r="G1816" i="2"/>
  <c r="G1817" i="2"/>
  <c r="G1818" i="2"/>
  <c r="G1819" i="2"/>
  <c r="G1820" i="2"/>
  <c r="G1821" i="2"/>
  <c r="G1822" i="2"/>
  <c r="G1823" i="2"/>
  <c r="G1824" i="2"/>
  <c r="G1825" i="2"/>
  <c r="G1826" i="2"/>
  <c r="G1827" i="2"/>
  <c r="G1828" i="2"/>
  <c r="G1829" i="2"/>
  <c r="G1830" i="2"/>
  <c r="G1831" i="2"/>
  <c r="G1832" i="2"/>
  <c r="G1833" i="2"/>
  <c r="G1834" i="2"/>
  <c r="G1835" i="2"/>
  <c r="G1836" i="2"/>
  <c r="G1837" i="2"/>
  <c r="G1838" i="2"/>
  <c r="G1839" i="2"/>
  <c r="G1840" i="2"/>
  <c r="G1841" i="2"/>
  <c r="G1842" i="2"/>
  <c r="G1843" i="2"/>
  <c r="G1844" i="2"/>
  <c r="G1845" i="2"/>
  <c r="G1846" i="2"/>
  <c r="G1847" i="2"/>
  <c r="G1848" i="2"/>
  <c r="G1849" i="2"/>
  <c r="G1850" i="2"/>
  <c r="G1851" i="2"/>
  <c r="G1852" i="2"/>
  <c r="G1853" i="2"/>
  <c r="G1854" i="2"/>
  <c r="G1855" i="2"/>
  <c r="G1856" i="2"/>
  <c r="G1857" i="2"/>
  <c r="G1858" i="2"/>
  <c r="G1859" i="2"/>
  <c r="G1860" i="2"/>
  <c r="G1861" i="2"/>
  <c r="G1862" i="2"/>
  <c r="G1863" i="2"/>
  <c r="G1864" i="2"/>
  <c r="G1865" i="2"/>
  <c r="G1866" i="2"/>
  <c r="G1867" i="2"/>
  <c r="G1868" i="2"/>
  <c r="G1869" i="2"/>
  <c r="G1870" i="2"/>
  <c r="G1871" i="2"/>
  <c r="G1872" i="2"/>
  <c r="G1873" i="2"/>
  <c r="G1874" i="2"/>
  <c r="G1875" i="2"/>
  <c r="G1876" i="2"/>
  <c r="G1877" i="2"/>
  <c r="G1878" i="2"/>
  <c r="G1879" i="2"/>
  <c r="G1880" i="2"/>
  <c r="G1881" i="2"/>
  <c r="G1882" i="2"/>
  <c r="G1883" i="2"/>
  <c r="G1884" i="2"/>
  <c r="G1885" i="2"/>
  <c r="G1886" i="2"/>
  <c r="G1887" i="2"/>
  <c r="G1888" i="2"/>
  <c r="G1889" i="2"/>
  <c r="G1890" i="2"/>
  <c r="G1891" i="2"/>
  <c r="G1892" i="2"/>
  <c r="G1893" i="2"/>
  <c r="G1894" i="2"/>
  <c r="G1895" i="2"/>
  <c r="G1896" i="2"/>
  <c r="G1897" i="2"/>
  <c r="G1898" i="2"/>
  <c r="G1899" i="2"/>
  <c r="G1900" i="2"/>
  <c r="G1901" i="2"/>
  <c r="G1902" i="2"/>
  <c r="G1903" i="2"/>
  <c r="G1904" i="2"/>
  <c r="G1905" i="2"/>
  <c r="G1906" i="2"/>
  <c r="G1907" i="2"/>
  <c r="G1908" i="2"/>
  <c r="G1909" i="2"/>
  <c r="G1910" i="2"/>
  <c r="G1911" i="2"/>
  <c r="G1912" i="2"/>
  <c r="G1913" i="2"/>
  <c r="G1914" i="2"/>
  <c r="G1915" i="2"/>
  <c r="G1916" i="2"/>
  <c r="G1917" i="2"/>
  <c r="G1918" i="2"/>
  <c r="G1919" i="2"/>
  <c r="G1920" i="2"/>
  <c r="G1921" i="2"/>
  <c r="G1922" i="2"/>
  <c r="G1923" i="2"/>
  <c r="G1924" i="2"/>
  <c r="G1925" i="2"/>
  <c r="G1926" i="2"/>
  <c r="G1927" i="2"/>
  <c r="G1928" i="2"/>
  <c r="G1929" i="2"/>
  <c r="G1930" i="2"/>
  <c r="G1931" i="2"/>
  <c r="G1932" i="2"/>
  <c r="G1933" i="2"/>
  <c r="G1934" i="2"/>
  <c r="G1935" i="2"/>
  <c r="G1936" i="2"/>
  <c r="G1937" i="2"/>
  <c r="G1938" i="2"/>
  <c r="G1939" i="2"/>
  <c r="G1940" i="2"/>
  <c r="G1941" i="2"/>
  <c r="G1942" i="2"/>
  <c r="G1943" i="2"/>
  <c r="G1944" i="2"/>
  <c r="G1945" i="2"/>
  <c r="G1946" i="2"/>
  <c r="G1947" i="2"/>
  <c r="G1948" i="2"/>
  <c r="G1949" i="2"/>
  <c r="G1950" i="2"/>
  <c r="G1951" i="2"/>
  <c r="G1952" i="2"/>
  <c r="G1953" i="2"/>
  <c r="G1954" i="2"/>
  <c r="G1955" i="2"/>
  <c r="G1956" i="2"/>
  <c r="G1957" i="2"/>
  <c r="G1958" i="2"/>
  <c r="G1959" i="2"/>
  <c r="G1960" i="2"/>
  <c r="G1961" i="2"/>
  <c r="G1962" i="2"/>
  <c r="G1963" i="2"/>
  <c r="G1964" i="2"/>
  <c r="G1965" i="2"/>
  <c r="G1966" i="2"/>
  <c r="G1967" i="2"/>
  <c r="G1968" i="2"/>
  <c r="G1969" i="2"/>
  <c r="G1970" i="2"/>
  <c r="G1971" i="2"/>
  <c r="G1972" i="2"/>
  <c r="G1973" i="2"/>
  <c r="G1974" i="2"/>
  <c r="G1975" i="2"/>
  <c r="G1976" i="2"/>
  <c r="G1977" i="2"/>
  <c r="G1978" i="2"/>
  <c r="G1979" i="2"/>
  <c r="G1980" i="2"/>
  <c r="G1981" i="2"/>
  <c r="G1982" i="2"/>
  <c r="G1983" i="2"/>
  <c r="G1984" i="2"/>
  <c r="G1985" i="2"/>
  <c r="G1986" i="2"/>
  <c r="G1987" i="2"/>
  <c r="G1988" i="2"/>
  <c r="G1989" i="2"/>
  <c r="G1990" i="2"/>
  <c r="G1991" i="2"/>
  <c r="G1992" i="2"/>
  <c r="G1993" i="2"/>
  <c r="G1994" i="2"/>
  <c r="G1995" i="2"/>
  <c r="G1996" i="2"/>
  <c r="G1997" i="2"/>
  <c r="G1998" i="2"/>
  <c r="G1999" i="2"/>
  <c r="G2000" i="2"/>
  <c r="G2001" i="2"/>
  <c r="G2002" i="2"/>
  <c r="G2003" i="2"/>
  <c r="G2004" i="2"/>
  <c r="G2005" i="2"/>
  <c r="G2006" i="2"/>
  <c r="G2007" i="2"/>
  <c r="G2008" i="2"/>
  <c r="G2009" i="2"/>
  <c r="G2010" i="2"/>
  <c r="G2011" i="2"/>
  <c r="G2012" i="2"/>
  <c r="G2013" i="2"/>
  <c r="G2014" i="2"/>
  <c r="G2015" i="2"/>
  <c r="G2016" i="2"/>
  <c r="G2017" i="2"/>
  <c r="G2018" i="2"/>
  <c r="G2019" i="2"/>
  <c r="G2020" i="2"/>
  <c r="G2021" i="2"/>
  <c r="G2022" i="2"/>
  <c r="G2023" i="2"/>
  <c r="G2024" i="2"/>
  <c r="G2025" i="2"/>
  <c r="G2026" i="2"/>
  <c r="G2027" i="2"/>
  <c r="G2028" i="2"/>
  <c r="G2029" i="2"/>
  <c r="G2030" i="2"/>
  <c r="G2031" i="2"/>
  <c r="G2032" i="2"/>
  <c r="G2033" i="2"/>
  <c r="G2034" i="2"/>
  <c r="G2035" i="2"/>
  <c r="G2036" i="2"/>
  <c r="G2037" i="2"/>
  <c r="G2038" i="2"/>
  <c r="G2039" i="2"/>
  <c r="G2040" i="2"/>
  <c r="G2041" i="2"/>
  <c r="G2042" i="2"/>
  <c r="G2043" i="2"/>
  <c r="G2044" i="2"/>
  <c r="G2045" i="2"/>
  <c r="G2046" i="2"/>
  <c r="G2047" i="2"/>
  <c r="G2048" i="2"/>
  <c r="G2049" i="2"/>
  <c r="G2050" i="2"/>
  <c r="G2051" i="2"/>
  <c r="G2052" i="2"/>
  <c r="G2053" i="2"/>
  <c r="G2054" i="2"/>
  <c r="G2055" i="2"/>
  <c r="G2056" i="2"/>
  <c r="G2057" i="2"/>
  <c r="G2058" i="2"/>
  <c r="G2059" i="2"/>
  <c r="G2060" i="2"/>
  <c r="G2061" i="2"/>
  <c r="G2062" i="2"/>
  <c r="G2063" i="2"/>
  <c r="G2064" i="2"/>
  <c r="G2065" i="2"/>
  <c r="G2066" i="2"/>
  <c r="G2067" i="2"/>
  <c r="G2068" i="2"/>
  <c r="G2069" i="2"/>
  <c r="G2070" i="2"/>
  <c r="G2071" i="2"/>
  <c r="G2072" i="2"/>
  <c r="G2073" i="2"/>
  <c r="G2074" i="2"/>
  <c r="G2075" i="2"/>
  <c r="G2076" i="2"/>
  <c r="G2077" i="2"/>
  <c r="G2078" i="2"/>
  <c r="G2079" i="2"/>
  <c r="G2080" i="2"/>
  <c r="G2081" i="2"/>
  <c r="G2082" i="2"/>
  <c r="G2083" i="2"/>
  <c r="G2084" i="2"/>
  <c r="G2085" i="2"/>
  <c r="G2086" i="2"/>
  <c r="G2087" i="2"/>
  <c r="G2088" i="2"/>
  <c r="G2089" i="2"/>
  <c r="G2090" i="2"/>
  <c r="G2091" i="2"/>
  <c r="G2092" i="2"/>
  <c r="G2093" i="2"/>
  <c r="G2094" i="2"/>
  <c r="G2095" i="2"/>
  <c r="G2096" i="2"/>
  <c r="G2097" i="2"/>
  <c r="G2098" i="2"/>
  <c r="G2099" i="2"/>
  <c r="G2100" i="2"/>
  <c r="G2101" i="2"/>
  <c r="G2102" i="2"/>
  <c r="G2103" i="2"/>
  <c r="G2104" i="2"/>
  <c r="G2105" i="2"/>
  <c r="G2106" i="2"/>
  <c r="G2107" i="2"/>
  <c r="G2108" i="2"/>
  <c r="G2109" i="2"/>
  <c r="G2110" i="2"/>
  <c r="G2111" i="2"/>
  <c r="G2112" i="2"/>
  <c r="G2113" i="2"/>
  <c r="G2114" i="2"/>
  <c r="G2115" i="2"/>
  <c r="G2116" i="2"/>
  <c r="G2117" i="2"/>
  <c r="G2118" i="2"/>
  <c r="G2119" i="2"/>
  <c r="G2120" i="2"/>
  <c r="G2121" i="2"/>
  <c r="G2122" i="2"/>
  <c r="G2123" i="2"/>
  <c r="G2124" i="2"/>
  <c r="G2125" i="2"/>
  <c r="G2126" i="2"/>
  <c r="G2127" i="2"/>
  <c r="G2128" i="2"/>
  <c r="G2129" i="2"/>
  <c r="G2130" i="2"/>
  <c r="G2131" i="2"/>
  <c r="G2132" i="2"/>
  <c r="G2133" i="2"/>
  <c r="G2134" i="2"/>
  <c r="G2135" i="2"/>
  <c r="G2136" i="2"/>
  <c r="G2137" i="2"/>
  <c r="G2138" i="2"/>
  <c r="G2139" i="2"/>
  <c r="G2140" i="2"/>
  <c r="G2141" i="2"/>
  <c r="G2142" i="2"/>
  <c r="G2143" i="2"/>
  <c r="G2144" i="2"/>
  <c r="G2145" i="2"/>
  <c r="G2146" i="2"/>
  <c r="G2147" i="2"/>
  <c r="G2148" i="2"/>
  <c r="G2149" i="2"/>
  <c r="G2150" i="2"/>
  <c r="G2151" i="2"/>
  <c r="G2152" i="2"/>
  <c r="G2153" i="2"/>
  <c r="G2154" i="2"/>
  <c r="G2155" i="2"/>
  <c r="G2156" i="2"/>
  <c r="G2157" i="2"/>
  <c r="G2158" i="2"/>
  <c r="G2159" i="2"/>
  <c r="G2160" i="2"/>
  <c r="G2161" i="2"/>
  <c r="G2162" i="2"/>
  <c r="G2163" i="2"/>
  <c r="G2164" i="2"/>
  <c r="G2165" i="2"/>
  <c r="G2166" i="2"/>
  <c r="G2167" i="2"/>
  <c r="G2168" i="2"/>
  <c r="G2169" i="2"/>
  <c r="G2170" i="2"/>
  <c r="G2171" i="2"/>
  <c r="G2172" i="2"/>
  <c r="G2173" i="2"/>
  <c r="G2174" i="2"/>
  <c r="G2175" i="2"/>
  <c r="G2176" i="2"/>
  <c r="G2177" i="2"/>
  <c r="G2178" i="2"/>
  <c r="G2179" i="2"/>
  <c r="G2180" i="2"/>
  <c r="G2181" i="2"/>
  <c r="G2182" i="2"/>
  <c r="G2183" i="2"/>
  <c r="G2184" i="2"/>
  <c r="G2185" i="2"/>
  <c r="G2186" i="2"/>
  <c r="G2187" i="2"/>
  <c r="G2188" i="2"/>
  <c r="G2189" i="2"/>
  <c r="G2190" i="2"/>
  <c r="G2191" i="2"/>
  <c r="G2192" i="2"/>
  <c r="G2193" i="2"/>
  <c r="G2194" i="2"/>
  <c r="G2195" i="2"/>
  <c r="G2196" i="2"/>
  <c r="G2197" i="2"/>
  <c r="G2198" i="2"/>
  <c r="G2199" i="2"/>
  <c r="G2200" i="2"/>
  <c r="G2201" i="2"/>
  <c r="G2202" i="2"/>
  <c r="G2203" i="2"/>
  <c r="G2204" i="2"/>
  <c r="G2205" i="2"/>
  <c r="G2206" i="2"/>
  <c r="G2207" i="2"/>
  <c r="G2208" i="2"/>
  <c r="G2209" i="2"/>
  <c r="G2210" i="2"/>
  <c r="G2211" i="2"/>
  <c r="G2212" i="2"/>
  <c r="G2213" i="2"/>
  <c r="G2214" i="2"/>
  <c r="G2215" i="2"/>
  <c r="G2216" i="2"/>
  <c r="G2217" i="2"/>
  <c r="G2218" i="2"/>
  <c r="G2219" i="2"/>
  <c r="G2220" i="2"/>
  <c r="G2221" i="2"/>
  <c r="G2222" i="2"/>
  <c r="G2223" i="2"/>
  <c r="G2224" i="2"/>
  <c r="G2225" i="2"/>
  <c r="G2226" i="2"/>
  <c r="G2227" i="2"/>
  <c r="G2228" i="2"/>
  <c r="G2229" i="2"/>
  <c r="G2230" i="2"/>
  <c r="G2231" i="2"/>
  <c r="G2232" i="2"/>
  <c r="G2233" i="2"/>
  <c r="G2234" i="2"/>
  <c r="G2235" i="2"/>
  <c r="G2236" i="2"/>
  <c r="G2237" i="2"/>
  <c r="G2238" i="2"/>
  <c r="G2239" i="2"/>
  <c r="G2240" i="2"/>
  <c r="G2241" i="2"/>
  <c r="G2242" i="2"/>
  <c r="G2243" i="2"/>
  <c r="G2244" i="2"/>
  <c r="G2245" i="2"/>
  <c r="G2246" i="2"/>
  <c r="G2247" i="2"/>
  <c r="G2248" i="2"/>
  <c r="G2249" i="2"/>
  <c r="G2250" i="2"/>
  <c r="G2251" i="2"/>
  <c r="G2252" i="2"/>
  <c r="G2253" i="2"/>
  <c r="G2254" i="2"/>
  <c r="G2255" i="2"/>
  <c r="G2256" i="2"/>
  <c r="G2257" i="2"/>
  <c r="G2258" i="2"/>
  <c r="G2259" i="2"/>
  <c r="G2260" i="2"/>
  <c r="G2261" i="2"/>
  <c r="G2262" i="2"/>
  <c r="G2263" i="2"/>
  <c r="G2264" i="2"/>
  <c r="G2265" i="2"/>
  <c r="G2266" i="2"/>
  <c r="G2267" i="2"/>
  <c r="G2268" i="2"/>
  <c r="G2269" i="2"/>
  <c r="G2270" i="2"/>
  <c r="G2271" i="2"/>
  <c r="G2272" i="2"/>
  <c r="G2273" i="2"/>
  <c r="G2274" i="2"/>
  <c r="G2275" i="2"/>
  <c r="G2276" i="2"/>
  <c r="G2277" i="2"/>
  <c r="G2278" i="2"/>
  <c r="G2279" i="2"/>
  <c r="G2280" i="2"/>
  <c r="G2281" i="2"/>
  <c r="G2282" i="2"/>
  <c r="G2283" i="2"/>
  <c r="G2284" i="2"/>
  <c r="G2285" i="2"/>
  <c r="G2286" i="2"/>
  <c r="G2287" i="2"/>
  <c r="G2288" i="2"/>
  <c r="G2289" i="2"/>
  <c r="G2290" i="2"/>
  <c r="G2291" i="2"/>
  <c r="G2292" i="2"/>
  <c r="G2293" i="2"/>
  <c r="G2294" i="2"/>
  <c r="G2295" i="2"/>
  <c r="G2296" i="2"/>
  <c r="G2297" i="2"/>
  <c r="G2298" i="2"/>
  <c r="G2299" i="2"/>
  <c r="G2300" i="2"/>
  <c r="G2301" i="2"/>
  <c r="G2302" i="2"/>
  <c r="G2303" i="2"/>
  <c r="G2304" i="2"/>
  <c r="G2305" i="2"/>
  <c r="G2306" i="2"/>
  <c r="G2307" i="2"/>
  <c r="G2308" i="2"/>
  <c r="G2309" i="2"/>
  <c r="G2310" i="2"/>
  <c r="G2311" i="2"/>
  <c r="G2312" i="2"/>
  <c r="G2313" i="2"/>
  <c r="G2314" i="2"/>
  <c r="G2315" i="2"/>
  <c r="G2316" i="2"/>
  <c r="G2317" i="2"/>
  <c r="G2318" i="2"/>
  <c r="G2319" i="2"/>
  <c r="G2320" i="2"/>
  <c r="G2321" i="2"/>
  <c r="G2322" i="2"/>
  <c r="G2323" i="2"/>
  <c r="G2324" i="2"/>
  <c r="G2325" i="2"/>
  <c r="G2326" i="2"/>
  <c r="G2327" i="2"/>
  <c r="G2328" i="2"/>
  <c r="G2329" i="2"/>
  <c r="G2330" i="2"/>
  <c r="G2331" i="2"/>
  <c r="G2332" i="2"/>
  <c r="G2333" i="2"/>
  <c r="G2334" i="2"/>
  <c r="G2335" i="2"/>
  <c r="G2336" i="2"/>
  <c r="G2337" i="2"/>
  <c r="G2338" i="2"/>
  <c r="G2339" i="2"/>
  <c r="G2340" i="2"/>
  <c r="G2341" i="2"/>
  <c r="G2342" i="2"/>
  <c r="G2343" i="2"/>
  <c r="G2344" i="2"/>
  <c r="G2345" i="2"/>
  <c r="G2346" i="2"/>
  <c r="G2347" i="2"/>
  <c r="G2348" i="2"/>
  <c r="G2349" i="2"/>
  <c r="G2350" i="2"/>
  <c r="G2351" i="2"/>
  <c r="G2352" i="2"/>
  <c r="G2353" i="2"/>
  <c r="G2354" i="2"/>
  <c r="G2355" i="2"/>
  <c r="G2356" i="2"/>
  <c r="G2357" i="2"/>
  <c r="G2358" i="2"/>
  <c r="G2359" i="2"/>
  <c r="G2360" i="2"/>
  <c r="G2361" i="2"/>
  <c r="G2362" i="2"/>
  <c r="G2363" i="2"/>
  <c r="G2364" i="2"/>
  <c r="G2365" i="2"/>
  <c r="G2366" i="2"/>
  <c r="G2367" i="2"/>
  <c r="G2368" i="2"/>
  <c r="G2369" i="2"/>
  <c r="G2370" i="2"/>
  <c r="G2371" i="2"/>
  <c r="G2372" i="2"/>
  <c r="G2373" i="2"/>
  <c r="G2374" i="2"/>
  <c r="G2375" i="2"/>
  <c r="G2376" i="2"/>
  <c r="G2377" i="2"/>
  <c r="G2378" i="2"/>
  <c r="G2379" i="2"/>
  <c r="G2380" i="2"/>
  <c r="G2381" i="2"/>
  <c r="G2382" i="2"/>
  <c r="G2383" i="2"/>
  <c r="G2384" i="2"/>
  <c r="G2385" i="2"/>
  <c r="G2386" i="2"/>
  <c r="G2387" i="2"/>
  <c r="G2388" i="2"/>
  <c r="G2389" i="2"/>
  <c r="G2390" i="2"/>
  <c r="G2391" i="2"/>
  <c r="G2392" i="2"/>
  <c r="G2393" i="2"/>
  <c r="G2394" i="2"/>
  <c r="G2395" i="2"/>
  <c r="G2396" i="2"/>
  <c r="G2397" i="2"/>
  <c r="G2398" i="2"/>
  <c r="G2399" i="2"/>
  <c r="G2400" i="2"/>
  <c r="G2401" i="2"/>
  <c r="G2402" i="2"/>
  <c r="G2403" i="2"/>
  <c r="G2404" i="2"/>
  <c r="G2405" i="2"/>
  <c r="G2406" i="2"/>
  <c r="G2407" i="2"/>
  <c r="G2408" i="2"/>
  <c r="G2409" i="2"/>
  <c r="G2410" i="2"/>
  <c r="G2411" i="2"/>
  <c r="G2412" i="2"/>
  <c r="G2413" i="2"/>
  <c r="G2414" i="2"/>
  <c r="G2415" i="2"/>
  <c r="G2416" i="2"/>
  <c r="G2417" i="2"/>
  <c r="G2418" i="2"/>
  <c r="G2419" i="2"/>
  <c r="G2420" i="2"/>
  <c r="G2421" i="2"/>
  <c r="G2422" i="2"/>
  <c r="G2423" i="2"/>
  <c r="G2424" i="2"/>
  <c r="G2425" i="2"/>
  <c r="G2426" i="2"/>
  <c r="G2427" i="2"/>
  <c r="G2428" i="2"/>
  <c r="G2429" i="2"/>
  <c r="G2430" i="2"/>
  <c r="G2431" i="2"/>
  <c r="G2432" i="2"/>
  <c r="G2433" i="2"/>
  <c r="G2434" i="2"/>
  <c r="G2435" i="2"/>
  <c r="G2436" i="2"/>
  <c r="G2437" i="2"/>
  <c r="G2438" i="2"/>
  <c r="G2439" i="2"/>
  <c r="G2440" i="2"/>
  <c r="G2441" i="2"/>
  <c r="G2442" i="2"/>
  <c r="G2443" i="2"/>
  <c r="G2444" i="2"/>
  <c r="G2445" i="2"/>
  <c r="G2446" i="2"/>
  <c r="G2447" i="2"/>
  <c r="G2448" i="2"/>
  <c r="G2449" i="2"/>
  <c r="G2450" i="2"/>
  <c r="G2451" i="2"/>
  <c r="G2452" i="2"/>
  <c r="G2453" i="2"/>
  <c r="G2454" i="2"/>
  <c r="G2455" i="2"/>
  <c r="G2456" i="2"/>
  <c r="G2457" i="2"/>
  <c r="G2458" i="2"/>
  <c r="G2459" i="2"/>
  <c r="G2460" i="2"/>
  <c r="G2461" i="2"/>
  <c r="G2462" i="2"/>
  <c r="G2463" i="2"/>
  <c r="G2464" i="2"/>
  <c r="G2465" i="2"/>
  <c r="G2466" i="2"/>
  <c r="G2467" i="2"/>
  <c r="G2468" i="2"/>
  <c r="G2469" i="2"/>
  <c r="G2470" i="2"/>
  <c r="G2471" i="2"/>
  <c r="G2472" i="2"/>
  <c r="G2473" i="2"/>
  <c r="G2474" i="2"/>
  <c r="G2475" i="2"/>
  <c r="G2476" i="2"/>
  <c r="G2477" i="2"/>
  <c r="G2478" i="2"/>
  <c r="G2479" i="2"/>
  <c r="G2480" i="2"/>
  <c r="G2481" i="2"/>
  <c r="G2482" i="2"/>
  <c r="G2483" i="2"/>
  <c r="G2484" i="2"/>
  <c r="G2485" i="2"/>
  <c r="G2486" i="2"/>
  <c r="G2487" i="2"/>
  <c r="G2488" i="2"/>
  <c r="G2489" i="2"/>
  <c r="G2490" i="2"/>
  <c r="G2491" i="2"/>
  <c r="G2492" i="2"/>
  <c r="G2493" i="2"/>
  <c r="G2494" i="2"/>
  <c r="G2495" i="2"/>
  <c r="G2496" i="2"/>
  <c r="G2497" i="2"/>
  <c r="G2498" i="2"/>
  <c r="G2499" i="2"/>
  <c r="G2500" i="2"/>
  <c r="G2501" i="2"/>
  <c r="G2502" i="2"/>
  <c r="G2503" i="2"/>
  <c r="G2504" i="2"/>
  <c r="G2505" i="2"/>
  <c r="G2506" i="2"/>
  <c r="G2507" i="2"/>
  <c r="G2508" i="2"/>
  <c r="G2509" i="2"/>
  <c r="G2510" i="2"/>
  <c r="G2511" i="2"/>
  <c r="G2512" i="2"/>
  <c r="G2513" i="2"/>
  <c r="G2514" i="2"/>
  <c r="G2515" i="2"/>
  <c r="G2516" i="2"/>
  <c r="G2517" i="2"/>
  <c r="G2518" i="2"/>
  <c r="G2519" i="2"/>
  <c r="G2520" i="2"/>
  <c r="G2521" i="2"/>
  <c r="G2522" i="2"/>
  <c r="G2523" i="2"/>
  <c r="G2524" i="2"/>
  <c r="G2525" i="2"/>
  <c r="G2526" i="2"/>
  <c r="G2527" i="2"/>
  <c r="G2528" i="2"/>
  <c r="G2529" i="2"/>
  <c r="G2530" i="2"/>
  <c r="G2531" i="2"/>
  <c r="G2532" i="2"/>
  <c r="G2533" i="2"/>
  <c r="G2534" i="2"/>
  <c r="G2535" i="2"/>
  <c r="G2536" i="2"/>
  <c r="G2537" i="2"/>
  <c r="G2538" i="2"/>
  <c r="G2539" i="2"/>
  <c r="G2540" i="2"/>
  <c r="G2541" i="2"/>
  <c r="G2542" i="2"/>
  <c r="G2543" i="2"/>
  <c r="G2544" i="2"/>
  <c r="G2545" i="2"/>
  <c r="G2546" i="2"/>
  <c r="G2547" i="2"/>
  <c r="G2548" i="2"/>
  <c r="G2549" i="2"/>
  <c r="G2550" i="2"/>
  <c r="G2551" i="2"/>
  <c r="G2552" i="2"/>
  <c r="G2553" i="2"/>
  <c r="G2554" i="2"/>
  <c r="G2555" i="2"/>
  <c r="G2556" i="2"/>
  <c r="G2557" i="2"/>
  <c r="G2558" i="2"/>
  <c r="G2559" i="2"/>
  <c r="G2560" i="2"/>
  <c r="G2561" i="2"/>
  <c r="G2562" i="2"/>
  <c r="G2563" i="2"/>
  <c r="G2564" i="2"/>
  <c r="G2565" i="2"/>
  <c r="G2566" i="2"/>
  <c r="G2567" i="2"/>
  <c r="G2568" i="2"/>
  <c r="G2569" i="2"/>
  <c r="G2570" i="2"/>
  <c r="G2571" i="2"/>
  <c r="G2572" i="2"/>
  <c r="G2573" i="2"/>
  <c r="G2574" i="2"/>
  <c r="G2575" i="2"/>
  <c r="G2576" i="2"/>
  <c r="G2577" i="2"/>
  <c r="G2578" i="2"/>
  <c r="G2579" i="2"/>
  <c r="G2580" i="2"/>
  <c r="G2581" i="2"/>
  <c r="G2582" i="2"/>
  <c r="G2583" i="2"/>
  <c r="G2584" i="2"/>
  <c r="G2585" i="2"/>
  <c r="G2586" i="2"/>
  <c r="G2587" i="2"/>
  <c r="G2588" i="2"/>
  <c r="G2589" i="2"/>
  <c r="G2590" i="2"/>
  <c r="G2591" i="2"/>
  <c r="G2592" i="2"/>
  <c r="G2593" i="2"/>
  <c r="G2594" i="2"/>
  <c r="G2595" i="2"/>
  <c r="G2596" i="2"/>
  <c r="G2597" i="2"/>
  <c r="G2598" i="2"/>
  <c r="G2599" i="2"/>
  <c r="G2600" i="2"/>
  <c r="G2601" i="2"/>
  <c r="G2602" i="2"/>
  <c r="G2603" i="2"/>
  <c r="G2604" i="2"/>
  <c r="G2605" i="2"/>
  <c r="G2606" i="2"/>
  <c r="G2607" i="2"/>
  <c r="G2608" i="2"/>
  <c r="G2609" i="2"/>
  <c r="G2610" i="2"/>
  <c r="G2611" i="2"/>
  <c r="G2612" i="2"/>
  <c r="G2613" i="2"/>
  <c r="G2614" i="2"/>
  <c r="G2615" i="2"/>
  <c r="G2616" i="2"/>
  <c r="G2617" i="2"/>
  <c r="G2618" i="2"/>
  <c r="G2619" i="2"/>
  <c r="G2620" i="2"/>
  <c r="G2621" i="2"/>
  <c r="G2622" i="2"/>
  <c r="G2623" i="2"/>
  <c r="G2624" i="2"/>
  <c r="G2625" i="2"/>
  <c r="G2626" i="2"/>
  <c r="G2627" i="2"/>
  <c r="G2628" i="2"/>
  <c r="G2629" i="2"/>
  <c r="G2630" i="2"/>
  <c r="G2631" i="2"/>
  <c r="G2632" i="2"/>
  <c r="G2633" i="2"/>
  <c r="G2634" i="2"/>
  <c r="G2635" i="2"/>
  <c r="G2636" i="2"/>
  <c r="G2637" i="2"/>
  <c r="G2638" i="2"/>
  <c r="G2639" i="2"/>
  <c r="G2640" i="2"/>
  <c r="G2641" i="2"/>
  <c r="G2642" i="2"/>
  <c r="G2643" i="2"/>
  <c r="G2644" i="2"/>
  <c r="G2645" i="2"/>
  <c r="G2646" i="2"/>
  <c r="G2647" i="2"/>
  <c r="G2648" i="2"/>
  <c r="G2649" i="2"/>
  <c r="G2650" i="2"/>
  <c r="G2651" i="2"/>
  <c r="G2652" i="2"/>
  <c r="G2653" i="2"/>
  <c r="G2654" i="2"/>
  <c r="G2655" i="2"/>
  <c r="G2656" i="2"/>
  <c r="G2657" i="2"/>
  <c r="G2658" i="2"/>
  <c r="G2659" i="2"/>
  <c r="G2660" i="2"/>
  <c r="G2661" i="2"/>
  <c r="G2662" i="2"/>
  <c r="G2663" i="2"/>
  <c r="G2664" i="2"/>
  <c r="G2665" i="2"/>
  <c r="G2666" i="2"/>
  <c r="G2667" i="2"/>
  <c r="G2668" i="2"/>
  <c r="G2669" i="2"/>
  <c r="G2670" i="2"/>
  <c r="G2671" i="2"/>
  <c r="G2672" i="2"/>
  <c r="G2673" i="2"/>
  <c r="G2674" i="2"/>
  <c r="G2675" i="2"/>
  <c r="G2676" i="2"/>
  <c r="G2677" i="2"/>
  <c r="G2678" i="2"/>
  <c r="G2679" i="2"/>
  <c r="G2680" i="2"/>
  <c r="G2681" i="2"/>
  <c r="G2682" i="2"/>
  <c r="G2683" i="2"/>
  <c r="G2684" i="2"/>
  <c r="G2685" i="2"/>
  <c r="G2686" i="2"/>
  <c r="G2687" i="2"/>
  <c r="G2688" i="2"/>
  <c r="G2689" i="2"/>
  <c r="G2690" i="2"/>
  <c r="G2691" i="2"/>
  <c r="G2692" i="2"/>
  <c r="G2693" i="2"/>
  <c r="G2694" i="2"/>
  <c r="G2695" i="2"/>
  <c r="G2696" i="2"/>
  <c r="G2697" i="2"/>
  <c r="G2698" i="2"/>
  <c r="G2699" i="2"/>
  <c r="G2700" i="2"/>
  <c r="G2701" i="2"/>
  <c r="G2702" i="2"/>
  <c r="G2703" i="2"/>
  <c r="G2704" i="2"/>
  <c r="G2705" i="2"/>
  <c r="G2706" i="2"/>
  <c r="G2707" i="2"/>
  <c r="G2708" i="2"/>
  <c r="G2709" i="2"/>
  <c r="G2710" i="2"/>
  <c r="G2711" i="2"/>
  <c r="G2712" i="2"/>
  <c r="G2713" i="2"/>
  <c r="G2714" i="2"/>
  <c r="G2715" i="2"/>
  <c r="G2716" i="2"/>
  <c r="G2717" i="2"/>
  <c r="G2718" i="2"/>
  <c r="G2719" i="2"/>
  <c r="G2720" i="2"/>
  <c r="G2721" i="2"/>
  <c r="G2722" i="2"/>
  <c r="G2723" i="2"/>
  <c r="G2724" i="2"/>
  <c r="G2725" i="2"/>
  <c r="G2726" i="2"/>
  <c r="G2727" i="2"/>
  <c r="G2728" i="2"/>
  <c r="G2729" i="2"/>
  <c r="G2730" i="2"/>
  <c r="G2731" i="2"/>
  <c r="G2732" i="2"/>
  <c r="G2733" i="2"/>
  <c r="G2734" i="2"/>
  <c r="G2735" i="2"/>
  <c r="G2736" i="2"/>
  <c r="G2737" i="2"/>
  <c r="G2738" i="2"/>
  <c r="G2739" i="2"/>
  <c r="G2740" i="2"/>
  <c r="G2741" i="2"/>
  <c r="G2742" i="2"/>
  <c r="G2743" i="2"/>
  <c r="G2744" i="2"/>
  <c r="G2745" i="2"/>
  <c r="G2746" i="2"/>
  <c r="G2747" i="2"/>
  <c r="G2748" i="2"/>
  <c r="G2749" i="2"/>
  <c r="G2750" i="2"/>
  <c r="G2751" i="2"/>
  <c r="G2752" i="2"/>
  <c r="G2753" i="2"/>
  <c r="G2754" i="2"/>
  <c r="G2755" i="2"/>
  <c r="G2756" i="2"/>
  <c r="G2757" i="2"/>
  <c r="G2758" i="2"/>
  <c r="G2759" i="2"/>
  <c r="G2760" i="2"/>
  <c r="G2761" i="2"/>
  <c r="G2762" i="2"/>
  <c r="G2763" i="2"/>
  <c r="G2764" i="2"/>
  <c r="G2765" i="2"/>
  <c r="G2766" i="2"/>
  <c r="G2767" i="2"/>
  <c r="G2768" i="2"/>
  <c r="G2769" i="2"/>
  <c r="G2770" i="2"/>
  <c r="G2771" i="2"/>
  <c r="G2772" i="2"/>
  <c r="G2773" i="2"/>
  <c r="G2774" i="2"/>
  <c r="G2775" i="2"/>
  <c r="G2776" i="2"/>
  <c r="G2777" i="2"/>
  <c r="G2778" i="2"/>
  <c r="G2779" i="2"/>
  <c r="G2780" i="2"/>
  <c r="G2781" i="2"/>
  <c r="G2782" i="2"/>
  <c r="G2783" i="2"/>
  <c r="G2784" i="2"/>
  <c r="G2785" i="2"/>
  <c r="G2786" i="2"/>
  <c r="G2787" i="2"/>
  <c r="G2788" i="2"/>
  <c r="G2789" i="2"/>
  <c r="G2790" i="2"/>
  <c r="G2791" i="2"/>
  <c r="G2792" i="2"/>
  <c r="G2793" i="2"/>
  <c r="G2794" i="2"/>
  <c r="G2795" i="2"/>
  <c r="G2796" i="2"/>
  <c r="G2797" i="2"/>
  <c r="G2798" i="2"/>
  <c r="G2799" i="2"/>
  <c r="G2800" i="2"/>
  <c r="G2801" i="2"/>
  <c r="G2802" i="2"/>
  <c r="G2803" i="2"/>
  <c r="G2804" i="2"/>
  <c r="G2805" i="2"/>
  <c r="G2806" i="2"/>
  <c r="G2807" i="2"/>
  <c r="G2808" i="2"/>
  <c r="G2809" i="2"/>
  <c r="G2810" i="2"/>
  <c r="G2811" i="2"/>
  <c r="G2812" i="2"/>
  <c r="G2813" i="2"/>
  <c r="G2814" i="2"/>
  <c r="G2815" i="2"/>
  <c r="G2816" i="2"/>
  <c r="G2817" i="2"/>
  <c r="G2818" i="2"/>
  <c r="G2819" i="2"/>
  <c r="G2820" i="2"/>
  <c r="G2821" i="2"/>
  <c r="G2822" i="2"/>
  <c r="G2823" i="2"/>
  <c r="G2824" i="2"/>
  <c r="G2825" i="2"/>
  <c r="G2826" i="2"/>
  <c r="G2827" i="2"/>
  <c r="G2828" i="2"/>
  <c r="G2829" i="2"/>
  <c r="G2830" i="2"/>
  <c r="G2831" i="2"/>
  <c r="G2832" i="2"/>
  <c r="G2833" i="2"/>
  <c r="G2834" i="2"/>
  <c r="G2835" i="2"/>
  <c r="G2836" i="2"/>
  <c r="G2837" i="2"/>
  <c r="G2838" i="2"/>
  <c r="G2839" i="2"/>
  <c r="G2840" i="2"/>
  <c r="G2841" i="2"/>
  <c r="G2842" i="2"/>
  <c r="G2843" i="2"/>
  <c r="G2844" i="2"/>
  <c r="G2845" i="2"/>
  <c r="G2846" i="2"/>
  <c r="G2847" i="2"/>
  <c r="G2848" i="2"/>
  <c r="G2849" i="2"/>
  <c r="G2850" i="2"/>
  <c r="G2851" i="2"/>
  <c r="G2852" i="2"/>
  <c r="G2853" i="2"/>
  <c r="G2854" i="2"/>
  <c r="G2855" i="2"/>
  <c r="G2856" i="2"/>
  <c r="G2857" i="2"/>
  <c r="G2858" i="2"/>
  <c r="G2859" i="2"/>
  <c r="G2860" i="2"/>
  <c r="G2861" i="2"/>
  <c r="G2862" i="2"/>
  <c r="G2863" i="2"/>
  <c r="G2864" i="2"/>
  <c r="G2865" i="2"/>
  <c r="G2866" i="2"/>
  <c r="G2867" i="2"/>
  <c r="G2868" i="2"/>
  <c r="G2869" i="2"/>
  <c r="G2870" i="2"/>
  <c r="G2871" i="2"/>
  <c r="G2872" i="2"/>
  <c r="G2873" i="2"/>
  <c r="G2874" i="2"/>
  <c r="G2875" i="2"/>
  <c r="G2876" i="2"/>
  <c r="G2877" i="2"/>
  <c r="G2878" i="2"/>
  <c r="G2879" i="2"/>
  <c r="G2880" i="2"/>
  <c r="G2881" i="2"/>
  <c r="G2882" i="2"/>
  <c r="G2883" i="2"/>
  <c r="G2884" i="2"/>
  <c r="G2885" i="2"/>
  <c r="G2886" i="2"/>
  <c r="G2887" i="2"/>
  <c r="G2888" i="2"/>
  <c r="G2889" i="2"/>
  <c r="G2890" i="2"/>
  <c r="G2891" i="2"/>
  <c r="G2892" i="2"/>
  <c r="G2893" i="2"/>
  <c r="G2894" i="2"/>
  <c r="G2895" i="2"/>
  <c r="G2896" i="2"/>
  <c r="G2897" i="2"/>
  <c r="G2898" i="2"/>
  <c r="G2899" i="2"/>
  <c r="G2900" i="2"/>
  <c r="G2901" i="2"/>
  <c r="G2902" i="2"/>
  <c r="G2903" i="2"/>
  <c r="G2904" i="2"/>
  <c r="G2905" i="2"/>
  <c r="G2906" i="2"/>
  <c r="G2907" i="2"/>
  <c r="G2908" i="2"/>
  <c r="G2909" i="2"/>
  <c r="G2910" i="2"/>
  <c r="G2911" i="2"/>
  <c r="G2912" i="2"/>
  <c r="G2913" i="2"/>
  <c r="G2914" i="2"/>
  <c r="G2915" i="2"/>
  <c r="G2916" i="2"/>
  <c r="G2917" i="2"/>
  <c r="G2918" i="2"/>
  <c r="G2919" i="2"/>
  <c r="G2920" i="2"/>
  <c r="G2921" i="2"/>
  <c r="G2922" i="2"/>
  <c r="G2923" i="2"/>
  <c r="G2924" i="2"/>
  <c r="G2925" i="2"/>
  <c r="G2926" i="2"/>
  <c r="G2927" i="2"/>
  <c r="G2928" i="2"/>
  <c r="G2929" i="2"/>
  <c r="G2930" i="2"/>
  <c r="G2931" i="2"/>
  <c r="G2932" i="2"/>
  <c r="G2933" i="2"/>
  <c r="G2934" i="2"/>
  <c r="G2935" i="2"/>
  <c r="G2936" i="2"/>
  <c r="G2937" i="2"/>
  <c r="G2938" i="2"/>
  <c r="G2939" i="2"/>
  <c r="G2940" i="2"/>
  <c r="G2941" i="2"/>
  <c r="G2942" i="2"/>
  <c r="G2943" i="2"/>
  <c r="G2944" i="2"/>
  <c r="G2945" i="2"/>
  <c r="G2946" i="2"/>
  <c r="G2947" i="2"/>
  <c r="G2948" i="2"/>
  <c r="G2949" i="2"/>
  <c r="G2950" i="2"/>
  <c r="G2951" i="2"/>
  <c r="G2952" i="2"/>
  <c r="G2953" i="2"/>
  <c r="G2954" i="2"/>
  <c r="G2955" i="2"/>
  <c r="G2956" i="2"/>
  <c r="G2957" i="2"/>
  <c r="G2958" i="2"/>
  <c r="G2959" i="2"/>
  <c r="G2960" i="2"/>
  <c r="G2961" i="2"/>
  <c r="G2962" i="2"/>
  <c r="G2963" i="2"/>
  <c r="G2964" i="2"/>
  <c r="G2965" i="2"/>
  <c r="G2966" i="2"/>
  <c r="G2967" i="2"/>
  <c r="G2968" i="2"/>
  <c r="G2969" i="2"/>
  <c r="G2970" i="2"/>
  <c r="G2971" i="2"/>
  <c r="G2972" i="2"/>
  <c r="G2973" i="2"/>
  <c r="G2974" i="2"/>
  <c r="G2975" i="2"/>
  <c r="G2976" i="2"/>
  <c r="G2977" i="2"/>
  <c r="G2978" i="2"/>
  <c r="G2979" i="2"/>
  <c r="G2980" i="2"/>
  <c r="G2981" i="2"/>
  <c r="G2982" i="2"/>
  <c r="G2983" i="2"/>
  <c r="G2984" i="2"/>
  <c r="G2985" i="2"/>
  <c r="G2986" i="2"/>
  <c r="G2987" i="2"/>
  <c r="G2988" i="2"/>
  <c r="G2989" i="2"/>
  <c r="G2990" i="2"/>
  <c r="G2991" i="2"/>
  <c r="G2992" i="2"/>
  <c r="G2993" i="2"/>
  <c r="G2994" i="2"/>
  <c r="G2995" i="2"/>
  <c r="G2996" i="2"/>
  <c r="G2997" i="2"/>
  <c r="G2998" i="2"/>
  <c r="G2999" i="2"/>
  <c r="G3000" i="2"/>
  <c r="G3001" i="2"/>
  <c r="G3002" i="2"/>
  <c r="G3003" i="2"/>
  <c r="G3004" i="2"/>
  <c r="G3005" i="2"/>
  <c r="G3006" i="2"/>
  <c r="G3007" i="2"/>
  <c r="G3008" i="2"/>
  <c r="G3009" i="2"/>
  <c r="G3010" i="2"/>
  <c r="G3011" i="2"/>
  <c r="G3012" i="2"/>
  <c r="G3013" i="2"/>
  <c r="G3014" i="2"/>
  <c r="G3015" i="2"/>
  <c r="G3016" i="2"/>
  <c r="G3017" i="2"/>
  <c r="G3018" i="2"/>
  <c r="G3019" i="2"/>
  <c r="G3020" i="2"/>
  <c r="G3021" i="2"/>
  <c r="G3022" i="2"/>
  <c r="G3023" i="2"/>
  <c r="G3024" i="2"/>
  <c r="G3025" i="2"/>
  <c r="G3026" i="2"/>
  <c r="G3027" i="2"/>
  <c r="G3028" i="2"/>
  <c r="G3029" i="2"/>
  <c r="G3030" i="2"/>
  <c r="G3031" i="2"/>
  <c r="G3032" i="2"/>
  <c r="G3033" i="2"/>
  <c r="G3034" i="2"/>
  <c r="G3035" i="2"/>
  <c r="G3036" i="2"/>
  <c r="G3037" i="2"/>
  <c r="G3038" i="2"/>
  <c r="G3039" i="2"/>
  <c r="G3040" i="2"/>
  <c r="G3041" i="2"/>
  <c r="G3042" i="2"/>
  <c r="G3043" i="2"/>
  <c r="G3044" i="2"/>
  <c r="G3045" i="2"/>
  <c r="G3046" i="2"/>
  <c r="G3047" i="2"/>
  <c r="G3048" i="2"/>
  <c r="G3049" i="2"/>
  <c r="G3050" i="2"/>
  <c r="G3051" i="2"/>
  <c r="G3052" i="2"/>
  <c r="G3053" i="2"/>
  <c r="G3054" i="2"/>
  <c r="G3055" i="2"/>
  <c r="G3056" i="2"/>
  <c r="G3057" i="2"/>
  <c r="G3058" i="2"/>
  <c r="G3059" i="2"/>
  <c r="G3060" i="2"/>
  <c r="G3061" i="2"/>
  <c r="G3062" i="2"/>
  <c r="G3063" i="2"/>
  <c r="G3064" i="2"/>
  <c r="G3065" i="2"/>
  <c r="G3066" i="2"/>
  <c r="G3067" i="2"/>
  <c r="G3068" i="2"/>
  <c r="G3069" i="2"/>
  <c r="G3070" i="2"/>
  <c r="G3071" i="2"/>
  <c r="G3072" i="2"/>
  <c r="G3073" i="2"/>
  <c r="G3074" i="2"/>
  <c r="G3075" i="2"/>
  <c r="G3076" i="2"/>
  <c r="G3077" i="2"/>
  <c r="G3078" i="2"/>
  <c r="G3079" i="2"/>
  <c r="G3080" i="2"/>
  <c r="G3081" i="2"/>
  <c r="G3082" i="2"/>
  <c r="G3083" i="2"/>
  <c r="G3084" i="2"/>
  <c r="G3085" i="2"/>
  <c r="G3086" i="2"/>
  <c r="G3087" i="2"/>
  <c r="G3088" i="2"/>
  <c r="G3089" i="2"/>
  <c r="G3090" i="2"/>
  <c r="G3091" i="2"/>
  <c r="G3092" i="2"/>
  <c r="G3093" i="2"/>
  <c r="G3094" i="2"/>
  <c r="G3095" i="2"/>
  <c r="G3096" i="2"/>
  <c r="G3097" i="2"/>
  <c r="G3098" i="2"/>
  <c r="G3099" i="2"/>
  <c r="G3100" i="2"/>
  <c r="G3101" i="2"/>
  <c r="G3102" i="2"/>
  <c r="G3103" i="2"/>
  <c r="G3104" i="2"/>
  <c r="G3105" i="2"/>
  <c r="G3106" i="2"/>
  <c r="G3107" i="2"/>
  <c r="G3108" i="2"/>
  <c r="G3109" i="2"/>
  <c r="G3110" i="2"/>
  <c r="G3111" i="2"/>
  <c r="G3112" i="2"/>
  <c r="G3113" i="2"/>
  <c r="G3114" i="2"/>
  <c r="G3115" i="2"/>
  <c r="G3116" i="2"/>
  <c r="G3117" i="2"/>
  <c r="G3118" i="2"/>
  <c r="G3119" i="2"/>
  <c r="G3120" i="2"/>
  <c r="G3121" i="2"/>
  <c r="G3122" i="2"/>
  <c r="G3123" i="2"/>
  <c r="G3124" i="2"/>
  <c r="G3125" i="2"/>
  <c r="G3126" i="2"/>
  <c r="G3127" i="2"/>
  <c r="G3128" i="2"/>
  <c r="G3129" i="2"/>
  <c r="G3130" i="2"/>
  <c r="G3131" i="2"/>
  <c r="G3132" i="2"/>
  <c r="G3133" i="2"/>
  <c r="G3134" i="2"/>
  <c r="G3135" i="2"/>
  <c r="G3136" i="2"/>
  <c r="G3137" i="2"/>
  <c r="G3138" i="2"/>
  <c r="G3139" i="2"/>
  <c r="G3140" i="2"/>
  <c r="G3141" i="2"/>
  <c r="G3142" i="2"/>
  <c r="G3143" i="2"/>
  <c r="G3144" i="2"/>
  <c r="G3145" i="2"/>
  <c r="G3146" i="2"/>
  <c r="G3147" i="2"/>
  <c r="G3148" i="2"/>
  <c r="G3149" i="2"/>
  <c r="G3150" i="2"/>
  <c r="G3151" i="2"/>
  <c r="G3152" i="2"/>
  <c r="G3153" i="2"/>
  <c r="G3154" i="2"/>
  <c r="G3155" i="2"/>
  <c r="G3156" i="2"/>
  <c r="G3157" i="2"/>
  <c r="G3158" i="2"/>
  <c r="G3159" i="2"/>
  <c r="G3160" i="2"/>
  <c r="G3161" i="2"/>
  <c r="G3162" i="2"/>
  <c r="G3163" i="2"/>
  <c r="G3164" i="2"/>
  <c r="G3165" i="2"/>
  <c r="G3166" i="2"/>
  <c r="G3167" i="2"/>
  <c r="G3168" i="2"/>
  <c r="G3169" i="2"/>
  <c r="G3170" i="2"/>
  <c r="G3171" i="2"/>
  <c r="G3172" i="2"/>
  <c r="G3173" i="2"/>
  <c r="G3174" i="2"/>
  <c r="G3175" i="2"/>
  <c r="G3176" i="2"/>
  <c r="G3177" i="2"/>
  <c r="G3178" i="2"/>
  <c r="G3179" i="2"/>
  <c r="G3180" i="2"/>
  <c r="G3181" i="2"/>
  <c r="G3182" i="2"/>
  <c r="G3183" i="2"/>
  <c r="G3184" i="2"/>
  <c r="G3185" i="2"/>
  <c r="G3186" i="2"/>
  <c r="G3187" i="2"/>
  <c r="G3188" i="2"/>
  <c r="G3189" i="2"/>
  <c r="G3190" i="2"/>
  <c r="G3191" i="2"/>
  <c r="G3192" i="2"/>
  <c r="G3193" i="2"/>
  <c r="G3194" i="2"/>
  <c r="G3195" i="2"/>
  <c r="G3196" i="2"/>
  <c r="G3197" i="2"/>
  <c r="G3198" i="2"/>
  <c r="G3199" i="2"/>
  <c r="G3200" i="2"/>
  <c r="G3201" i="2"/>
  <c r="G3202" i="2"/>
  <c r="G3203" i="2"/>
  <c r="G3204" i="2"/>
  <c r="G3205" i="2"/>
  <c r="G3206" i="2"/>
  <c r="G3207" i="2"/>
  <c r="G3208" i="2"/>
  <c r="G3209" i="2"/>
  <c r="G3210" i="2"/>
  <c r="G3211" i="2"/>
  <c r="G3212" i="2"/>
  <c r="G3213" i="2"/>
  <c r="G3214" i="2"/>
  <c r="G3215" i="2"/>
  <c r="G3216" i="2"/>
  <c r="G3217" i="2"/>
  <c r="G3218" i="2"/>
  <c r="G3219" i="2"/>
  <c r="G3220" i="2"/>
  <c r="G3221" i="2"/>
  <c r="G3222" i="2"/>
  <c r="G3223" i="2"/>
  <c r="G3224" i="2"/>
  <c r="G3225" i="2"/>
  <c r="G3226" i="2"/>
  <c r="G3227" i="2"/>
  <c r="G3228" i="2"/>
  <c r="G3229" i="2"/>
  <c r="G3230" i="2"/>
  <c r="G3231" i="2"/>
  <c r="G3232" i="2"/>
  <c r="G3233" i="2"/>
  <c r="G3234" i="2"/>
  <c r="G3235" i="2"/>
  <c r="G3236" i="2"/>
  <c r="G3237" i="2"/>
  <c r="G3238" i="2"/>
  <c r="G3239" i="2"/>
  <c r="G3240" i="2"/>
  <c r="G3241" i="2"/>
  <c r="G3242" i="2"/>
  <c r="G3243" i="2"/>
  <c r="G3244" i="2"/>
  <c r="G3245" i="2"/>
  <c r="G3246" i="2"/>
  <c r="G3247" i="2"/>
  <c r="G3248" i="2"/>
  <c r="G3249" i="2"/>
  <c r="G3250" i="2"/>
  <c r="G3251" i="2"/>
  <c r="G3252" i="2"/>
  <c r="G3253" i="2"/>
  <c r="G3254" i="2"/>
  <c r="G3255" i="2"/>
  <c r="G3256" i="2"/>
  <c r="G3257" i="2"/>
  <c r="G3258" i="2"/>
  <c r="G3259" i="2"/>
  <c r="G3260" i="2"/>
  <c r="G3261" i="2"/>
  <c r="G3262" i="2"/>
  <c r="G3263" i="2"/>
  <c r="G3264" i="2"/>
  <c r="G3265" i="2"/>
  <c r="G3266" i="2"/>
  <c r="G3267" i="2"/>
  <c r="G3268" i="2"/>
  <c r="G3269" i="2"/>
  <c r="G3270" i="2"/>
  <c r="G3271" i="2"/>
  <c r="G3272" i="2"/>
  <c r="G3273" i="2"/>
  <c r="G3274" i="2"/>
  <c r="G3275" i="2"/>
  <c r="G3276" i="2"/>
  <c r="G3277" i="2"/>
  <c r="G3278" i="2"/>
  <c r="G3279" i="2"/>
  <c r="G3280" i="2"/>
  <c r="G3281" i="2"/>
  <c r="G3282" i="2"/>
  <c r="G3283" i="2"/>
  <c r="G3284" i="2"/>
  <c r="G3285" i="2"/>
  <c r="G3286" i="2"/>
  <c r="G3287" i="2"/>
  <c r="G3288" i="2"/>
  <c r="G3289" i="2"/>
  <c r="G3290" i="2"/>
  <c r="G3291" i="2"/>
  <c r="G3292" i="2"/>
  <c r="G3293" i="2"/>
  <c r="G3294" i="2"/>
  <c r="G3295" i="2"/>
  <c r="G3296" i="2"/>
  <c r="G3297" i="2"/>
  <c r="G3298" i="2"/>
  <c r="G3299" i="2"/>
  <c r="G3300" i="2"/>
  <c r="G3301" i="2"/>
  <c r="G3302" i="2"/>
  <c r="G3303" i="2"/>
  <c r="G3304" i="2"/>
  <c r="G3305" i="2"/>
  <c r="G3306" i="2"/>
  <c r="G3307" i="2"/>
  <c r="G3308" i="2"/>
  <c r="G3309" i="2"/>
  <c r="G3310" i="2"/>
  <c r="G3311" i="2"/>
  <c r="G3312" i="2"/>
  <c r="G3313" i="2"/>
  <c r="G3314" i="2"/>
  <c r="G3315" i="2"/>
  <c r="G3316" i="2"/>
  <c r="G3317" i="2"/>
  <c r="G3318" i="2"/>
  <c r="G3319" i="2"/>
  <c r="G3320" i="2"/>
  <c r="G3321" i="2"/>
  <c r="G3322" i="2"/>
  <c r="G3323" i="2"/>
  <c r="G3324" i="2"/>
  <c r="G3325" i="2"/>
  <c r="G3326" i="2"/>
  <c r="G3327" i="2"/>
  <c r="G3328" i="2"/>
  <c r="G3329" i="2"/>
  <c r="G3330" i="2"/>
  <c r="G3331" i="2"/>
  <c r="G3332" i="2"/>
  <c r="G3333" i="2"/>
  <c r="G3334" i="2"/>
  <c r="G3335" i="2"/>
  <c r="G3336" i="2"/>
  <c r="G3337" i="2"/>
  <c r="G3338" i="2"/>
  <c r="G3339" i="2"/>
  <c r="G3340" i="2"/>
  <c r="G3341" i="2"/>
  <c r="G3342" i="2"/>
  <c r="G3343" i="2"/>
  <c r="G3344" i="2"/>
  <c r="G3345" i="2"/>
  <c r="G3346" i="2"/>
  <c r="G3347" i="2"/>
  <c r="G3348" i="2"/>
  <c r="G3349" i="2"/>
  <c r="G3350" i="2"/>
  <c r="G3351" i="2"/>
  <c r="G3352" i="2"/>
  <c r="G3353" i="2"/>
  <c r="G3354" i="2"/>
  <c r="G3355" i="2"/>
  <c r="G3356" i="2"/>
  <c r="G3357" i="2"/>
  <c r="G3358" i="2"/>
  <c r="G3359" i="2"/>
  <c r="G3360" i="2"/>
  <c r="G3361" i="2"/>
  <c r="G3362" i="2"/>
  <c r="G3363" i="2"/>
  <c r="G3364" i="2"/>
  <c r="G3365" i="2"/>
  <c r="G3366" i="2"/>
  <c r="G3367" i="2"/>
  <c r="G3368" i="2"/>
  <c r="G3369" i="2"/>
  <c r="G3370" i="2"/>
  <c r="G3371" i="2"/>
  <c r="G3372" i="2"/>
  <c r="G3373" i="2"/>
  <c r="G3374" i="2"/>
  <c r="G3375" i="2"/>
  <c r="G3376" i="2"/>
  <c r="G3377" i="2"/>
  <c r="G3378" i="2"/>
  <c r="G3379" i="2"/>
  <c r="G3380" i="2"/>
  <c r="G3381" i="2"/>
  <c r="G3382" i="2"/>
  <c r="G3383" i="2"/>
  <c r="G3384" i="2"/>
  <c r="G3385" i="2"/>
  <c r="G3386" i="2"/>
  <c r="G3387" i="2"/>
  <c r="G3388" i="2"/>
  <c r="G3389" i="2"/>
  <c r="G3390" i="2"/>
  <c r="G3391" i="2"/>
  <c r="G3392" i="2"/>
  <c r="G3393" i="2"/>
  <c r="G3394" i="2"/>
  <c r="G3395" i="2"/>
  <c r="G3396" i="2"/>
  <c r="G3397" i="2"/>
  <c r="G3398" i="2"/>
  <c r="G3399" i="2"/>
  <c r="G3400" i="2"/>
  <c r="G3401" i="2"/>
  <c r="G3402" i="2"/>
  <c r="G3403" i="2"/>
  <c r="G3404" i="2"/>
  <c r="G3405" i="2"/>
  <c r="G3406" i="2"/>
  <c r="G3407" i="2"/>
  <c r="G3408" i="2"/>
  <c r="G3409" i="2"/>
  <c r="G3410" i="2"/>
  <c r="G3411" i="2"/>
  <c r="G3412" i="2"/>
  <c r="G3413" i="2"/>
  <c r="G3414" i="2"/>
  <c r="M7" i="12" l="1"/>
  <c r="D3" i="11" l="1"/>
  <c r="E2" i="11" s="1"/>
  <c r="D10" i="11" l="1"/>
  <c r="D7" i="11" s="1"/>
  <c r="E3" i="11"/>
  <c r="D8" i="11" l="1"/>
  <c r="D9" i="11" s="1"/>
  <c r="E10" i="11"/>
  <c r="F2" i="11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1001" i="2"/>
  <c r="A1002" i="2"/>
  <c r="A1003" i="2"/>
  <c r="A1004" i="2"/>
  <c r="A1005" i="2"/>
  <c r="A1006" i="2"/>
  <c r="A1007" i="2"/>
  <c r="A1008" i="2"/>
  <c r="A1009" i="2"/>
  <c r="A1010" i="2"/>
  <c r="A1011" i="2"/>
  <c r="A1012" i="2"/>
  <c r="A1013" i="2"/>
  <c r="A1014" i="2"/>
  <c r="A1015" i="2"/>
  <c r="A1016" i="2"/>
  <c r="A1017" i="2"/>
  <c r="A1018" i="2"/>
  <c r="A1019" i="2"/>
  <c r="A1020" i="2"/>
  <c r="A1021" i="2"/>
  <c r="A1022" i="2"/>
  <c r="A1023" i="2"/>
  <c r="A1024" i="2"/>
  <c r="A1025" i="2"/>
  <c r="A1026" i="2"/>
  <c r="A1027" i="2"/>
  <c r="A1028" i="2"/>
  <c r="A1029" i="2"/>
  <c r="A1030" i="2"/>
  <c r="A1031" i="2"/>
  <c r="A1032" i="2"/>
  <c r="A1033" i="2"/>
  <c r="A1034" i="2"/>
  <c r="A1035" i="2"/>
  <c r="A1036" i="2"/>
  <c r="A1037" i="2"/>
  <c r="A1038" i="2"/>
  <c r="A1039" i="2"/>
  <c r="A1040" i="2"/>
  <c r="A1041" i="2"/>
  <c r="A1042" i="2"/>
  <c r="A1043" i="2"/>
  <c r="A1044" i="2"/>
  <c r="A1045" i="2"/>
  <c r="A1046" i="2"/>
  <c r="A1047" i="2"/>
  <c r="A1048" i="2"/>
  <c r="A1049" i="2"/>
  <c r="A1050" i="2"/>
  <c r="A1051" i="2"/>
  <c r="A1052" i="2"/>
  <c r="A1053" i="2"/>
  <c r="A1054" i="2"/>
  <c r="A1055" i="2"/>
  <c r="A1056" i="2"/>
  <c r="A1057" i="2"/>
  <c r="A1058" i="2"/>
  <c r="A1059" i="2"/>
  <c r="A1060" i="2"/>
  <c r="A1061" i="2"/>
  <c r="A1062" i="2"/>
  <c r="A1063" i="2"/>
  <c r="A1064" i="2"/>
  <c r="A1065" i="2"/>
  <c r="A1066" i="2"/>
  <c r="A1067" i="2"/>
  <c r="A1068" i="2"/>
  <c r="A1069" i="2"/>
  <c r="A1070" i="2"/>
  <c r="A1071" i="2"/>
  <c r="A1072" i="2"/>
  <c r="A1073" i="2"/>
  <c r="A1074" i="2"/>
  <c r="A1075" i="2"/>
  <c r="A1076" i="2"/>
  <c r="A1077" i="2"/>
  <c r="A1078" i="2"/>
  <c r="A1079" i="2"/>
  <c r="A1080" i="2"/>
  <c r="A1081" i="2"/>
  <c r="A1082" i="2"/>
  <c r="A1083" i="2"/>
  <c r="A1084" i="2"/>
  <c r="A1085" i="2"/>
  <c r="A1086" i="2"/>
  <c r="A1087" i="2"/>
  <c r="A1088" i="2"/>
  <c r="A1089" i="2"/>
  <c r="A1090" i="2"/>
  <c r="A1091" i="2"/>
  <c r="A1092" i="2"/>
  <c r="A1093" i="2"/>
  <c r="A1094" i="2"/>
  <c r="A1095" i="2"/>
  <c r="A1096" i="2"/>
  <c r="A1097" i="2"/>
  <c r="A1098" i="2"/>
  <c r="A1099" i="2"/>
  <c r="A1100" i="2"/>
  <c r="A1101" i="2"/>
  <c r="A1102" i="2"/>
  <c r="A1103" i="2"/>
  <c r="A1104" i="2"/>
  <c r="A1105" i="2"/>
  <c r="A1106" i="2"/>
  <c r="A1107" i="2"/>
  <c r="A1108" i="2"/>
  <c r="A1109" i="2"/>
  <c r="A1110" i="2"/>
  <c r="A1111" i="2"/>
  <c r="A1112" i="2"/>
  <c r="A1113" i="2"/>
  <c r="A1114" i="2"/>
  <c r="A1115" i="2"/>
  <c r="A1116" i="2"/>
  <c r="A1117" i="2"/>
  <c r="A1118" i="2"/>
  <c r="A1119" i="2"/>
  <c r="A1120" i="2"/>
  <c r="A1121" i="2"/>
  <c r="A1122" i="2"/>
  <c r="A1123" i="2"/>
  <c r="A1124" i="2"/>
  <c r="A1125" i="2"/>
  <c r="A1126" i="2"/>
  <c r="A1127" i="2"/>
  <c r="A1128" i="2"/>
  <c r="A1129" i="2"/>
  <c r="A1130" i="2"/>
  <c r="A1131" i="2"/>
  <c r="A1132" i="2"/>
  <c r="A1133" i="2"/>
  <c r="A1134" i="2"/>
  <c r="A1135" i="2"/>
  <c r="A1136" i="2"/>
  <c r="A1137" i="2"/>
  <c r="A1138" i="2"/>
  <c r="A1139" i="2"/>
  <c r="A1140" i="2"/>
  <c r="A1141" i="2"/>
  <c r="A1142" i="2"/>
  <c r="A1143" i="2"/>
  <c r="A1144" i="2"/>
  <c r="A1145" i="2"/>
  <c r="A1146" i="2"/>
  <c r="A1147" i="2"/>
  <c r="A1148" i="2"/>
  <c r="A1149" i="2"/>
  <c r="A1150" i="2"/>
  <c r="A1151" i="2"/>
  <c r="A1152" i="2"/>
  <c r="A1153" i="2"/>
  <c r="A1154" i="2"/>
  <c r="A1155" i="2"/>
  <c r="A1156" i="2"/>
  <c r="A1157" i="2"/>
  <c r="A1158" i="2"/>
  <c r="A1159" i="2"/>
  <c r="A1160" i="2"/>
  <c r="A1161" i="2"/>
  <c r="A1162" i="2"/>
  <c r="A1163" i="2"/>
  <c r="A1164" i="2"/>
  <c r="A1165" i="2"/>
  <c r="A1166" i="2"/>
  <c r="A1167" i="2"/>
  <c r="A1168" i="2"/>
  <c r="A1169" i="2"/>
  <c r="A1170" i="2"/>
  <c r="A1171" i="2"/>
  <c r="A1172" i="2"/>
  <c r="A1173" i="2"/>
  <c r="A1174" i="2"/>
  <c r="A1175" i="2"/>
  <c r="A1176" i="2"/>
  <c r="A1177" i="2"/>
  <c r="A1178" i="2"/>
  <c r="A1179" i="2"/>
  <c r="A1180" i="2"/>
  <c r="A1181" i="2"/>
  <c r="A1182" i="2"/>
  <c r="A1183" i="2"/>
  <c r="A1184" i="2"/>
  <c r="A1185" i="2"/>
  <c r="A1186" i="2"/>
  <c r="A1187" i="2"/>
  <c r="A1188" i="2"/>
  <c r="A1189" i="2"/>
  <c r="A1190" i="2"/>
  <c r="A1191" i="2"/>
  <c r="A1192" i="2"/>
  <c r="A1193" i="2"/>
  <c r="A1194" i="2"/>
  <c r="A1195" i="2"/>
  <c r="A1196" i="2"/>
  <c r="A1197" i="2"/>
  <c r="A1198" i="2"/>
  <c r="A1199" i="2"/>
  <c r="A1200" i="2"/>
  <c r="A1201" i="2"/>
  <c r="A1202" i="2"/>
  <c r="A1203" i="2"/>
  <c r="A1204" i="2"/>
  <c r="A1205" i="2"/>
  <c r="A1206" i="2"/>
  <c r="A1207" i="2"/>
  <c r="A1208" i="2"/>
  <c r="A1209" i="2"/>
  <c r="A1210" i="2"/>
  <c r="A1211" i="2"/>
  <c r="A1212" i="2"/>
  <c r="A1213" i="2"/>
  <c r="A1214" i="2"/>
  <c r="A1215" i="2"/>
  <c r="A1216" i="2"/>
  <c r="A1217" i="2"/>
  <c r="A1218" i="2"/>
  <c r="A1219" i="2"/>
  <c r="A1220" i="2"/>
  <c r="A1221" i="2"/>
  <c r="A1222" i="2"/>
  <c r="A1223" i="2"/>
  <c r="A1224" i="2"/>
  <c r="A1225" i="2"/>
  <c r="A1226" i="2"/>
  <c r="A1227" i="2"/>
  <c r="A1228" i="2"/>
  <c r="A1229" i="2"/>
  <c r="A1230" i="2"/>
  <c r="A1231" i="2"/>
  <c r="A1232" i="2"/>
  <c r="A1233" i="2"/>
  <c r="A1234" i="2"/>
  <c r="A1235" i="2"/>
  <c r="A1236" i="2"/>
  <c r="A1237" i="2"/>
  <c r="A1238" i="2"/>
  <c r="A1239" i="2"/>
  <c r="A1240" i="2"/>
  <c r="A1241" i="2"/>
  <c r="A1242" i="2"/>
  <c r="A1243" i="2"/>
  <c r="A1244" i="2"/>
  <c r="A1245" i="2"/>
  <c r="A1246" i="2"/>
  <c r="A1247" i="2"/>
  <c r="A1248" i="2"/>
  <c r="A1249" i="2"/>
  <c r="A1250" i="2"/>
  <c r="A1251" i="2"/>
  <c r="A1252" i="2"/>
  <c r="A1253" i="2"/>
  <c r="A1254" i="2"/>
  <c r="A1255" i="2"/>
  <c r="A1256" i="2"/>
  <c r="A1257" i="2"/>
  <c r="A1258" i="2"/>
  <c r="A1259" i="2"/>
  <c r="A1260" i="2"/>
  <c r="A1261" i="2"/>
  <c r="A1262" i="2"/>
  <c r="A1263" i="2"/>
  <c r="A1264" i="2"/>
  <c r="A1265" i="2"/>
  <c r="A1266" i="2"/>
  <c r="A1267" i="2"/>
  <c r="A1268" i="2"/>
  <c r="A1269" i="2"/>
  <c r="A1270" i="2"/>
  <c r="A1271" i="2"/>
  <c r="A1272" i="2"/>
  <c r="A1273" i="2"/>
  <c r="A1274" i="2"/>
  <c r="A1275" i="2"/>
  <c r="A1276" i="2"/>
  <c r="A1277" i="2"/>
  <c r="A1278" i="2"/>
  <c r="A1279" i="2"/>
  <c r="A1280" i="2"/>
  <c r="A1281" i="2"/>
  <c r="A1282" i="2"/>
  <c r="A1283" i="2"/>
  <c r="A1284" i="2"/>
  <c r="A1285" i="2"/>
  <c r="A1286" i="2"/>
  <c r="A1287" i="2"/>
  <c r="A1288" i="2"/>
  <c r="A1289" i="2"/>
  <c r="A1290" i="2"/>
  <c r="A1291" i="2"/>
  <c r="A1292" i="2"/>
  <c r="A1293" i="2"/>
  <c r="A1294" i="2"/>
  <c r="A1295" i="2"/>
  <c r="A1296" i="2"/>
  <c r="A1297" i="2"/>
  <c r="A1298" i="2"/>
  <c r="A1299" i="2"/>
  <c r="A1300" i="2"/>
  <c r="A1301" i="2"/>
  <c r="A1302" i="2"/>
  <c r="A1303" i="2"/>
  <c r="A1304" i="2"/>
  <c r="A1305" i="2"/>
  <c r="A1306" i="2"/>
  <c r="A1307" i="2"/>
  <c r="A1308" i="2"/>
  <c r="A1309" i="2"/>
  <c r="A1310" i="2"/>
  <c r="A1311" i="2"/>
  <c r="A1312" i="2"/>
  <c r="A1313" i="2"/>
  <c r="A1314" i="2"/>
  <c r="A1315" i="2"/>
  <c r="A1316" i="2"/>
  <c r="A1317" i="2"/>
  <c r="A1318" i="2"/>
  <c r="A1319" i="2"/>
  <c r="A1320" i="2"/>
  <c r="A1321" i="2"/>
  <c r="A1322" i="2"/>
  <c r="A1323" i="2"/>
  <c r="A1324" i="2"/>
  <c r="A1325" i="2"/>
  <c r="A1326" i="2"/>
  <c r="A1327" i="2"/>
  <c r="A1328" i="2"/>
  <c r="A1329" i="2"/>
  <c r="A1330" i="2"/>
  <c r="A1331" i="2"/>
  <c r="A1332" i="2"/>
  <c r="A1333" i="2"/>
  <c r="A1334" i="2"/>
  <c r="A1335" i="2"/>
  <c r="A1336" i="2"/>
  <c r="A1337" i="2"/>
  <c r="A1338" i="2"/>
  <c r="A1339" i="2"/>
  <c r="A1340" i="2"/>
  <c r="A1341" i="2"/>
  <c r="A1342" i="2"/>
  <c r="A1343" i="2"/>
  <c r="A1344" i="2"/>
  <c r="A1345" i="2"/>
  <c r="A1346" i="2"/>
  <c r="A1347" i="2"/>
  <c r="A1348" i="2"/>
  <c r="A1349" i="2"/>
  <c r="A1350" i="2"/>
  <c r="A1351" i="2"/>
  <c r="A1352" i="2"/>
  <c r="A1353" i="2"/>
  <c r="A1354" i="2"/>
  <c r="A1355" i="2"/>
  <c r="A1356" i="2"/>
  <c r="A1357" i="2"/>
  <c r="A1358" i="2"/>
  <c r="A1359" i="2"/>
  <c r="A1360" i="2"/>
  <c r="A1361" i="2"/>
  <c r="A1362" i="2"/>
  <c r="A1363" i="2"/>
  <c r="A1364" i="2"/>
  <c r="A1365" i="2"/>
  <c r="A1366" i="2"/>
  <c r="A1367" i="2"/>
  <c r="A1368" i="2"/>
  <c r="A1369" i="2"/>
  <c r="A1370" i="2"/>
  <c r="A1371" i="2"/>
  <c r="A1372" i="2"/>
  <c r="A1373" i="2"/>
  <c r="A1374" i="2"/>
  <c r="A1375" i="2"/>
  <c r="A1376" i="2"/>
  <c r="A1377" i="2"/>
  <c r="A1378" i="2"/>
  <c r="A1379" i="2"/>
  <c r="A1380" i="2"/>
  <c r="A1381" i="2"/>
  <c r="A1382" i="2"/>
  <c r="A1383" i="2"/>
  <c r="A1384" i="2"/>
  <c r="A1385" i="2"/>
  <c r="A1386" i="2"/>
  <c r="A1387" i="2"/>
  <c r="A1388" i="2"/>
  <c r="A1389" i="2"/>
  <c r="A1390" i="2"/>
  <c r="A1391" i="2"/>
  <c r="A1392" i="2"/>
  <c r="A1393" i="2"/>
  <c r="A1394" i="2"/>
  <c r="A1395" i="2"/>
  <c r="A1396" i="2"/>
  <c r="A1397" i="2"/>
  <c r="A1398" i="2"/>
  <c r="A1399" i="2"/>
  <c r="A1400" i="2"/>
  <c r="A1401" i="2"/>
  <c r="A1402" i="2"/>
  <c r="A1403" i="2"/>
  <c r="A1404" i="2"/>
  <c r="A1405" i="2"/>
  <c r="A1406" i="2"/>
  <c r="A1407" i="2"/>
  <c r="A1408" i="2"/>
  <c r="A1409" i="2"/>
  <c r="A1410" i="2"/>
  <c r="A1411" i="2"/>
  <c r="A1412" i="2"/>
  <c r="A1413" i="2"/>
  <c r="A1414" i="2"/>
  <c r="A1415" i="2"/>
  <c r="A1416" i="2"/>
  <c r="A1417" i="2"/>
  <c r="A1418" i="2"/>
  <c r="A1419" i="2"/>
  <c r="A1420" i="2"/>
  <c r="A1421" i="2"/>
  <c r="A1422" i="2"/>
  <c r="A1423" i="2"/>
  <c r="A1424" i="2"/>
  <c r="A1425" i="2"/>
  <c r="A1426" i="2"/>
  <c r="A1427" i="2"/>
  <c r="A1428" i="2"/>
  <c r="A1429" i="2"/>
  <c r="A1430" i="2"/>
  <c r="A1431" i="2"/>
  <c r="A1432" i="2"/>
  <c r="A1433" i="2"/>
  <c r="A1434" i="2"/>
  <c r="A1435" i="2"/>
  <c r="A1436" i="2"/>
  <c r="A1437" i="2"/>
  <c r="A1438" i="2"/>
  <c r="A1439" i="2"/>
  <c r="A1440" i="2"/>
  <c r="A1441" i="2"/>
  <c r="A1442" i="2"/>
  <c r="A1443" i="2"/>
  <c r="A1444" i="2"/>
  <c r="A1445" i="2"/>
  <c r="A1446" i="2"/>
  <c r="A1447" i="2"/>
  <c r="A1448" i="2"/>
  <c r="A1449" i="2"/>
  <c r="A1450" i="2"/>
  <c r="A1451" i="2"/>
  <c r="A1452" i="2"/>
  <c r="A1453" i="2"/>
  <c r="A1454" i="2"/>
  <c r="A1455" i="2"/>
  <c r="A1456" i="2"/>
  <c r="A1457" i="2"/>
  <c r="A1458" i="2"/>
  <c r="A1459" i="2"/>
  <c r="A1460" i="2"/>
  <c r="A1461" i="2"/>
  <c r="A1462" i="2"/>
  <c r="A1463" i="2"/>
  <c r="A1464" i="2"/>
  <c r="A1465" i="2"/>
  <c r="A1466" i="2"/>
  <c r="A1467" i="2"/>
  <c r="A1468" i="2"/>
  <c r="A1469" i="2"/>
  <c r="A1470" i="2"/>
  <c r="A1471" i="2"/>
  <c r="A1472" i="2"/>
  <c r="A1473" i="2"/>
  <c r="A1474" i="2"/>
  <c r="A1475" i="2"/>
  <c r="A1476" i="2"/>
  <c r="A1477" i="2"/>
  <c r="A1478" i="2"/>
  <c r="A1479" i="2"/>
  <c r="A1480" i="2"/>
  <c r="A1481" i="2"/>
  <c r="A1482" i="2"/>
  <c r="A1483" i="2"/>
  <c r="A1484" i="2"/>
  <c r="A1485" i="2"/>
  <c r="A1486" i="2"/>
  <c r="A1487" i="2"/>
  <c r="A1488" i="2"/>
  <c r="A1489" i="2"/>
  <c r="A1490" i="2"/>
  <c r="A1491" i="2"/>
  <c r="A1492" i="2"/>
  <c r="A1493" i="2"/>
  <c r="A1494" i="2"/>
  <c r="A1495" i="2"/>
  <c r="A1496" i="2"/>
  <c r="A1497" i="2"/>
  <c r="A1498" i="2"/>
  <c r="A1499" i="2"/>
  <c r="A1500" i="2"/>
  <c r="A1501" i="2"/>
  <c r="A1502" i="2"/>
  <c r="A1503" i="2"/>
  <c r="A1504" i="2"/>
  <c r="A1505" i="2"/>
  <c r="A1506" i="2"/>
  <c r="A1507" i="2"/>
  <c r="A1508" i="2"/>
  <c r="A1509" i="2"/>
  <c r="A1510" i="2"/>
  <c r="A1511" i="2"/>
  <c r="A1512" i="2"/>
  <c r="A1513" i="2"/>
  <c r="A1514" i="2"/>
  <c r="A1515" i="2"/>
  <c r="A1516" i="2"/>
  <c r="A1517" i="2"/>
  <c r="A1518" i="2"/>
  <c r="A1519" i="2"/>
  <c r="A1520" i="2"/>
  <c r="A1521" i="2"/>
  <c r="A1522" i="2"/>
  <c r="A1523" i="2"/>
  <c r="A1524" i="2"/>
  <c r="A1525" i="2"/>
  <c r="A1526" i="2"/>
  <c r="A1527" i="2"/>
  <c r="A1528" i="2"/>
  <c r="A1529" i="2"/>
  <c r="A1530" i="2"/>
  <c r="A1531" i="2"/>
  <c r="A1532" i="2"/>
  <c r="A1533" i="2"/>
  <c r="A1534" i="2"/>
  <c r="A1535" i="2"/>
  <c r="A1536" i="2"/>
  <c r="A1537" i="2"/>
  <c r="A1538" i="2"/>
  <c r="A1539" i="2"/>
  <c r="A1540" i="2"/>
  <c r="A1541" i="2"/>
  <c r="A1542" i="2"/>
  <c r="A1543" i="2"/>
  <c r="A1544" i="2"/>
  <c r="A1545" i="2"/>
  <c r="A1546" i="2"/>
  <c r="A1547" i="2"/>
  <c r="A1548" i="2"/>
  <c r="A1549" i="2"/>
  <c r="A1550" i="2"/>
  <c r="A1551" i="2"/>
  <c r="A1552" i="2"/>
  <c r="A1553" i="2"/>
  <c r="A1554" i="2"/>
  <c r="A1555" i="2"/>
  <c r="A1556" i="2"/>
  <c r="A1557" i="2"/>
  <c r="A1558" i="2"/>
  <c r="A1559" i="2"/>
  <c r="A1560" i="2"/>
  <c r="A1561" i="2"/>
  <c r="A1562" i="2"/>
  <c r="A1563" i="2"/>
  <c r="A1564" i="2"/>
  <c r="A1565" i="2"/>
  <c r="A1566" i="2"/>
  <c r="A1567" i="2"/>
  <c r="A1568" i="2"/>
  <c r="A1569" i="2"/>
  <c r="A1570" i="2"/>
  <c r="A1571" i="2"/>
  <c r="A1572" i="2"/>
  <c r="A1573" i="2"/>
  <c r="A1574" i="2"/>
  <c r="A1575" i="2"/>
  <c r="A1576" i="2"/>
  <c r="A1577" i="2"/>
  <c r="A1578" i="2"/>
  <c r="A1579" i="2"/>
  <c r="A1580" i="2"/>
  <c r="A1581" i="2"/>
  <c r="A1582" i="2"/>
  <c r="A1583" i="2"/>
  <c r="A1584" i="2"/>
  <c r="A1585" i="2"/>
  <c r="A1586" i="2"/>
  <c r="A1587" i="2"/>
  <c r="A1588" i="2"/>
  <c r="A1589" i="2"/>
  <c r="A1590" i="2"/>
  <c r="A1591" i="2"/>
  <c r="A1592" i="2"/>
  <c r="A1593" i="2"/>
  <c r="A1594" i="2"/>
  <c r="A1595" i="2"/>
  <c r="A1596" i="2"/>
  <c r="A1597" i="2"/>
  <c r="A1598" i="2"/>
  <c r="A1599" i="2"/>
  <c r="A1600" i="2"/>
  <c r="A1601" i="2"/>
  <c r="A1602" i="2"/>
  <c r="A1603" i="2"/>
  <c r="A1604" i="2"/>
  <c r="A1605" i="2"/>
  <c r="A1606" i="2"/>
  <c r="A1607" i="2"/>
  <c r="A1608" i="2"/>
  <c r="A1609" i="2"/>
  <c r="A1610" i="2"/>
  <c r="A1611" i="2"/>
  <c r="A1612" i="2"/>
  <c r="A1613" i="2"/>
  <c r="A1614" i="2"/>
  <c r="A1615" i="2"/>
  <c r="A1616" i="2"/>
  <c r="A1617" i="2"/>
  <c r="A1618" i="2"/>
  <c r="A1619" i="2"/>
  <c r="A1620" i="2"/>
  <c r="A1621" i="2"/>
  <c r="A1622" i="2"/>
  <c r="A1623" i="2"/>
  <c r="A1624" i="2"/>
  <c r="A1625" i="2"/>
  <c r="A1626" i="2"/>
  <c r="A1627" i="2"/>
  <c r="A1628" i="2"/>
  <c r="A1629" i="2"/>
  <c r="A1630" i="2"/>
  <c r="A1631" i="2"/>
  <c r="A1632" i="2"/>
  <c r="A1633" i="2"/>
  <c r="A1634" i="2"/>
  <c r="A1635" i="2"/>
  <c r="A1636" i="2"/>
  <c r="A1637" i="2"/>
  <c r="A1638" i="2"/>
  <c r="A1639" i="2"/>
  <c r="A1640" i="2"/>
  <c r="A1641" i="2"/>
  <c r="A1642" i="2"/>
  <c r="A1643" i="2"/>
  <c r="A1644" i="2"/>
  <c r="A1645" i="2"/>
  <c r="A1646" i="2"/>
  <c r="A1647" i="2"/>
  <c r="A1648" i="2"/>
  <c r="A1649" i="2"/>
  <c r="A1650" i="2"/>
  <c r="A1651" i="2"/>
  <c r="A1652" i="2"/>
  <c r="A1653" i="2"/>
  <c r="A1654" i="2"/>
  <c r="A1655" i="2"/>
  <c r="A1656" i="2"/>
  <c r="A1657" i="2"/>
  <c r="A1658" i="2"/>
  <c r="A1659" i="2"/>
  <c r="A1660" i="2"/>
  <c r="A1661" i="2"/>
  <c r="A1662" i="2"/>
  <c r="A1663" i="2"/>
  <c r="A1664" i="2"/>
  <c r="A1665" i="2"/>
  <c r="A1666" i="2"/>
  <c r="A1667" i="2"/>
  <c r="A1668" i="2"/>
  <c r="A1669" i="2"/>
  <c r="A1670" i="2"/>
  <c r="A1671" i="2"/>
  <c r="A1672" i="2"/>
  <c r="A1673" i="2"/>
  <c r="A1674" i="2"/>
  <c r="A1675" i="2"/>
  <c r="A1676" i="2"/>
  <c r="A1677" i="2"/>
  <c r="A1678" i="2"/>
  <c r="A1679" i="2"/>
  <c r="A1680" i="2"/>
  <c r="A1681" i="2"/>
  <c r="A1682" i="2"/>
  <c r="A1683" i="2"/>
  <c r="A1684" i="2"/>
  <c r="A1685" i="2"/>
  <c r="A1686" i="2"/>
  <c r="A1687" i="2"/>
  <c r="A1688" i="2"/>
  <c r="A1689" i="2"/>
  <c r="A1690" i="2"/>
  <c r="A1691" i="2"/>
  <c r="A1692" i="2"/>
  <c r="A1693" i="2"/>
  <c r="A1694" i="2"/>
  <c r="A1695" i="2"/>
  <c r="A1696" i="2"/>
  <c r="A1697" i="2"/>
  <c r="A1698" i="2"/>
  <c r="A1699" i="2"/>
  <c r="A1700" i="2"/>
  <c r="A1701" i="2"/>
  <c r="A1702" i="2"/>
  <c r="A1703" i="2"/>
  <c r="A1704" i="2"/>
  <c r="A1705" i="2"/>
  <c r="A1706" i="2"/>
  <c r="A1707" i="2"/>
  <c r="A1708" i="2"/>
  <c r="A1709" i="2"/>
  <c r="A1710" i="2"/>
  <c r="A1711" i="2"/>
  <c r="A1712" i="2"/>
  <c r="A1713" i="2"/>
  <c r="A1714" i="2"/>
  <c r="A1715" i="2"/>
  <c r="A1716" i="2"/>
  <c r="A1717" i="2"/>
  <c r="A1718" i="2"/>
  <c r="A1719" i="2"/>
  <c r="A1720" i="2"/>
  <c r="A1721" i="2"/>
  <c r="A1722" i="2"/>
  <c r="A1723" i="2"/>
  <c r="A1724" i="2"/>
  <c r="A1725" i="2"/>
  <c r="A1726" i="2"/>
  <c r="A1727" i="2"/>
  <c r="A1728" i="2"/>
  <c r="A1729" i="2"/>
  <c r="A1730" i="2"/>
  <c r="A1731" i="2"/>
  <c r="A1732" i="2"/>
  <c r="A1733" i="2"/>
  <c r="A1734" i="2"/>
  <c r="A1735" i="2"/>
  <c r="A1736" i="2"/>
  <c r="A1737" i="2"/>
  <c r="A1738" i="2"/>
  <c r="A1739" i="2"/>
  <c r="A1740" i="2"/>
  <c r="A1741" i="2"/>
  <c r="A1742" i="2"/>
  <c r="A1743" i="2"/>
  <c r="A1744" i="2"/>
  <c r="A1745" i="2"/>
  <c r="A1746" i="2"/>
  <c r="A1747" i="2"/>
  <c r="A1748" i="2"/>
  <c r="A1749" i="2"/>
  <c r="A1750" i="2"/>
  <c r="A1751" i="2"/>
  <c r="A1752" i="2"/>
  <c r="A1753" i="2"/>
  <c r="A1754" i="2"/>
  <c r="A1755" i="2"/>
  <c r="A1756" i="2"/>
  <c r="A1757" i="2"/>
  <c r="A1758" i="2"/>
  <c r="A1759" i="2"/>
  <c r="A1760" i="2"/>
  <c r="A1761" i="2"/>
  <c r="A1762" i="2"/>
  <c r="A1763" i="2"/>
  <c r="A1764" i="2"/>
  <c r="A1765" i="2"/>
  <c r="A1766" i="2"/>
  <c r="A1767" i="2"/>
  <c r="A1768" i="2"/>
  <c r="A1769" i="2"/>
  <c r="A1770" i="2"/>
  <c r="A1771" i="2"/>
  <c r="A1772" i="2"/>
  <c r="A1773" i="2"/>
  <c r="A1774" i="2"/>
  <c r="A1775" i="2"/>
  <c r="A1776" i="2"/>
  <c r="A1777" i="2"/>
  <c r="A1778" i="2"/>
  <c r="A1779" i="2"/>
  <c r="A1780" i="2"/>
  <c r="A1781" i="2"/>
  <c r="A1782" i="2"/>
  <c r="A1783" i="2"/>
  <c r="A1784" i="2"/>
  <c r="A1785" i="2"/>
  <c r="A1786" i="2"/>
  <c r="A1787" i="2"/>
  <c r="A1788" i="2"/>
  <c r="A1789" i="2"/>
  <c r="A1790" i="2"/>
  <c r="A1791" i="2"/>
  <c r="A1792" i="2"/>
  <c r="A1793" i="2"/>
  <c r="A1794" i="2"/>
  <c r="A1795" i="2"/>
  <c r="A1796" i="2"/>
  <c r="A1797" i="2"/>
  <c r="A1798" i="2"/>
  <c r="A1799" i="2"/>
  <c r="A1800" i="2"/>
  <c r="A1801" i="2"/>
  <c r="A1802" i="2"/>
  <c r="A1803" i="2"/>
  <c r="A1804" i="2"/>
  <c r="A1805" i="2"/>
  <c r="A1806" i="2"/>
  <c r="A1807" i="2"/>
  <c r="A1808" i="2"/>
  <c r="A1809" i="2"/>
  <c r="A1810" i="2"/>
  <c r="A1811" i="2"/>
  <c r="A1812" i="2"/>
  <c r="A1813" i="2"/>
  <c r="A1814" i="2"/>
  <c r="A1815" i="2"/>
  <c r="A1816" i="2"/>
  <c r="A1817" i="2"/>
  <c r="A1818" i="2"/>
  <c r="A1819" i="2"/>
  <c r="A1820" i="2"/>
  <c r="A1821" i="2"/>
  <c r="A1822" i="2"/>
  <c r="A1823" i="2"/>
  <c r="A1824" i="2"/>
  <c r="A1825" i="2"/>
  <c r="A1826" i="2"/>
  <c r="A1827" i="2"/>
  <c r="A1828" i="2"/>
  <c r="A1829" i="2"/>
  <c r="A1830" i="2"/>
  <c r="A1831" i="2"/>
  <c r="A1832" i="2"/>
  <c r="A1833" i="2"/>
  <c r="A1834" i="2"/>
  <c r="A1835" i="2"/>
  <c r="A1836" i="2"/>
  <c r="A1837" i="2"/>
  <c r="A1838" i="2"/>
  <c r="A1839" i="2"/>
  <c r="A1840" i="2"/>
  <c r="A1841" i="2"/>
  <c r="A1842" i="2"/>
  <c r="A1843" i="2"/>
  <c r="A1844" i="2"/>
  <c r="A1845" i="2"/>
  <c r="A1846" i="2"/>
  <c r="A1847" i="2"/>
  <c r="A1848" i="2"/>
  <c r="A1849" i="2"/>
  <c r="A1850" i="2"/>
  <c r="A1851" i="2"/>
  <c r="A1852" i="2"/>
  <c r="A1853" i="2"/>
  <c r="A1854" i="2"/>
  <c r="A1855" i="2"/>
  <c r="A1856" i="2"/>
  <c r="A1857" i="2"/>
  <c r="A1858" i="2"/>
  <c r="A1859" i="2"/>
  <c r="A1860" i="2"/>
  <c r="A1861" i="2"/>
  <c r="A1862" i="2"/>
  <c r="A1863" i="2"/>
  <c r="A1864" i="2"/>
  <c r="A1865" i="2"/>
  <c r="A1866" i="2"/>
  <c r="A1867" i="2"/>
  <c r="A1868" i="2"/>
  <c r="A1869" i="2"/>
  <c r="A1870" i="2"/>
  <c r="A1871" i="2"/>
  <c r="A1872" i="2"/>
  <c r="A1873" i="2"/>
  <c r="A1874" i="2"/>
  <c r="A1875" i="2"/>
  <c r="A1876" i="2"/>
  <c r="A1877" i="2"/>
  <c r="A1878" i="2"/>
  <c r="A1879" i="2"/>
  <c r="A1880" i="2"/>
  <c r="A1881" i="2"/>
  <c r="A1882" i="2"/>
  <c r="A1883" i="2"/>
  <c r="A1884" i="2"/>
  <c r="A1885" i="2"/>
  <c r="A1886" i="2"/>
  <c r="A1887" i="2"/>
  <c r="A1888" i="2"/>
  <c r="A1889" i="2"/>
  <c r="A1890" i="2"/>
  <c r="A1891" i="2"/>
  <c r="A1892" i="2"/>
  <c r="A1893" i="2"/>
  <c r="A1894" i="2"/>
  <c r="A1895" i="2"/>
  <c r="A1896" i="2"/>
  <c r="A1897" i="2"/>
  <c r="A1898" i="2"/>
  <c r="A1899" i="2"/>
  <c r="A1900" i="2"/>
  <c r="A1901" i="2"/>
  <c r="A1902" i="2"/>
  <c r="A1903" i="2"/>
  <c r="A1904" i="2"/>
  <c r="A1905" i="2"/>
  <c r="A1906" i="2"/>
  <c r="A1907" i="2"/>
  <c r="A1908" i="2"/>
  <c r="A1909" i="2"/>
  <c r="A1910" i="2"/>
  <c r="A1911" i="2"/>
  <c r="A1912" i="2"/>
  <c r="A1913" i="2"/>
  <c r="A1914" i="2"/>
  <c r="A1915" i="2"/>
  <c r="A1916" i="2"/>
  <c r="A1917" i="2"/>
  <c r="A1918" i="2"/>
  <c r="A1919" i="2"/>
  <c r="A1920" i="2"/>
  <c r="A1921" i="2"/>
  <c r="A1922" i="2"/>
  <c r="A1923" i="2"/>
  <c r="A1924" i="2"/>
  <c r="A1925" i="2"/>
  <c r="A1926" i="2"/>
  <c r="A1927" i="2"/>
  <c r="A1928" i="2"/>
  <c r="A1929" i="2"/>
  <c r="A1930" i="2"/>
  <c r="A1931" i="2"/>
  <c r="A1932" i="2"/>
  <c r="A1933" i="2"/>
  <c r="A1934" i="2"/>
  <c r="A1935" i="2"/>
  <c r="A1936" i="2"/>
  <c r="A1937" i="2"/>
  <c r="A1938" i="2"/>
  <c r="A1939" i="2"/>
  <c r="A1940" i="2"/>
  <c r="A1941" i="2"/>
  <c r="A1942" i="2"/>
  <c r="A1943" i="2"/>
  <c r="A1944" i="2"/>
  <c r="A1945" i="2"/>
  <c r="A1946" i="2"/>
  <c r="A1947" i="2"/>
  <c r="A1948" i="2"/>
  <c r="A1949" i="2"/>
  <c r="A1950" i="2"/>
  <c r="A1951" i="2"/>
  <c r="A1952" i="2"/>
  <c r="A1953" i="2"/>
  <c r="A1954" i="2"/>
  <c r="A1955" i="2"/>
  <c r="A1956" i="2"/>
  <c r="A1957" i="2"/>
  <c r="A1958" i="2"/>
  <c r="A1959" i="2"/>
  <c r="A1960" i="2"/>
  <c r="A1961" i="2"/>
  <c r="A1962" i="2"/>
  <c r="A1963" i="2"/>
  <c r="A1964" i="2"/>
  <c r="A1965" i="2"/>
  <c r="A1966" i="2"/>
  <c r="A1967" i="2"/>
  <c r="A1968" i="2"/>
  <c r="A1969" i="2"/>
  <c r="A1970" i="2"/>
  <c r="A1971" i="2"/>
  <c r="A1972" i="2"/>
  <c r="A1973" i="2"/>
  <c r="A1974" i="2"/>
  <c r="A1975" i="2"/>
  <c r="A1976" i="2"/>
  <c r="A1977" i="2"/>
  <c r="A1978" i="2"/>
  <c r="A1979" i="2"/>
  <c r="A1980" i="2"/>
  <c r="A1981" i="2"/>
  <c r="A1982" i="2"/>
  <c r="A1983" i="2"/>
  <c r="A1984" i="2"/>
  <c r="A1985" i="2"/>
  <c r="A1986" i="2"/>
  <c r="A1987" i="2"/>
  <c r="A1988" i="2"/>
  <c r="A1989" i="2"/>
  <c r="A1990" i="2"/>
  <c r="A1991" i="2"/>
  <c r="A1992" i="2"/>
  <c r="A1993" i="2"/>
  <c r="A1994" i="2"/>
  <c r="A1995" i="2"/>
  <c r="A1996" i="2"/>
  <c r="A1997" i="2"/>
  <c r="A1998" i="2"/>
  <c r="A1999" i="2"/>
  <c r="A2000" i="2"/>
  <c r="A2001" i="2"/>
  <c r="A2002" i="2"/>
  <c r="A2003" i="2"/>
  <c r="A2004" i="2"/>
  <c r="A2005" i="2"/>
  <c r="A2006" i="2"/>
  <c r="A2007" i="2"/>
  <c r="A2008" i="2"/>
  <c r="A2009" i="2"/>
  <c r="A2010" i="2"/>
  <c r="A2011" i="2"/>
  <c r="A2012" i="2"/>
  <c r="A2013" i="2"/>
  <c r="A2014" i="2"/>
  <c r="A2015" i="2"/>
  <c r="A2016" i="2"/>
  <c r="A2017" i="2"/>
  <c r="A2018" i="2"/>
  <c r="A2019" i="2"/>
  <c r="A2020" i="2"/>
  <c r="A2021" i="2"/>
  <c r="A2022" i="2"/>
  <c r="A2023" i="2"/>
  <c r="A2024" i="2"/>
  <c r="A2025" i="2"/>
  <c r="A2026" i="2"/>
  <c r="A2027" i="2"/>
  <c r="A2028" i="2"/>
  <c r="A2029" i="2"/>
  <c r="A2030" i="2"/>
  <c r="A2031" i="2"/>
  <c r="A2032" i="2"/>
  <c r="A2033" i="2"/>
  <c r="A2034" i="2"/>
  <c r="A2035" i="2"/>
  <c r="A2036" i="2"/>
  <c r="A2037" i="2"/>
  <c r="A2038" i="2"/>
  <c r="A2039" i="2"/>
  <c r="A2040" i="2"/>
  <c r="A2041" i="2"/>
  <c r="A2042" i="2"/>
  <c r="A2043" i="2"/>
  <c r="A2044" i="2"/>
  <c r="A2045" i="2"/>
  <c r="A2046" i="2"/>
  <c r="A2047" i="2"/>
  <c r="A2048" i="2"/>
  <c r="A2049" i="2"/>
  <c r="A2050" i="2"/>
  <c r="A2051" i="2"/>
  <c r="A2052" i="2"/>
  <c r="A2053" i="2"/>
  <c r="A2054" i="2"/>
  <c r="A2055" i="2"/>
  <c r="A2056" i="2"/>
  <c r="A2057" i="2"/>
  <c r="A2058" i="2"/>
  <c r="A2059" i="2"/>
  <c r="A2060" i="2"/>
  <c r="A2061" i="2"/>
  <c r="A2062" i="2"/>
  <c r="A2063" i="2"/>
  <c r="A2064" i="2"/>
  <c r="A2065" i="2"/>
  <c r="A2066" i="2"/>
  <c r="A2067" i="2"/>
  <c r="A2068" i="2"/>
  <c r="A2069" i="2"/>
  <c r="A2070" i="2"/>
  <c r="A2071" i="2"/>
  <c r="A2072" i="2"/>
  <c r="A2073" i="2"/>
  <c r="A2074" i="2"/>
  <c r="A2075" i="2"/>
  <c r="A2076" i="2"/>
  <c r="A2077" i="2"/>
  <c r="A2078" i="2"/>
  <c r="A2079" i="2"/>
  <c r="A2080" i="2"/>
  <c r="A2081" i="2"/>
  <c r="A2082" i="2"/>
  <c r="A2083" i="2"/>
  <c r="A2084" i="2"/>
  <c r="A2085" i="2"/>
  <c r="A2086" i="2"/>
  <c r="A2087" i="2"/>
  <c r="A2088" i="2"/>
  <c r="A2089" i="2"/>
  <c r="A2090" i="2"/>
  <c r="A2091" i="2"/>
  <c r="A2092" i="2"/>
  <c r="A2093" i="2"/>
  <c r="A2094" i="2"/>
  <c r="A2095" i="2"/>
  <c r="A2096" i="2"/>
  <c r="A2097" i="2"/>
  <c r="A2098" i="2"/>
  <c r="A2099" i="2"/>
  <c r="A2100" i="2"/>
  <c r="A2101" i="2"/>
  <c r="A2102" i="2"/>
  <c r="A2103" i="2"/>
  <c r="A2104" i="2"/>
  <c r="A2105" i="2"/>
  <c r="A2106" i="2"/>
  <c r="A2107" i="2"/>
  <c r="A2108" i="2"/>
  <c r="A2109" i="2"/>
  <c r="A2110" i="2"/>
  <c r="A2111" i="2"/>
  <c r="A2112" i="2"/>
  <c r="A2113" i="2"/>
  <c r="A2114" i="2"/>
  <c r="A2115" i="2"/>
  <c r="A2116" i="2"/>
  <c r="A2117" i="2"/>
  <c r="A2118" i="2"/>
  <c r="A2119" i="2"/>
  <c r="A2120" i="2"/>
  <c r="A2121" i="2"/>
  <c r="A2122" i="2"/>
  <c r="A2123" i="2"/>
  <c r="A2124" i="2"/>
  <c r="A2125" i="2"/>
  <c r="A2126" i="2"/>
  <c r="A2127" i="2"/>
  <c r="A2128" i="2"/>
  <c r="A2129" i="2"/>
  <c r="A2130" i="2"/>
  <c r="A2131" i="2"/>
  <c r="A2132" i="2"/>
  <c r="A2133" i="2"/>
  <c r="A2134" i="2"/>
  <c r="A2135" i="2"/>
  <c r="A2136" i="2"/>
  <c r="A2137" i="2"/>
  <c r="A2138" i="2"/>
  <c r="A2139" i="2"/>
  <c r="A2140" i="2"/>
  <c r="A2141" i="2"/>
  <c r="A2142" i="2"/>
  <c r="A2143" i="2"/>
  <c r="A2144" i="2"/>
  <c r="A2145" i="2"/>
  <c r="A2146" i="2"/>
  <c r="A2147" i="2"/>
  <c r="A2148" i="2"/>
  <c r="A2149" i="2"/>
  <c r="A2150" i="2"/>
  <c r="A2151" i="2"/>
  <c r="A2152" i="2"/>
  <c r="A2153" i="2"/>
  <c r="A2154" i="2"/>
  <c r="A2155" i="2"/>
  <c r="A2156" i="2"/>
  <c r="A2157" i="2"/>
  <c r="A2158" i="2"/>
  <c r="A2159" i="2"/>
  <c r="A2160" i="2"/>
  <c r="A2161" i="2"/>
  <c r="A2162" i="2"/>
  <c r="A2163" i="2"/>
  <c r="A2164" i="2"/>
  <c r="A2165" i="2"/>
  <c r="A2166" i="2"/>
  <c r="A2167" i="2"/>
  <c r="A2168" i="2"/>
  <c r="A2169" i="2"/>
  <c r="A2170" i="2"/>
  <c r="A2171" i="2"/>
  <c r="A2172" i="2"/>
  <c r="A2173" i="2"/>
  <c r="A2174" i="2"/>
  <c r="A2175" i="2"/>
  <c r="A2176" i="2"/>
  <c r="A2177" i="2"/>
  <c r="A2178" i="2"/>
  <c r="A2179" i="2"/>
  <c r="A2180" i="2"/>
  <c r="A2181" i="2"/>
  <c r="A2182" i="2"/>
  <c r="A2183" i="2"/>
  <c r="A2184" i="2"/>
  <c r="A2185" i="2"/>
  <c r="A2186" i="2"/>
  <c r="A2187" i="2"/>
  <c r="A2188" i="2"/>
  <c r="A2189" i="2"/>
  <c r="A2190" i="2"/>
  <c r="A2191" i="2"/>
  <c r="A2192" i="2"/>
  <c r="A2193" i="2"/>
  <c r="A2194" i="2"/>
  <c r="A2195" i="2"/>
  <c r="A2196" i="2"/>
  <c r="A2197" i="2"/>
  <c r="A2198" i="2"/>
  <c r="A2199" i="2"/>
  <c r="A2200" i="2"/>
  <c r="A2201" i="2"/>
  <c r="A2202" i="2"/>
  <c r="A2203" i="2"/>
  <c r="A2204" i="2"/>
  <c r="A2205" i="2"/>
  <c r="A2206" i="2"/>
  <c r="A2207" i="2"/>
  <c r="A2208" i="2"/>
  <c r="A2209" i="2"/>
  <c r="A2210" i="2"/>
  <c r="A2211" i="2"/>
  <c r="A2212" i="2"/>
  <c r="A2213" i="2"/>
  <c r="A2214" i="2"/>
  <c r="A2215" i="2"/>
  <c r="A2216" i="2"/>
  <c r="A2217" i="2"/>
  <c r="A2218" i="2"/>
  <c r="A2219" i="2"/>
  <c r="A2220" i="2"/>
  <c r="A2221" i="2"/>
  <c r="A2222" i="2"/>
  <c r="A2223" i="2"/>
  <c r="A2224" i="2"/>
  <c r="A2225" i="2"/>
  <c r="A2226" i="2"/>
  <c r="A2227" i="2"/>
  <c r="A2228" i="2"/>
  <c r="A2229" i="2"/>
  <c r="A2230" i="2"/>
  <c r="A2231" i="2"/>
  <c r="A2232" i="2"/>
  <c r="A2233" i="2"/>
  <c r="A2234" i="2"/>
  <c r="A2235" i="2"/>
  <c r="A2236" i="2"/>
  <c r="A2237" i="2"/>
  <c r="A2238" i="2"/>
  <c r="A2239" i="2"/>
  <c r="A2240" i="2"/>
  <c r="A2241" i="2"/>
  <c r="A2242" i="2"/>
  <c r="A2243" i="2"/>
  <c r="A2244" i="2"/>
  <c r="A2245" i="2"/>
  <c r="A2246" i="2"/>
  <c r="A2247" i="2"/>
  <c r="A2248" i="2"/>
  <c r="A2249" i="2"/>
  <c r="A2250" i="2"/>
  <c r="A2251" i="2"/>
  <c r="A2252" i="2"/>
  <c r="A2253" i="2"/>
  <c r="A2254" i="2"/>
  <c r="A2255" i="2"/>
  <c r="A2256" i="2"/>
  <c r="A2257" i="2"/>
  <c r="A2258" i="2"/>
  <c r="A2259" i="2"/>
  <c r="A2260" i="2"/>
  <c r="A2261" i="2"/>
  <c r="A2262" i="2"/>
  <c r="A2263" i="2"/>
  <c r="A2264" i="2"/>
  <c r="A2265" i="2"/>
  <c r="A2266" i="2"/>
  <c r="A2267" i="2"/>
  <c r="A2268" i="2"/>
  <c r="A2269" i="2"/>
  <c r="A2270" i="2"/>
  <c r="A2271" i="2"/>
  <c r="A2272" i="2"/>
  <c r="A2273" i="2"/>
  <c r="A2274" i="2"/>
  <c r="A2275" i="2"/>
  <c r="A2276" i="2"/>
  <c r="A2277" i="2"/>
  <c r="A2278" i="2"/>
  <c r="A2279" i="2"/>
  <c r="A2280" i="2"/>
  <c r="A2281" i="2"/>
  <c r="A2282" i="2"/>
  <c r="A2283" i="2"/>
  <c r="A2284" i="2"/>
  <c r="A2285" i="2"/>
  <c r="A2286" i="2"/>
  <c r="A2287" i="2"/>
  <c r="A2288" i="2"/>
  <c r="A2289" i="2"/>
  <c r="A2290" i="2"/>
  <c r="A2291" i="2"/>
  <c r="A2292" i="2"/>
  <c r="A2293" i="2"/>
  <c r="A2294" i="2"/>
  <c r="A2295" i="2"/>
  <c r="A2296" i="2"/>
  <c r="A2297" i="2"/>
  <c r="A2298" i="2"/>
  <c r="A2299" i="2"/>
  <c r="A2300" i="2"/>
  <c r="A2301" i="2"/>
  <c r="A2302" i="2"/>
  <c r="A2303" i="2"/>
  <c r="A2304" i="2"/>
  <c r="A2305" i="2"/>
  <c r="A2306" i="2"/>
  <c r="A2307" i="2"/>
  <c r="A2308" i="2"/>
  <c r="A2309" i="2"/>
  <c r="A2310" i="2"/>
  <c r="A2311" i="2"/>
  <c r="A2312" i="2"/>
  <c r="A2313" i="2"/>
  <c r="A2314" i="2"/>
  <c r="A2315" i="2"/>
  <c r="A2316" i="2"/>
  <c r="A2317" i="2"/>
  <c r="A2318" i="2"/>
  <c r="A2319" i="2"/>
  <c r="A2320" i="2"/>
  <c r="A2321" i="2"/>
  <c r="A2322" i="2"/>
  <c r="A2323" i="2"/>
  <c r="A2324" i="2"/>
  <c r="A2325" i="2"/>
  <c r="A2326" i="2"/>
  <c r="A2327" i="2"/>
  <c r="A2328" i="2"/>
  <c r="A2329" i="2"/>
  <c r="A2330" i="2"/>
  <c r="A2331" i="2"/>
  <c r="A2332" i="2"/>
  <c r="A2333" i="2"/>
  <c r="A2334" i="2"/>
  <c r="A2335" i="2"/>
  <c r="A2336" i="2"/>
  <c r="A2337" i="2"/>
  <c r="A2338" i="2"/>
  <c r="A2339" i="2"/>
  <c r="A2340" i="2"/>
  <c r="A2341" i="2"/>
  <c r="A2342" i="2"/>
  <c r="A2343" i="2"/>
  <c r="A2344" i="2"/>
  <c r="A2345" i="2"/>
  <c r="A2346" i="2"/>
  <c r="A2347" i="2"/>
  <c r="A2348" i="2"/>
  <c r="A2349" i="2"/>
  <c r="A2350" i="2"/>
  <c r="A2351" i="2"/>
  <c r="A2352" i="2"/>
  <c r="A2353" i="2"/>
  <c r="A2354" i="2"/>
  <c r="A2355" i="2"/>
  <c r="A2356" i="2"/>
  <c r="A2357" i="2"/>
  <c r="A2358" i="2"/>
  <c r="A2359" i="2"/>
  <c r="A2360" i="2"/>
  <c r="A2361" i="2"/>
  <c r="A2362" i="2"/>
  <c r="A2363" i="2"/>
  <c r="A2364" i="2"/>
  <c r="A2365" i="2"/>
  <c r="A2366" i="2"/>
  <c r="A2367" i="2"/>
  <c r="A2368" i="2"/>
  <c r="A2369" i="2"/>
  <c r="A2370" i="2"/>
  <c r="A2371" i="2"/>
  <c r="A2372" i="2"/>
  <c r="A2373" i="2"/>
  <c r="A2374" i="2"/>
  <c r="A2375" i="2"/>
  <c r="A2376" i="2"/>
  <c r="A2377" i="2"/>
  <c r="A2378" i="2"/>
  <c r="A2379" i="2"/>
  <c r="A2380" i="2"/>
  <c r="A2381" i="2"/>
  <c r="A2382" i="2"/>
  <c r="A2383" i="2"/>
  <c r="A2384" i="2"/>
  <c r="A2385" i="2"/>
  <c r="A2386" i="2"/>
  <c r="A2387" i="2"/>
  <c r="A2388" i="2"/>
  <c r="A2389" i="2"/>
  <c r="A2390" i="2"/>
  <c r="A2391" i="2"/>
  <c r="A2392" i="2"/>
  <c r="A2393" i="2"/>
  <c r="A2394" i="2"/>
  <c r="A2395" i="2"/>
  <c r="A2396" i="2"/>
  <c r="A2397" i="2"/>
  <c r="A2398" i="2"/>
  <c r="A2399" i="2"/>
  <c r="A2400" i="2"/>
  <c r="A2401" i="2"/>
  <c r="A2402" i="2"/>
  <c r="A2403" i="2"/>
  <c r="A2404" i="2"/>
  <c r="A2405" i="2"/>
  <c r="A2406" i="2"/>
  <c r="A2407" i="2"/>
  <c r="A2408" i="2"/>
  <c r="A2409" i="2"/>
  <c r="A2410" i="2"/>
  <c r="A2411" i="2"/>
  <c r="A2412" i="2"/>
  <c r="A2413" i="2"/>
  <c r="A2414" i="2"/>
  <c r="A2415" i="2"/>
  <c r="A2416" i="2"/>
  <c r="A2417" i="2"/>
  <c r="A2418" i="2"/>
  <c r="A2419" i="2"/>
  <c r="A2420" i="2"/>
  <c r="A2421" i="2"/>
  <c r="A2422" i="2"/>
  <c r="A2423" i="2"/>
  <c r="A2424" i="2"/>
  <c r="A2425" i="2"/>
  <c r="A2426" i="2"/>
  <c r="A2427" i="2"/>
  <c r="A2428" i="2"/>
  <c r="A2429" i="2"/>
  <c r="A2430" i="2"/>
  <c r="A2431" i="2"/>
  <c r="A2432" i="2"/>
  <c r="A2433" i="2"/>
  <c r="A2434" i="2"/>
  <c r="A2435" i="2"/>
  <c r="A2436" i="2"/>
  <c r="A2437" i="2"/>
  <c r="A2438" i="2"/>
  <c r="A2439" i="2"/>
  <c r="A2440" i="2"/>
  <c r="A2441" i="2"/>
  <c r="A2442" i="2"/>
  <c r="A2443" i="2"/>
  <c r="A2444" i="2"/>
  <c r="A2445" i="2"/>
  <c r="A2446" i="2"/>
  <c r="A2447" i="2"/>
  <c r="A2448" i="2"/>
  <c r="A2449" i="2"/>
  <c r="A2450" i="2"/>
  <c r="A2451" i="2"/>
  <c r="A2452" i="2"/>
  <c r="A2453" i="2"/>
  <c r="A2454" i="2"/>
  <c r="A2455" i="2"/>
  <c r="A2456" i="2"/>
  <c r="A2457" i="2"/>
  <c r="A2458" i="2"/>
  <c r="A2459" i="2"/>
  <c r="A2460" i="2"/>
  <c r="A2461" i="2"/>
  <c r="A2462" i="2"/>
  <c r="A2463" i="2"/>
  <c r="A2464" i="2"/>
  <c r="A2465" i="2"/>
  <c r="A2466" i="2"/>
  <c r="A2467" i="2"/>
  <c r="A2468" i="2"/>
  <c r="A2469" i="2"/>
  <c r="A2470" i="2"/>
  <c r="A2471" i="2"/>
  <c r="A2472" i="2"/>
  <c r="A2473" i="2"/>
  <c r="A2474" i="2"/>
  <c r="A2475" i="2"/>
  <c r="A2476" i="2"/>
  <c r="A2477" i="2"/>
  <c r="A2478" i="2"/>
  <c r="A2479" i="2"/>
  <c r="A2480" i="2"/>
  <c r="A2481" i="2"/>
  <c r="A2482" i="2"/>
  <c r="A2483" i="2"/>
  <c r="A2484" i="2"/>
  <c r="A2485" i="2"/>
  <c r="A2486" i="2"/>
  <c r="A2487" i="2"/>
  <c r="A2488" i="2"/>
  <c r="A2489" i="2"/>
  <c r="A2490" i="2"/>
  <c r="A2491" i="2"/>
  <c r="A2492" i="2"/>
  <c r="A2493" i="2"/>
  <c r="A2494" i="2"/>
  <c r="A2495" i="2"/>
  <c r="A2496" i="2"/>
  <c r="A2497" i="2"/>
  <c r="A2498" i="2"/>
  <c r="A2499" i="2"/>
  <c r="A2500" i="2"/>
  <c r="A2501" i="2"/>
  <c r="A2502" i="2"/>
  <c r="A2503" i="2"/>
  <c r="A2504" i="2"/>
  <c r="A2505" i="2"/>
  <c r="A2506" i="2"/>
  <c r="A2507" i="2"/>
  <c r="A2508" i="2"/>
  <c r="A2509" i="2"/>
  <c r="A2510" i="2"/>
  <c r="A2511" i="2"/>
  <c r="A2512" i="2"/>
  <c r="A2513" i="2"/>
  <c r="A2514" i="2"/>
  <c r="A2515" i="2"/>
  <c r="A2516" i="2"/>
  <c r="A2517" i="2"/>
  <c r="A2518" i="2"/>
  <c r="A2519" i="2"/>
  <c r="A2520" i="2"/>
  <c r="A2521" i="2"/>
  <c r="A2522" i="2"/>
  <c r="A2523" i="2"/>
  <c r="A2524" i="2"/>
  <c r="A2525" i="2"/>
  <c r="A2526" i="2"/>
  <c r="A2527" i="2"/>
  <c r="A2528" i="2"/>
  <c r="A2529" i="2"/>
  <c r="A2530" i="2"/>
  <c r="A2531" i="2"/>
  <c r="A2532" i="2"/>
  <c r="A2533" i="2"/>
  <c r="A2534" i="2"/>
  <c r="A2535" i="2"/>
  <c r="A2536" i="2"/>
  <c r="A2537" i="2"/>
  <c r="A2538" i="2"/>
  <c r="A2539" i="2"/>
  <c r="A2540" i="2"/>
  <c r="A2541" i="2"/>
  <c r="A2542" i="2"/>
  <c r="A2543" i="2"/>
  <c r="A2544" i="2"/>
  <c r="A2545" i="2"/>
  <c r="A2546" i="2"/>
  <c r="A2547" i="2"/>
  <c r="A2548" i="2"/>
  <c r="A2549" i="2"/>
  <c r="A2550" i="2"/>
  <c r="A2551" i="2"/>
  <c r="A2552" i="2"/>
  <c r="A2553" i="2"/>
  <c r="A2554" i="2"/>
  <c r="A2555" i="2"/>
  <c r="A2556" i="2"/>
  <c r="A2557" i="2"/>
  <c r="A2558" i="2"/>
  <c r="A2559" i="2"/>
  <c r="A2560" i="2"/>
  <c r="A2561" i="2"/>
  <c r="A2562" i="2"/>
  <c r="A2563" i="2"/>
  <c r="A2564" i="2"/>
  <c r="A2565" i="2"/>
  <c r="A2566" i="2"/>
  <c r="A2567" i="2"/>
  <c r="A2568" i="2"/>
  <c r="A2569" i="2"/>
  <c r="A2570" i="2"/>
  <c r="A2571" i="2"/>
  <c r="A2572" i="2"/>
  <c r="A2573" i="2"/>
  <c r="A2574" i="2"/>
  <c r="A2575" i="2"/>
  <c r="A2576" i="2"/>
  <c r="A2577" i="2"/>
  <c r="A2578" i="2"/>
  <c r="A2579" i="2"/>
  <c r="A2580" i="2"/>
  <c r="A2581" i="2"/>
  <c r="A2582" i="2"/>
  <c r="A2583" i="2"/>
  <c r="A2584" i="2"/>
  <c r="A2585" i="2"/>
  <c r="A2586" i="2"/>
  <c r="A2587" i="2"/>
  <c r="A2588" i="2"/>
  <c r="A2589" i="2"/>
  <c r="A2590" i="2"/>
  <c r="A2591" i="2"/>
  <c r="A2592" i="2"/>
  <c r="A2593" i="2"/>
  <c r="A2594" i="2"/>
  <c r="A2595" i="2"/>
  <c r="A2596" i="2"/>
  <c r="A2597" i="2"/>
  <c r="A2598" i="2"/>
  <c r="A2599" i="2"/>
  <c r="A2600" i="2"/>
  <c r="A2601" i="2"/>
  <c r="A2602" i="2"/>
  <c r="A2603" i="2"/>
  <c r="A2604" i="2"/>
  <c r="A2605" i="2"/>
  <c r="A2606" i="2"/>
  <c r="A2607" i="2"/>
  <c r="A2608" i="2"/>
  <c r="A2609" i="2"/>
  <c r="A2610" i="2"/>
  <c r="A2611" i="2"/>
  <c r="A2612" i="2"/>
  <c r="A2613" i="2"/>
  <c r="A2614" i="2"/>
  <c r="A2615" i="2"/>
  <c r="A2616" i="2"/>
  <c r="A2617" i="2"/>
  <c r="A2618" i="2"/>
  <c r="A2619" i="2"/>
  <c r="A2620" i="2"/>
  <c r="A2621" i="2"/>
  <c r="A2622" i="2"/>
  <c r="A2623" i="2"/>
  <c r="A2624" i="2"/>
  <c r="A2625" i="2"/>
  <c r="A2626" i="2"/>
  <c r="A2627" i="2"/>
  <c r="A2628" i="2"/>
  <c r="A2629" i="2"/>
  <c r="A2630" i="2"/>
  <c r="A2631" i="2"/>
  <c r="A2632" i="2"/>
  <c r="A2633" i="2"/>
  <c r="A2634" i="2"/>
  <c r="A2635" i="2"/>
  <c r="A2636" i="2"/>
  <c r="A2637" i="2"/>
  <c r="A2638" i="2"/>
  <c r="A2639" i="2"/>
  <c r="A2640" i="2"/>
  <c r="A2641" i="2"/>
  <c r="A2642" i="2"/>
  <c r="A2643" i="2"/>
  <c r="A2644" i="2"/>
  <c r="A2645" i="2"/>
  <c r="A2646" i="2"/>
  <c r="A2647" i="2"/>
  <c r="A2648" i="2"/>
  <c r="A2649" i="2"/>
  <c r="A2650" i="2"/>
  <c r="A2651" i="2"/>
  <c r="A2652" i="2"/>
  <c r="A2653" i="2"/>
  <c r="A2654" i="2"/>
  <c r="A2655" i="2"/>
  <c r="A2656" i="2"/>
  <c r="A2657" i="2"/>
  <c r="A2658" i="2"/>
  <c r="A2659" i="2"/>
  <c r="A2660" i="2"/>
  <c r="A2661" i="2"/>
  <c r="A2662" i="2"/>
  <c r="A2663" i="2"/>
  <c r="A2664" i="2"/>
  <c r="A2665" i="2"/>
  <c r="A2666" i="2"/>
  <c r="A2667" i="2"/>
  <c r="A2668" i="2"/>
  <c r="A2669" i="2"/>
  <c r="A2670" i="2"/>
  <c r="A2671" i="2"/>
  <c r="A2672" i="2"/>
  <c r="A2673" i="2"/>
  <c r="A2674" i="2"/>
  <c r="A2675" i="2"/>
  <c r="A2676" i="2"/>
  <c r="A2677" i="2"/>
  <c r="A2678" i="2"/>
  <c r="A2679" i="2"/>
  <c r="A2680" i="2"/>
  <c r="A2681" i="2"/>
  <c r="A2682" i="2"/>
  <c r="A2683" i="2"/>
  <c r="A2684" i="2"/>
  <c r="A2685" i="2"/>
  <c r="A2686" i="2"/>
  <c r="A2687" i="2"/>
  <c r="A2688" i="2"/>
  <c r="A2689" i="2"/>
  <c r="A2690" i="2"/>
  <c r="A2691" i="2"/>
  <c r="A2692" i="2"/>
  <c r="A2693" i="2"/>
  <c r="A2694" i="2"/>
  <c r="A2695" i="2"/>
  <c r="A2696" i="2"/>
  <c r="A2697" i="2"/>
  <c r="A2698" i="2"/>
  <c r="A2699" i="2"/>
  <c r="A2700" i="2"/>
  <c r="A2701" i="2"/>
  <c r="A2702" i="2"/>
  <c r="A2703" i="2"/>
  <c r="A2704" i="2"/>
  <c r="A2705" i="2"/>
  <c r="A2706" i="2"/>
  <c r="A2707" i="2"/>
  <c r="A2708" i="2"/>
  <c r="A2709" i="2"/>
  <c r="A2710" i="2"/>
  <c r="A2711" i="2"/>
  <c r="A2712" i="2"/>
  <c r="A2713" i="2"/>
  <c r="A2714" i="2"/>
  <c r="A2715" i="2"/>
  <c r="A2716" i="2"/>
  <c r="A2717" i="2"/>
  <c r="A2718" i="2"/>
  <c r="A2719" i="2"/>
  <c r="A2720" i="2"/>
  <c r="A2721" i="2"/>
  <c r="A2722" i="2"/>
  <c r="A2723" i="2"/>
  <c r="A2724" i="2"/>
  <c r="A2725" i="2"/>
  <c r="A2726" i="2"/>
  <c r="A2727" i="2"/>
  <c r="A2728" i="2"/>
  <c r="A2729" i="2"/>
  <c r="A2730" i="2"/>
  <c r="A2731" i="2"/>
  <c r="A2732" i="2"/>
  <c r="A2733" i="2"/>
  <c r="A2734" i="2"/>
  <c r="A2735" i="2"/>
  <c r="A2736" i="2"/>
  <c r="A2737" i="2"/>
  <c r="A2738" i="2"/>
  <c r="A2739" i="2"/>
  <c r="A2740" i="2"/>
  <c r="A2741" i="2"/>
  <c r="A2742" i="2"/>
  <c r="A2743" i="2"/>
  <c r="A2744" i="2"/>
  <c r="A2745" i="2"/>
  <c r="A2746" i="2"/>
  <c r="A2747" i="2"/>
  <c r="A2748" i="2"/>
  <c r="A2749" i="2"/>
  <c r="A2750" i="2"/>
  <c r="A2751" i="2"/>
  <c r="A2752" i="2"/>
  <c r="A2753" i="2"/>
  <c r="A2754" i="2"/>
  <c r="A2755" i="2"/>
  <c r="A2756" i="2"/>
  <c r="A2757" i="2"/>
  <c r="A2758" i="2"/>
  <c r="A2759" i="2"/>
  <c r="A2760" i="2"/>
  <c r="A2761" i="2"/>
  <c r="A2762" i="2"/>
  <c r="A2763" i="2"/>
  <c r="A2764" i="2"/>
  <c r="A2765" i="2"/>
  <c r="A2766" i="2"/>
  <c r="A2767" i="2"/>
  <c r="A2768" i="2"/>
  <c r="A2769" i="2"/>
  <c r="A2770" i="2"/>
  <c r="A2771" i="2"/>
  <c r="A2772" i="2"/>
  <c r="A2773" i="2"/>
  <c r="A2774" i="2"/>
  <c r="A2775" i="2"/>
  <c r="A2776" i="2"/>
  <c r="A2777" i="2"/>
  <c r="A2778" i="2"/>
  <c r="A2779" i="2"/>
  <c r="A2780" i="2"/>
  <c r="A2781" i="2"/>
  <c r="A2782" i="2"/>
  <c r="A2783" i="2"/>
  <c r="A2784" i="2"/>
  <c r="A2785" i="2"/>
  <c r="A2786" i="2"/>
  <c r="A2787" i="2"/>
  <c r="A2788" i="2"/>
  <c r="A2789" i="2"/>
  <c r="A2790" i="2"/>
  <c r="A2791" i="2"/>
  <c r="A2792" i="2"/>
  <c r="A2793" i="2"/>
  <c r="A2794" i="2"/>
  <c r="A2795" i="2"/>
  <c r="A2796" i="2"/>
  <c r="A2797" i="2"/>
  <c r="A2798" i="2"/>
  <c r="A2799" i="2"/>
  <c r="A2800" i="2"/>
  <c r="A2801" i="2"/>
  <c r="A2802" i="2"/>
  <c r="A2803" i="2"/>
  <c r="A2804" i="2"/>
  <c r="A2805" i="2"/>
  <c r="A2806" i="2"/>
  <c r="A2807" i="2"/>
  <c r="A2808" i="2"/>
  <c r="A2809" i="2"/>
  <c r="A2810" i="2"/>
  <c r="A2811" i="2"/>
  <c r="A2812" i="2"/>
  <c r="A2813" i="2"/>
  <c r="A2814" i="2"/>
  <c r="A2815" i="2"/>
  <c r="A2816" i="2"/>
  <c r="A2817" i="2"/>
  <c r="A2818" i="2"/>
  <c r="A2819" i="2"/>
  <c r="A2820" i="2"/>
  <c r="A2821" i="2"/>
  <c r="A2822" i="2"/>
  <c r="A2823" i="2"/>
  <c r="A2824" i="2"/>
  <c r="A2825" i="2"/>
  <c r="A2826" i="2"/>
  <c r="A2827" i="2"/>
  <c r="A2828" i="2"/>
  <c r="A2829" i="2"/>
  <c r="A2830" i="2"/>
  <c r="A2831" i="2"/>
  <c r="A2832" i="2"/>
  <c r="A2833" i="2"/>
  <c r="A2834" i="2"/>
  <c r="A2835" i="2"/>
  <c r="A2836" i="2"/>
  <c r="A2837" i="2"/>
  <c r="A2838" i="2"/>
  <c r="A2839" i="2"/>
  <c r="A2840" i="2"/>
  <c r="A2841" i="2"/>
  <c r="A2842" i="2"/>
  <c r="A2843" i="2"/>
  <c r="A2844" i="2"/>
  <c r="A2845" i="2"/>
  <c r="A2846" i="2"/>
  <c r="A2847" i="2"/>
  <c r="A2848" i="2"/>
  <c r="A2849" i="2"/>
  <c r="A2850" i="2"/>
  <c r="A2851" i="2"/>
  <c r="A2852" i="2"/>
  <c r="A2853" i="2"/>
  <c r="A2854" i="2"/>
  <c r="A2855" i="2"/>
  <c r="A2856" i="2"/>
  <c r="A2857" i="2"/>
  <c r="A2858" i="2"/>
  <c r="A2859" i="2"/>
  <c r="A2860" i="2"/>
  <c r="A2861" i="2"/>
  <c r="A2862" i="2"/>
  <c r="A2863" i="2"/>
  <c r="A2864" i="2"/>
  <c r="A2865" i="2"/>
  <c r="A2866" i="2"/>
  <c r="A2867" i="2"/>
  <c r="A2868" i="2"/>
  <c r="A2869" i="2"/>
  <c r="A2870" i="2"/>
  <c r="A2871" i="2"/>
  <c r="A2872" i="2"/>
  <c r="A2873" i="2"/>
  <c r="A2874" i="2"/>
  <c r="A2875" i="2"/>
  <c r="A2876" i="2"/>
  <c r="A2877" i="2"/>
  <c r="A2878" i="2"/>
  <c r="A2879" i="2"/>
  <c r="A2880" i="2"/>
  <c r="A2881" i="2"/>
  <c r="A2882" i="2"/>
  <c r="A2883" i="2"/>
  <c r="A2884" i="2"/>
  <c r="A2885" i="2"/>
  <c r="A2886" i="2"/>
  <c r="A2887" i="2"/>
  <c r="A2888" i="2"/>
  <c r="A2889" i="2"/>
  <c r="A2890" i="2"/>
  <c r="A2891" i="2"/>
  <c r="A2892" i="2"/>
  <c r="A2893" i="2"/>
  <c r="A2894" i="2"/>
  <c r="A2895" i="2"/>
  <c r="A2896" i="2"/>
  <c r="A2897" i="2"/>
  <c r="A2898" i="2"/>
  <c r="A2899" i="2"/>
  <c r="A2900" i="2"/>
  <c r="A2901" i="2"/>
  <c r="A2902" i="2"/>
  <c r="A2903" i="2"/>
  <c r="A2904" i="2"/>
  <c r="A2905" i="2"/>
  <c r="A2906" i="2"/>
  <c r="A2907" i="2"/>
  <c r="A2908" i="2"/>
  <c r="A2909" i="2"/>
  <c r="A2910" i="2"/>
  <c r="A2911" i="2"/>
  <c r="A2912" i="2"/>
  <c r="A2913" i="2"/>
  <c r="A2914" i="2"/>
  <c r="A2915" i="2"/>
  <c r="A2916" i="2"/>
  <c r="A2917" i="2"/>
  <c r="A2918" i="2"/>
  <c r="A2919" i="2"/>
  <c r="A2920" i="2"/>
  <c r="A2921" i="2"/>
  <c r="A2922" i="2"/>
  <c r="A2923" i="2"/>
  <c r="A2924" i="2"/>
  <c r="A2925" i="2"/>
  <c r="A2926" i="2"/>
  <c r="A2927" i="2"/>
  <c r="A2928" i="2"/>
  <c r="A2929" i="2"/>
  <c r="A2930" i="2"/>
  <c r="A2931" i="2"/>
  <c r="A2932" i="2"/>
  <c r="A2933" i="2"/>
  <c r="A2934" i="2"/>
  <c r="A2935" i="2"/>
  <c r="A2936" i="2"/>
  <c r="A2937" i="2"/>
  <c r="A2938" i="2"/>
  <c r="A2939" i="2"/>
  <c r="A2940" i="2"/>
  <c r="A2941" i="2"/>
  <c r="A2942" i="2"/>
  <c r="A2943" i="2"/>
  <c r="A2944" i="2"/>
  <c r="A2945" i="2"/>
  <c r="A2946" i="2"/>
  <c r="A2947" i="2"/>
  <c r="A2948" i="2"/>
  <c r="A2949" i="2"/>
  <c r="A2950" i="2"/>
  <c r="A2951" i="2"/>
  <c r="A2952" i="2"/>
  <c r="A2953" i="2"/>
  <c r="A2954" i="2"/>
  <c r="A2955" i="2"/>
  <c r="A2956" i="2"/>
  <c r="A2957" i="2"/>
  <c r="A2958" i="2"/>
  <c r="A2959" i="2"/>
  <c r="A2960" i="2"/>
  <c r="A2961" i="2"/>
  <c r="A2962" i="2"/>
  <c r="A2963" i="2"/>
  <c r="A2964" i="2"/>
  <c r="A2965" i="2"/>
  <c r="A2966" i="2"/>
  <c r="A2967" i="2"/>
  <c r="A2968" i="2"/>
  <c r="A2969" i="2"/>
  <c r="A2970" i="2"/>
  <c r="A2971" i="2"/>
  <c r="A2972" i="2"/>
  <c r="A2973" i="2"/>
  <c r="A2974" i="2"/>
  <c r="A2975" i="2"/>
  <c r="A2976" i="2"/>
  <c r="A2977" i="2"/>
  <c r="A2978" i="2"/>
  <c r="A2979" i="2"/>
  <c r="A2980" i="2"/>
  <c r="A2981" i="2"/>
  <c r="A2982" i="2"/>
  <c r="A2983" i="2"/>
  <c r="A2984" i="2"/>
  <c r="A2985" i="2"/>
  <c r="A2986" i="2"/>
  <c r="A2987" i="2"/>
  <c r="A2988" i="2"/>
  <c r="A2989" i="2"/>
  <c r="A2990" i="2"/>
  <c r="A2991" i="2"/>
  <c r="A2992" i="2"/>
  <c r="A2993" i="2"/>
  <c r="A2994" i="2"/>
  <c r="A2995" i="2"/>
  <c r="A2996" i="2"/>
  <c r="A2997" i="2"/>
  <c r="A2998" i="2"/>
  <c r="A2999" i="2"/>
  <c r="A3000" i="2"/>
  <c r="A3001" i="2"/>
  <c r="A3002" i="2"/>
  <c r="A3003" i="2"/>
  <c r="A3004" i="2"/>
  <c r="A3005" i="2"/>
  <c r="A3006" i="2"/>
  <c r="A3007" i="2"/>
  <c r="A3008" i="2"/>
  <c r="A3009" i="2"/>
  <c r="A3010" i="2"/>
  <c r="A3011" i="2"/>
  <c r="A3012" i="2"/>
  <c r="A3013" i="2"/>
  <c r="A3014" i="2"/>
  <c r="A3015" i="2"/>
  <c r="A3016" i="2"/>
  <c r="A3017" i="2"/>
  <c r="A3018" i="2"/>
  <c r="A3019" i="2"/>
  <c r="A3020" i="2"/>
  <c r="A3021" i="2"/>
  <c r="A3022" i="2"/>
  <c r="A3023" i="2"/>
  <c r="A3024" i="2"/>
  <c r="A3025" i="2"/>
  <c r="A3026" i="2"/>
  <c r="A3027" i="2"/>
  <c r="A3028" i="2"/>
  <c r="A3029" i="2"/>
  <c r="A3030" i="2"/>
  <c r="A3031" i="2"/>
  <c r="A3032" i="2"/>
  <c r="A3033" i="2"/>
  <c r="A3034" i="2"/>
  <c r="A3035" i="2"/>
  <c r="A3036" i="2"/>
  <c r="A3037" i="2"/>
  <c r="A3038" i="2"/>
  <c r="A3039" i="2"/>
  <c r="A3040" i="2"/>
  <c r="A3041" i="2"/>
  <c r="A3042" i="2"/>
  <c r="A3043" i="2"/>
  <c r="A3044" i="2"/>
  <c r="A3045" i="2"/>
  <c r="A3046" i="2"/>
  <c r="A3047" i="2"/>
  <c r="A3048" i="2"/>
  <c r="A3049" i="2"/>
  <c r="A3050" i="2"/>
  <c r="A3051" i="2"/>
  <c r="A3052" i="2"/>
  <c r="A3053" i="2"/>
  <c r="A3054" i="2"/>
  <c r="A3055" i="2"/>
  <c r="A3056" i="2"/>
  <c r="A3057" i="2"/>
  <c r="A3058" i="2"/>
  <c r="A3059" i="2"/>
  <c r="A3060" i="2"/>
  <c r="A3061" i="2"/>
  <c r="A3062" i="2"/>
  <c r="A3063" i="2"/>
  <c r="A3064" i="2"/>
  <c r="A3065" i="2"/>
  <c r="A3066" i="2"/>
  <c r="A3067" i="2"/>
  <c r="A3068" i="2"/>
  <c r="A3069" i="2"/>
  <c r="A3070" i="2"/>
  <c r="A3071" i="2"/>
  <c r="A3072" i="2"/>
  <c r="A3073" i="2"/>
  <c r="A3074" i="2"/>
  <c r="A3075" i="2"/>
  <c r="A3076" i="2"/>
  <c r="A3077" i="2"/>
  <c r="A3078" i="2"/>
  <c r="A3079" i="2"/>
  <c r="A3080" i="2"/>
  <c r="A3081" i="2"/>
  <c r="A3082" i="2"/>
  <c r="A3083" i="2"/>
  <c r="A3084" i="2"/>
  <c r="A3085" i="2"/>
  <c r="A3086" i="2"/>
  <c r="A3087" i="2"/>
  <c r="A3088" i="2"/>
  <c r="A3089" i="2"/>
  <c r="A3090" i="2"/>
  <c r="A3091" i="2"/>
  <c r="A3092" i="2"/>
  <c r="A3093" i="2"/>
  <c r="A3094" i="2"/>
  <c r="A3095" i="2"/>
  <c r="A3096" i="2"/>
  <c r="A3097" i="2"/>
  <c r="A3098" i="2"/>
  <c r="A3099" i="2"/>
  <c r="A3100" i="2"/>
  <c r="A3101" i="2"/>
  <c r="A3102" i="2"/>
  <c r="A3103" i="2"/>
  <c r="A3104" i="2"/>
  <c r="A3105" i="2"/>
  <c r="A3106" i="2"/>
  <c r="A3107" i="2"/>
  <c r="A3108" i="2"/>
  <c r="A3109" i="2"/>
  <c r="A3110" i="2"/>
  <c r="A3111" i="2"/>
  <c r="A3112" i="2"/>
  <c r="A3113" i="2"/>
  <c r="A3114" i="2"/>
  <c r="A3115" i="2"/>
  <c r="A3116" i="2"/>
  <c r="A3117" i="2"/>
  <c r="A3118" i="2"/>
  <c r="A3119" i="2"/>
  <c r="A3120" i="2"/>
  <c r="A3121" i="2"/>
  <c r="A3122" i="2"/>
  <c r="A3123" i="2"/>
  <c r="A3124" i="2"/>
  <c r="A3125" i="2"/>
  <c r="A3126" i="2"/>
  <c r="A3127" i="2"/>
  <c r="A3128" i="2"/>
  <c r="A3129" i="2"/>
  <c r="A3130" i="2"/>
  <c r="A3131" i="2"/>
  <c r="A3132" i="2"/>
  <c r="A3133" i="2"/>
  <c r="A3134" i="2"/>
  <c r="A3135" i="2"/>
  <c r="A3136" i="2"/>
  <c r="A3137" i="2"/>
  <c r="A3138" i="2"/>
  <c r="A3139" i="2"/>
  <c r="A3140" i="2"/>
  <c r="A3141" i="2"/>
  <c r="A3142" i="2"/>
  <c r="A3143" i="2"/>
  <c r="A3144" i="2"/>
  <c r="A3145" i="2"/>
  <c r="A3146" i="2"/>
  <c r="A3147" i="2"/>
  <c r="A3148" i="2"/>
  <c r="A3149" i="2"/>
  <c r="A3150" i="2"/>
  <c r="A3151" i="2"/>
  <c r="A3152" i="2"/>
  <c r="A3153" i="2"/>
  <c r="A3154" i="2"/>
  <c r="A3155" i="2"/>
  <c r="A3156" i="2"/>
  <c r="A3157" i="2"/>
  <c r="A3158" i="2"/>
  <c r="A3159" i="2"/>
  <c r="A3160" i="2"/>
  <c r="A3161" i="2"/>
  <c r="A3162" i="2"/>
  <c r="A3163" i="2"/>
  <c r="A3164" i="2"/>
  <c r="A3165" i="2"/>
  <c r="A3166" i="2"/>
  <c r="A3167" i="2"/>
  <c r="A3168" i="2"/>
  <c r="A3169" i="2"/>
  <c r="A3170" i="2"/>
  <c r="A3171" i="2"/>
  <c r="A3172" i="2"/>
  <c r="A3173" i="2"/>
  <c r="A3174" i="2"/>
  <c r="A3175" i="2"/>
  <c r="A3176" i="2"/>
  <c r="A3177" i="2"/>
  <c r="A3178" i="2"/>
  <c r="A3179" i="2"/>
  <c r="A3180" i="2"/>
  <c r="A3181" i="2"/>
  <c r="A3182" i="2"/>
  <c r="A3183" i="2"/>
  <c r="A3184" i="2"/>
  <c r="A3185" i="2"/>
  <c r="A3186" i="2"/>
  <c r="A3187" i="2"/>
  <c r="A3188" i="2"/>
  <c r="A3189" i="2"/>
  <c r="A3190" i="2"/>
  <c r="A3191" i="2"/>
  <c r="A3192" i="2"/>
  <c r="A3193" i="2"/>
  <c r="A3194" i="2"/>
  <c r="A3195" i="2"/>
  <c r="A3196" i="2"/>
  <c r="A3197" i="2"/>
  <c r="A3198" i="2"/>
  <c r="A3199" i="2"/>
  <c r="A3200" i="2"/>
  <c r="A3201" i="2"/>
  <c r="A3202" i="2"/>
  <c r="A3203" i="2"/>
  <c r="A3204" i="2"/>
  <c r="A3205" i="2"/>
  <c r="A3206" i="2"/>
  <c r="A3207" i="2"/>
  <c r="A3208" i="2"/>
  <c r="A3209" i="2"/>
  <c r="A3210" i="2"/>
  <c r="A3211" i="2"/>
  <c r="A3212" i="2"/>
  <c r="A3213" i="2"/>
  <c r="A3214" i="2"/>
  <c r="A3215" i="2"/>
  <c r="A3216" i="2"/>
  <c r="A3217" i="2"/>
  <c r="A3218" i="2"/>
  <c r="A3219" i="2"/>
  <c r="A3220" i="2"/>
  <c r="A3221" i="2"/>
  <c r="A3222" i="2"/>
  <c r="A3223" i="2"/>
  <c r="A3224" i="2"/>
  <c r="A3225" i="2"/>
  <c r="A3226" i="2"/>
  <c r="A3227" i="2"/>
  <c r="A3228" i="2"/>
  <c r="A3229" i="2"/>
  <c r="A3230" i="2"/>
  <c r="A3231" i="2"/>
  <c r="A3232" i="2"/>
  <c r="A3233" i="2"/>
  <c r="A3234" i="2"/>
  <c r="A3235" i="2"/>
  <c r="A3236" i="2"/>
  <c r="A3237" i="2"/>
  <c r="A3238" i="2"/>
  <c r="A3239" i="2"/>
  <c r="A3240" i="2"/>
  <c r="A3241" i="2"/>
  <c r="A3242" i="2"/>
  <c r="A3243" i="2"/>
  <c r="A3244" i="2"/>
  <c r="A3245" i="2"/>
  <c r="A3246" i="2"/>
  <c r="A3247" i="2"/>
  <c r="A3248" i="2"/>
  <c r="A3249" i="2"/>
  <c r="A3250" i="2"/>
  <c r="A3251" i="2"/>
  <c r="A3252" i="2"/>
  <c r="A3253" i="2"/>
  <c r="A3254" i="2"/>
  <c r="A3255" i="2"/>
  <c r="A3256" i="2"/>
  <c r="A3257" i="2"/>
  <c r="A3258" i="2"/>
  <c r="A3259" i="2"/>
  <c r="A3260" i="2"/>
  <c r="A3261" i="2"/>
  <c r="A3262" i="2"/>
  <c r="A3263" i="2"/>
  <c r="A3264" i="2"/>
  <c r="A3265" i="2"/>
  <c r="A3266" i="2"/>
  <c r="A3267" i="2"/>
  <c r="A3268" i="2"/>
  <c r="A3269" i="2"/>
  <c r="A3270" i="2"/>
  <c r="A3271" i="2"/>
  <c r="A3272" i="2"/>
  <c r="A3273" i="2"/>
  <c r="A3274" i="2"/>
  <c r="A3275" i="2"/>
  <c r="A3276" i="2"/>
  <c r="A3277" i="2"/>
  <c r="A3278" i="2"/>
  <c r="A3279" i="2"/>
  <c r="A3280" i="2"/>
  <c r="A3281" i="2"/>
  <c r="A3282" i="2"/>
  <c r="A3283" i="2"/>
  <c r="A3284" i="2"/>
  <c r="A3285" i="2"/>
  <c r="A3286" i="2"/>
  <c r="A3287" i="2"/>
  <c r="A3288" i="2"/>
  <c r="A3289" i="2"/>
  <c r="A3290" i="2"/>
  <c r="A3291" i="2"/>
  <c r="A3292" i="2"/>
  <c r="A3293" i="2"/>
  <c r="A3294" i="2"/>
  <c r="A3295" i="2"/>
  <c r="A3296" i="2"/>
  <c r="A3297" i="2"/>
  <c r="A3298" i="2"/>
  <c r="A3299" i="2"/>
  <c r="A3300" i="2"/>
  <c r="A3301" i="2"/>
  <c r="A3302" i="2"/>
  <c r="A3303" i="2"/>
  <c r="A3304" i="2"/>
  <c r="A3305" i="2"/>
  <c r="A3306" i="2"/>
  <c r="A3307" i="2"/>
  <c r="A3308" i="2"/>
  <c r="A3309" i="2"/>
  <c r="A3310" i="2"/>
  <c r="A3311" i="2"/>
  <c r="A3312" i="2"/>
  <c r="A3313" i="2"/>
  <c r="A3314" i="2"/>
  <c r="A3315" i="2"/>
  <c r="A3316" i="2"/>
  <c r="A3317" i="2"/>
  <c r="A3318" i="2"/>
  <c r="A3319" i="2"/>
  <c r="A3320" i="2"/>
  <c r="A3321" i="2"/>
  <c r="A3322" i="2"/>
  <c r="A3323" i="2"/>
  <c r="A3324" i="2"/>
  <c r="A3325" i="2"/>
  <c r="A3326" i="2"/>
  <c r="A3327" i="2"/>
  <c r="A3328" i="2"/>
  <c r="A3329" i="2"/>
  <c r="A3330" i="2"/>
  <c r="A3331" i="2"/>
  <c r="A3332" i="2"/>
  <c r="A3333" i="2"/>
  <c r="A3334" i="2"/>
  <c r="A3335" i="2"/>
  <c r="A3336" i="2"/>
  <c r="A3337" i="2"/>
  <c r="A3338" i="2"/>
  <c r="A3339" i="2"/>
  <c r="A3340" i="2"/>
  <c r="A3341" i="2"/>
  <c r="A3342" i="2"/>
  <c r="A3343" i="2"/>
  <c r="A3344" i="2"/>
  <c r="A3345" i="2"/>
  <c r="A3346" i="2"/>
  <c r="A3347" i="2"/>
  <c r="A3348" i="2"/>
  <c r="A3349" i="2"/>
  <c r="A3350" i="2"/>
  <c r="A3351" i="2"/>
  <c r="A3352" i="2"/>
  <c r="A3353" i="2"/>
  <c r="A3354" i="2"/>
  <c r="A3355" i="2"/>
  <c r="A3356" i="2"/>
  <c r="A3357" i="2"/>
  <c r="A3358" i="2"/>
  <c r="A3359" i="2"/>
  <c r="A3360" i="2"/>
  <c r="A3361" i="2"/>
  <c r="A3362" i="2"/>
  <c r="A3363" i="2"/>
  <c r="A3364" i="2"/>
  <c r="A3365" i="2"/>
  <c r="A3366" i="2"/>
  <c r="A3367" i="2"/>
  <c r="A3368" i="2"/>
  <c r="A3369" i="2"/>
  <c r="A3370" i="2"/>
  <c r="A3371" i="2"/>
  <c r="A3372" i="2"/>
  <c r="A3373" i="2"/>
  <c r="A3374" i="2"/>
  <c r="A3375" i="2"/>
  <c r="A3376" i="2"/>
  <c r="A3377" i="2"/>
  <c r="A3378" i="2"/>
  <c r="A3379" i="2"/>
  <c r="A3380" i="2"/>
  <c r="A3381" i="2"/>
  <c r="A3382" i="2"/>
  <c r="A3383" i="2"/>
  <c r="A3384" i="2"/>
  <c r="A3385" i="2"/>
  <c r="A3386" i="2"/>
  <c r="A3387" i="2"/>
  <c r="A3388" i="2"/>
  <c r="A3389" i="2"/>
  <c r="A3390" i="2"/>
  <c r="A3391" i="2"/>
  <c r="A3392" i="2"/>
  <c r="A3393" i="2"/>
  <c r="A3394" i="2"/>
  <c r="A3395" i="2"/>
  <c r="A3396" i="2"/>
  <c r="A3397" i="2"/>
  <c r="A3398" i="2"/>
  <c r="A3399" i="2"/>
  <c r="A3400" i="2"/>
  <c r="A3401" i="2"/>
  <c r="A3402" i="2"/>
  <c r="A3403" i="2"/>
  <c r="A3404" i="2"/>
  <c r="A3405" i="2"/>
  <c r="A3406" i="2"/>
  <c r="A3407" i="2"/>
  <c r="A3408" i="2"/>
  <c r="A3409" i="2"/>
  <c r="A3410" i="2"/>
  <c r="A3411" i="2"/>
  <c r="A3412" i="2"/>
  <c r="A3413" i="2"/>
  <c r="A3414" i="2"/>
  <c r="E8" i="11" l="1"/>
  <c r="E7" i="11"/>
  <c r="F3" i="11"/>
  <c r="G2" i="11" s="1"/>
  <c r="AD5" i="1"/>
  <c r="F10" i="11" l="1"/>
  <c r="E9" i="11"/>
  <c r="G3" i="11"/>
  <c r="H2" i="11" s="1"/>
  <c r="G10" i="11" l="1"/>
  <c r="G8" i="11" s="1"/>
  <c r="F8" i="11"/>
  <c r="F7" i="11"/>
  <c r="H3" i="11"/>
  <c r="I2" i="11" s="1"/>
  <c r="F9" i="11" l="1"/>
  <c r="H10" i="11"/>
  <c r="H8" i="11" s="1"/>
  <c r="G7" i="11"/>
  <c r="G9" i="11" s="1"/>
  <c r="I3" i="11"/>
  <c r="A2" i="1"/>
  <c r="A2" i="2" s="1"/>
  <c r="H7" i="11" l="1"/>
  <c r="H9" i="11" s="1"/>
  <c r="I10" i="11"/>
  <c r="I8" i="11" s="1"/>
  <c r="J2" i="11"/>
  <c r="AB14" i="1"/>
  <c r="Z5" i="1"/>
  <c r="Y5" i="1"/>
  <c r="Z14" i="1" l="1"/>
  <c r="AB5" i="1"/>
  <c r="AA14" i="1"/>
  <c r="AC5" i="1"/>
  <c r="I7" i="11"/>
  <c r="I9" i="11" s="1"/>
  <c r="J3" i="11"/>
  <c r="AB42" i="1"/>
  <c r="AB72" i="1" s="1"/>
  <c r="AE14" i="1"/>
  <c r="AE42" i="1" s="1"/>
  <c r="AE72" i="1" s="1"/>
  <c r="D10" i="1"/>
  <c r="Z42" i="1" l="1"/>
  <c r="Z72" i="1" s="1"/>
  <c r="AC14" i="1"/>
  <c r="AC42" i="1" s="1"/>
  <c r="AC72" i="1" s="1"/>
  <c r="AA42" i="1"/>
  <c r="AA72" i="1" s="1"/>
  <c r="AD14" i="1"/>
  <c r="AD42" i="1" s="1"/>
  <c r="AD72" i="1" s="1"/>
  <c r="J10" i="11"/>
  <c r="J7" i="11" s="1"/>
  <c r="K2" i="11"/>
  <c r="E10" i="1"/>
  <c r="Y10" i="1" s="1"/>
  <c r="X14" i="4"/>
  <c r="Y14" i="4"/>
  <c r="Y15" i="4"/>
  <c r="Y5" i="4"/>
  <c r="X5" i="4"/>
  <c r="J8" i="11" l="1"/>
  <c r="J9" i="11" s="1"/>
  <c r="K3" i="11"/>
  <c r="K10" i="11" l="1"/>
  <c r="K8" i="11" s="1"/>
  <c r="L2" i="11"/>
  <c r="K87" i="11" l="1"/>
  <c r="K42" i="11"/>
  <c r="K52" i="11"/>
  <c r="K39" i="11"/>
  <c r="K77" i="11"/>
  <c r="K67" i="11"/>
  <c r="K75" i="11"/>
  <c r="K83" i="11"/>
  <c r="K76" i="11"/>
  <c r="K85" i="11"/>
  <c r="K44" i="11"/>
  <c r="K60" i="11"/>
  <c r="D59" i="11"/>
  <c r="D82" i="11"/>
  <c r="D57" i="11"/>
  <c r="D63" i="11"/>
  <c r="D79" i="11"/>
  <c r="D89" i="11"/>
  <c r="D68" i="11"/>
  <c r="D66" i="11"/>
  <c r="D86" i="11"/>
  <c r="D46" i="11"/>
  <c r="D56" i="11"/>
  <c r="D51" i="11"/>
  <c r="D85" i="11"/>
  <c r="D90" i="11"/>
  <c r="D49" i="11"/>
  <c r="D55" i="11"/>
  <c r="D62" i="11"/>
  <c r="D48" i="11"/>
  <c r="D58" i="11"/>
  <c r="D83" i="11"/>
  <c r="D88" i="11"/>
  <c r="D53" i="11"/>
  <c r="D40" i="11"/>
  <c r="D47" i="11"/>
  <c r="D54" i="11"/>
  <c r="D61" i="11"/>
  <c r="D81" i="11"/>
  <c r="D75" i="11"/>
  <c r="D42" i="11"/>
  <c r="D72" i="11"/>
  <c r="D70" i="11"/>
  <c r="D77" i="11"/>
  <c r="D64" i="11"/>
  <c r="D60" i="11"/>
  <c r="D41" i="11"/>
  <c r="D45" i="11"/>
  <c r="D76" i="11"/>
  <c r="D67" i="11"/>
  <c r="D78" i="11"/>
  <c r="D71" i="11"/>
  <c r="D74" i="11"/>
  <c r="D39" i="11"/>
  <c r="D73" i="11"/>
  <c r="D69" i="11"/>
  <c r="D84" i="11"/>
  <c r="D52" i="11"/>
  <c r="D87" i="11"/>
  <c r="D50" i="11"/>
  <c r="D43" i="11"/>
  <c r="D80" i="11"/>
  <c r="D44" i="11"/>
  <c r="E40" i="11"/>
  <c r="E87" i="11"/>
  <c r="E53" i="11"/>
  <c r="E61" i="11"/>
  <c r="E39" i="11"/>
  <c r="E89" i="11"/>
  <c r="E55" i="11"/>
  <c r="E70" i="11"/>
  <c r="E41" i="11"/>
  <c r="E46" i="11"/>
  <c r="E80" i="11"/>
  <c r="E45" i="11"/>
  <c r="E49" i="11"/>
  <c r="E56" i="11"/>
  <c r="E78" i="11"/>
  <c r="E79" i="11"/>
  <c r="E90" i="11"/>
  <c r="E84" i="11"/>
  <c r="E85" i="11"/>
  <c r="E42" i="11"/>
  <c r="E64" i="11"/>
  <c r="E86" i="11"/>
  <c r="E76" i="11"/>
  <c r="E74" i="11"/>
  <c r="E66" i="11"/>
  <c r="E82" i="11"/>
  <c r="E44" i="11"/>
  <c r="E51" i="11"/>
  <c r="E72" i="11"/>
  <c r="E62" i="11"/>
  <c r="E83" i="11"/>
  <c r="E77" i="11"/>
  <c r="E48" i="11"/>
  <c r="E52" i="11"/>
  <c r="E50" i="11"/>
  <c r="E58" i="11"/>
  <c r="E47" i="11"/>
  <c r="E69" i="11"/>
  <c r="E63" i="11"/>
  <c r="E57" i="11"/>
  <c r="E60" i="11"/>
  <c r="E43" i="11"/>
  <c r="E68" i="11"/>
  <c r="E88" i="11"/>
  <c r="E71" i="11"/>
  <c r="E59" i="11"/>
  <c r="E73" i="11"/>
  <c r="E67" i="11"/>
  <c r="E75" i="11"/>
  <c r="E54" i="11"/>
  <c r="E81" i="11"/>
  <c r="F46" i="11"/>
  <c r="F68" i="11"/>
  <c r="F67" i="11"/>
  <c r="G89" i="11"/>
  <c r="F59" i="11"/>
  <c r="F85" i="11"/>
  <c r="F84" i="11"/>
  <c r="F80" i="11"/>
  <c r="F61" i="11"/>
  <c r="F66" i="11"/>
  <c r="F58" i="11"/>
  <c r="F76" i="11"/>
  <c r="F54" i="11"/>
  <c r="F60" i="11"/>
  <c r="G43" i="11"/>
  <c r="F48" i="11"/>
  <c r="F74" i="11"/>
  <c r="F81" i="11"/>
  <c r="F63" i="11"/>
  <c r="G70" i="11"/>
  <c r="F42" i="11"/>
  <c r="F50" i="11"/>
  <c r="F75" i="11"/>
  <c r="F41" i="11"/>
  <c r="G74" i="11"/>
  <c r="F45" i="11"/>
  <c r="F43" i="11"/>
  <c r="F70" i="11"/>
  <c r="F53" i="11"/>
  <c r="F62" i="11"/>
  <c r="F73" i="11"/>
  <c r="F72" i="11"/>
  <c r="F71" i="11"/>
  <c r="G85" i="11"/>
  <c r="F82" i="11"/>
  <c r="F89" i="11"/>
  <c r="F88" i="11"/>
  <c r="F40" i="11"/>
  <c r="F90" i="11"/>
  <c r="F55" i="11"/>
  <c r="F83" i="11"/>
  <c r="F49" i="11"/>
  <c r="F56" i="11"/>
  <c r="G47" i="11"/>
  <c r="F51" i="11"/>
  <c r="F78" i="11"/>
  <c r="F79" i="11"/>
  <c r="F39" i="11"/>
  <c r="F44" i="11"/>
  <c r="F57" i="11"/>
  <c r="F64" i="11"/>
  <c r="F52" i="11"/>
  <c r="F86" i="11"/>
  <c r="F77" i="11"/>
  <c r="F69" i="11"/>
  <c r="F87" i="11"/>
  <c r="F47" i="11"/>
  <c r="G39" i="11"/>
  <c r="G62" i="11"/>
  <c r="G53" i="11"/>
  <c r="G75" i="11"/>
  <c r="G57" i="11"/>
  <c r="G82" i="11"/>
  <c r="G79" i="11"/>
  <c r="G45" i="11"/>
  <c r="G64" i="11"/>
  <c r="G67" i="11"/>
  <c r="G77" i="11"/>
  <c r="G76" i="11"/>
  <c r="G42" i="11"/>
  <c r="G59" i="11"/>
  <c r="G55" i="11"/>
  <c r="G84" i="11"/>
  <c r="G52" i="11"/>
  <c r="G40" i="11"/>
  <c r="G61" i="11"/>
  <c r="G69" i="11"/>
  <c r="G86" i="11"/>
  <c r="G66" i="11"/>
  <c r="G73" i="11"/>
  <c r="G80" i="11"/>
  <c r="G60" i="11"/>
  <c r="G63" i="11"/>
  <c r="G44" i="11"/>
  <c r="G58" i="11"/>
  <c r="G41" i="11"/>
  <c r="G68" i="11"/>
  <c r="G88" i="11"/>
  <c r="G48" i="11"/>
  <c r="G50" i="11"/>
  <c r="G81" i="11"/>
  <c r="G72" i="11"/>
  <c r="G54" i="11"/>
  <c r="G87" i="11"/>
  <c r="G90" i="11"/>
  <c r="G71" i="11"/>
  <c r="G51" i="11"/>
  <c r="G49" i="11"/>
  <c r="G56" i="11"/>
  <c r="G46" i="11"/>
  <c r="G78" i="11"/>
  <c r="G83" i="11"/>
  <c r="H40" i="11"/>
  <c r="H41" i="11"/>
  <c r="H79" i="11"/>
  <c r="H74" i="11"/>
  <c r="H81" i="11"/>
  <c r="H56" i="11"/>
  <c r="H64" i="11"/>
  <c r="H52" i="11"/>
  <c r="H46" i="11"/>
  <c r="H48" i="11"/>
  <c r="H71" i="11"/>
  <c r="H49" i="11"/>
  <c r="H47" i="11"/>
  <c r="H51" i="11"/>
  <c r="H62" i="11"/>
  <c r="H54" i="11"/>
  <c r="H87" i="11"/>
  <c r="H45" i="11"/>
  <c r="H63" i="11"/>
  <c r="H70" i="11"/>
  <c r="H88" i="11"/>
  <c r="H85" i="11"/>
  <c r="H90" i="11"/>
  <c r="H73" i="11"/>
  <c r="H43" i="11"/>
  <c r="H84" i="11"/>
  <c r="H68" i="11"/>
  <c r="H75" i="11"/>
  <c r="H55" i="11"/>
  <c r="I85" i="11"/>
  <c r="H80" i="11"/>
  <c r="H59" i="11"/>
  <c r="H76" i="11"/>
  <c r="H50" i="11"/>
  <c r="H61" i="11"/>
  <c r="H53" i="11"/>
  <c r="H86" i="11"/>
  <c r="H72" i="11"/>
  <c r="H77" i="11"/>
  <c r="H60" i="11"/>
  <c r="H58" i="11"/>
  <c r="H78" i="11"/>
  <c r="H39" i="11"/>
  <c r="H42" i="11"/>
  <c r="H83" i="11"/>
  <c r="H67" i="11"/>
  <c r="H44" i="11"/>
  <c r="I50" i="11"/>
  <c r="H66" i="11"/>
  <c r="H69" i="11"/>
  <c r="H82" i="11"/>
  <c r="H57" i="11"/>
  <c r="H89" i="11"/>
  <c r="I60" i="11"/>
  <c r="I71" i="11"/>
  <c r="I56" i="11"/>
  <c r="I86" i="11"/>
  <c r="I55" i="11"/>
  <c r="I57" i="11"/>
  <c r="I46" i="11"/>
  <c r="I63" i="11"/>
  <c r="I48" i="11"/>
  <c r="I62" i="11"/>
  <c r="I78" i="11"/>
  <c r="I72" i="11"/>
  <c r="I67" i="11"/>
  <c r="I52" i="11"/>
  <c r="I54" i="11"/>
  <c r="I76" i="11"/>
  <c r="I84" i="11"/>
  <c r="I89" i="11"/>
  <c r="I83" i="11"/>
  <c r="I82" i="11"/>
  <c r="I43" i="11"/>
  <c r="I41" i="11"/>
  <c r="I53" i="11"/>
  <c r="I66" i="11"/>
  <c r="I73" i="11"/>
  <c r="I81" i="11"/>
  <c r="I77" i="11"/>
  <c r="I87" i="11"/>
  <c r="I68" i="11"/>
  <c r="I74" i="11"/>
  <c r="I40" i="11"/>
  <c r="I42" i="11"/>
  <c r="I80" i="11"/>
  <c r="I75" i="11"/>
  <c r="I39" i="11"/>
  <c r="I90" i="11"/>
  <c r="I59" i="11"/>
  <c r="I58" i="11"/>
  <c r="I88" i="11"/>
  <c r="I69" i="11"/>
  <c r="I79" i="11"/>
  <c r="I47" i="11"/>
  <c r="I45" i="11"/>
  <c r="I61" i="11"/>
  <c r="I64" i="11"/>
  <c r="I70" i="11"/>
  <c r="I44" i="11"/>
  <c r="I49" i="11"/>
  <c r="I51" i="11"/>
  <c r="J41" i="11"/>
  <c r="J72" i="11"/>
  <c r="J53" i="11"/>
  <c r="J52" i="11"/>
  <c r="J58" i="11"/>
  <c r="J43" i="11"/>
  <c r="J81" i="11"/>
  <c r="J76" i="11"/>
  <c r="J57" i="11"/>
  <c r="J67" i="11"/>
  <c r="J51" i="11"/>
  <c r="J89" i="11"/>
  <c r="J42" i="11"/>
  <c r="J88" i="11"/>
  <c r="J82" i="11"/>
  <c r="J68" i="11"/>
  <c r="J50" i="11"/>
  <c r="J60" i="11"/>
  <c r="J59" i="11"/>
  <c r="J40" i="11"/>
  <c r="J70" i="11"/>
  <c r="J87" i="11"/>
  <c r="J73" i="11"/>
  <c r="J49" i="11"/>
  <c r="J48" i="11"/>
  <c r="J78" i="11"/>
  <c r="J39" i="11"/>
  <c r="J69" i="11"/>
  <c r="J79" i="11"/>
  <c r="J54" i="11"/>
  <c r="J75" i="11"/>
  <c r="J61" i="11"/>
  <c r="J71" i="11"/>
  <c r="J86" i="11"/>
  <c r="J47" i="11"/>
  <c r="J77" i="11"/>
  <c r="J66" i="11"/>
  <c r="J45" i="11"/>
  <c r="J46" i="11"/>
  <c r="J83" i="11"/>
  <c r="J56" i="11"/>
  <c r="J55" i="11"/>
  <c r="J85" i="11"/>
  <c r="J74" i="11"/>
  <c r="J64" i="11"/>
  <c r="J80" i="11"/>
  <c r="J63" i="11"/>
  <c r="J90" i="11"/>
  <c r="J62" i="11"/>
  <c r="J84" i="11"/>
  <c r="J44" i="11"/>
  <c r="K62" i="11"/>
  <c r="K47" i="11"/>
  <c r="K86" i="11"/>
  <c r="K45" i="11"/>
  <c r="K53" i="11"/>
  <c r="K61" i="11"/>
  <c r="K54" i="11"/>
  <c r="K69" i="11"/>
  <c r="K78" i="11"/>
  <c r="K40" i="11"/>
  <c r="K48" i="11"/>
  <c r="K56" i="11"/>
  <c r="K64" i="11"/>
  <c r="K57" i="11"/>
  <c r="K88" i="11"/>
  <c r="K89" i="11"/>
  <c r="K51" i="11"/>
  <c r="K59" i="11"/>
  <c r="K55" i="11"/>
  <c r="K63" i="11"/>
  <c r="K80" i="11"/>
  <c r="K70" i="11"/>
  <c r="K43" i="11"/>
  <c r="K72" i="11"/>
  <c r="K50" i="11"/>
  <c r="K49" i="11"/>
  <c r="K46" i="11"/>
  <c r="K58" i="11"/>
  <c r="K81" i="11"/>
  <c r="K68" i="11"/>
  <c r="K71" i="11"/>
  <c r="K79" i="11"/>
  <c r="K73" i="11"/>
  <c r="K84" i="11"/>
  <c r="K74" i="11"/>
  <c r="K82" i="11"/>
  <c r="K90" i="11"/>
  <c r="K41" i="11"/>
  <c r="K66" i="11"/>
  <c r="K7" i="11"/>
  <c r="K9" i="11" s="1"/>
  <c r="L3" i="11"/>
  <c r="M2" i="11" s="1"/>
  <c r="D23" i="11"/>
  <c r="D24" i="11"/>
  <c r="D31" i="11"/>
  <c r="D32" i="11"/>
  <c r="D18" i="11"/>
  <c r="D15" i="11"/>
  <c r="D21" i="11"/>
  <c r="D19" i="11"/>
  <c r="D33" i="11"/>
  <c r="D30" i="11"/>
  <c r="D35" i="11"/>
  <c r="D25" i="11"/>
  <c r="D27" i="11"/>
  <c r="D17" i="11"/>
  <c r="D29" i="11"/>
  <c r="D22" i="11"/>
  <c r="D37" i="11"/>
  <c r="D20" i="11"/>
  <c r="D26" i="11"/>
  <c r="D28" i="11"/>
  <c r="D16" i="11"/>
  <c r="D34" i="11"/>
  <c r="D36" i="11"/>
  <c r="E35" i="11"/>
  <c r="E23" i="11"/>
  <c r="E16" i="11"/>
  <c r="E15" i="11"/>
  <c r="E24" i="11"/>
  <c r="E29" i="11"/>
  <c r="E34" i="11"/>
  <c r="E17" i="11"/>
  <c r="E18" i="11"/>
  <c r="E19" i="11"/>
  <c r="E33" i="11"/>
  <c r="E37" i="11"/>
  <c r="E21" i="11"/>
  <c r="E20" i="11"/>
  <c r="E22" i="11"/>
  <c r="E32" i="11"/>
  <c r="E28" i="11"/>
  <c r="E25" i="11"/>
  <c r="E14" i="11"/>
  <c r="E27" i="11"/>
  <c r="E36" i="11"/>
  <c r="E31" i="11"/>
  <c r="E30" i="11"/>
  <c r="E26" i="11"/>
  <c r="F21" i="11"/>
  <c r="F20" i="11"/>
  <c r="F37" i="11"/>
  <c r="F14" i="11"/>
  <c r="F28" i="11"/>
  <c r="F16" i="11"/>
  <c r="F19" i="11"/>
  <c r="F15" i="11"/>
  <c r="F31" i="11"/>
  <c r="F17" i="11"/>
  <c r="F27" i="11"/>
  <c r="F18" i="11"/>
  <c r="F22" i="11"/>
  <c r="F24" i="11"/>
  <c r="G17" i="11"/>
  <c r="G30" i="11"/>
  <c r="G21" i="11"/>
  <c r="G25" i="11"/>
  <c r="G15" i="11"/>
  <c r="G29" i="11"/>
  <c r="F35" i="11"/>
  <c r="F25" i="11"/>
  <c r="H27" i="11"/>
  <c r="H36" i="11"/>
  <c r="H16" i="11"/>
  <c r="G33" i="11"/>
  <c r="G23" i="11"/>
  <c r="G37" i="11"/>
  <c r="F29" i="11"/>
  <c r="H35" i="11"/>
  <c r="H15" i="11"/>
  <c r="H14" i="11"/>
  <c r="G27" i="11"/>
  <c r="G31" i="11"/>
  <c r="G19" i="11"/>
  <c r="F23" i="11"/>
  <c r="F32" i="11"/>
  <c r="H17" i="11"/>
  <c r="H23" i="11"/>
  <c r="H21" i="11"/>
  <c r="F26" i="11"/>
  <c r="H25" i="11"/>
  <c r="H31" i="11"/>
  <c r="H29" i="11"/>
  <c r="G22" i="11"/>
  <c r="G18" i="11"/>
  <c r="G14" i="11"/>
  <c r="G20" i="11"/>
  <c r="G26" i="11"/>
  <c r="G16" i="11"/>
  <c r="F36" i="11"/>
  <c r="H33" i="11"/>
  <c r="H24" i="11"/>
  <c r="H37" i="11"/>
  <c r="H30" i="11"/>
  <c r="H34" i="11"/>
  <c r="G28" i="11"/>
  <c r="G34" i="11"/>
  <c r="G24" i="11"/>
  <c r="F33" i="11"/>
  <c r="H19" i="11"/>
  <c r="H18" i="11"/>
  <c r="H32" i="11"/>
  <c r="G36" i="11"/>
  <c r="G35" i="11"/>
  <c r="G32" i="11"/>
  <c r="F34" i="11"/>
  <c r="H22" i="11"/>
  <c r="H20" i="11"/>
  <c r="H26" i="11"/>
  <c r="F30" i="11"/>
  <c r="H28" i="11"/>
  <c r="I30" i="11"/>
  <c r="I36" i="11"/>
  <c r="I21" i="11"/>
  <c r="I19" i="11"/>
  <c r="I24" i="11"/>
  <c r="I15" i="11"/>
  <c r="I27" i="11"/>
  <c r="I32" i="11"/>
  <c r="I23" i="11"/>
  <c r="I20" i="11"/>
  <c r="I35" i="11"/>
  <c r="I17" i="11"/>
  <c r="I31" i="11"/>
  <c r="I16" i="11"/>
  <c r="I14" i="11"/>
  <c r="I25" i="11"/>
  <c r="I29" i="11"/>
  <c r="I37" i="11"/>
  <c r="I33" i="11"/>
  <c r="I18" i="11"/>
  <c r="I22" i="11"/>
  <c r="I28" i="11"/>
  <c r="I34" i="11"/>
  <c r="I26" i="11"/>
  <c r="J16" i="11"/>
  <c r="J27" i="11"/>
  <c r="J33" i="11"/>
  <c r="J32" i="11"/>
  <c r="J14" i="11"/>
  <c r="J28" i="11"/>
  <c r="J20" i="11"/>
  <c r="J18" i="11"/>
  <c r="J21" i="11"/>
  <c r="J36" i="11"/>
  <c r="J34" i="11"/>
  <c r="J22" i="11"/>
  <c r="J26" i="11"/>
  <c r="J37" i="11"/>
  <c r="J23" i="11"/>
  <c r="J25" i="11"/>
  <c r="J35" i="11"/>
  <c r="J29" i="11"/>
  <c r="J30" i="11"/>
  <c r="J15" i="11"/>
  <c r="J17" i="11"/>
  <c r="J19" i="11"/>
  <c r="J31" i="11"/>
  <c r="J24" i="11"/>
  <c r="K37" i="11"/>
  <c r="K23" i="11"/>
  <c r="K27" i="11"/>
  <c r="K29" i="11"/>
  <c r="K34" i="11"/>
  <c r="K14" i="11"/>
  <c r="K25" i="11"/>
  <c r="K21" i="11"/>
  <c r="K24" i="11"/>
  <c r="K16" i="11"/>
  <c r="K15" i="11"/>
  <c r="K17" i="11"/>
  <c r="K18" i="11"/>
  <c r="K26" i="11"/>
  <c r="K28" i="11"/>
  <c r="K35" i="11"/>
  <c r="K36" i="11"/>
  <c r="K22" i="11"/>
  <c r="K30" i="11"/>
  <c r="K32" i="11"/>
  <c r="K33" i="11"/>
  <c r="K19" i="11"/>
  <c r="K20" i="11"/>
  <c r="K31" i="11"/>
  <c r="L34" i="11"/>
  <c r="L28" i="11"/>
  <c r="L30" i="11"/>
  <c r="L36" i="11"/>
  <c r="L22" i="11"/>
  <c r="L37" i="11"/>
  <c r="L29" i="11"/>
  <c r="L24" i="11"/>
  <c r="L35" i="11"/>
  <c r="L15" i="11"/>
  <c r="L18" i="11"/>
  <c r="L23" i="11"/>
  <c r="L19" i="11"/>
  <c r="L33" i="11"/>
  <c r="L27" i="11"/>
  <c r="L31" i="11"/>
  <c r="L20" i="11"/>
  <c r="L21" i="11"/>
  <c r="L16" i="11"/>
  <c r="L26" i="11"/>
  <c r="L25" i="11"/>
  <c r="L32" i="11"/>
  <c r="L14" i="11"/>
  <c r="L17" i="11"/>
  <c r="D16" i="4"/>
  <c r="E16" i="4" s="1"/>
  <c r="E39" i="1"/>
  <c r="F39" i="1" s="1"/>
  <c r="D73" i="4"/>
  <c r="M73" i="4" s="1"/>
  <c r="D81" i="4"/>
  <c r="M81" i="4" s="1"/>
  <c r="D89" i="4"/>
  <c r="M89" i="4" s="1"/>
  <c r="D72" i="4"/>
  <c r="G72" i="4" s="1"/>
  <c r="D44" i="4"/>
  <c r="I44" i="4" s="1"/>
  <c r="D52" i="4"/>
  <c r="L52" i="4" s="1"/>
  <c r="Y52" i="4" s="1"/>
  <c r="D60" i="4"/>
  <c r="L60" i="4" s="1"/>
  <c r="Y60" i="4" s="1"/>
  <c r="D43" i="4"/>
  <c r="M43" i="4" s="1"/>
  <c r="D22" i="4"/>
  <c r="V22" i="4" s="1"/>
  <c r="D30" i="4"/>
  <c r="J30" i="4" s="1"/>
  <c r="D38" i="4"/>
  <c r="D74" i="4"/>
  <c r="K74" i="4" s="1"/>
  <c r="D82" i="4"/>
  <c r="K82" i="4" s="1"/>
  <c r="D90" i="4"/>
  <c r="K90" i="4" s="1"/>
  <c r="D68" i="4"/>
  <c r="F68" i="4" s="1"/>
  <c r="D45" i="4"/>
  <c r="E45" i="4" s="1"/>
  <c r="X45" i="4" s="1"/>
  <c r="D53" i="4"/>
  <c r="J53" i="4" s="1"/>
  <c r="D61" i="4"/>
  <c r="J61" i="4" s="1"/>
  <c r="D23" i="4"/>
  <c r="E23" i="4" s="1"/>
  <c r="D31" i="4"/>
  <c r="R31" i="4" s="1"/>
  <c r="D39" i="4"/>
  <c r="E39" i="4" s="1"/>
  <c r="D56" i="4"/>
  <c r="L56" i="4" s="1"/>
  <c r="Y56" i="4" s="1"/>
  <c r="D26" i="4"/>
  <c r="W26" i="4" s="1"/>
  <c r="D75" i="4"/>
  <c r="I75" i="4" s="1"/>
  <c r="D83" i="4"/>
  <c r="I83" i="4" s="1"/>
  <c r="D91" i="4"/>
  <c r="I91" i="4" s="1"/>
  <c r="D46" i="4"/>
  <c r="M46" i="4" s="1"/>
  <c r="D54" i="4"/>
  <c r="H54" i="4" s="1"/>
  <c r="D62" i="4"/>
  <c r="H62" i="4" s="1"/>
  <c r="D64" i="4"/>
  <c r="L64" i="4" s="1"/>
  <c r="Y64" i="4" s="1"/>
  <c r="D34" i="4"/>
  <c r="J34" i="4" s="1"/>
  <c r="D76" i="4"/>
  <c r="P76" i="4" s="1"/>
  <c r="D84" i="4"/>
  <c r="H84" i="4" s="1"/>
  <c r="D92" i="4"/>
  <c r="E92" i="4" s="1"/>
  <c r="D47" i="4"/>
  <c r="T47" i="4" s="1"/>
  <c r="D55" i="4"/>
  <c r="F55" i="4" s="1"/>
  <c r="D63" i="4"/>
  <c r="F63" i="4" s="1"/>
  <c r="D17" i="4"/>
  <c r="E17" i="4" s="1"/>
  <c r="D25" i="4"/>
  <c r="T25" i="4" s="1"/>
  <c r="D33" i="4"/>
  <c r="K33" i="4" s="1"/>
  <c r="D77" i="4"/>
  <c r="M77" i="4" s="1"/>
  <c r="D85" i="4"/>
  <c r="M85" i="4" s="1"/>
  <c r="D93" i="4"/>
  <c r="M93" i="4" s="1"/>
  <c r="D78" i="4"/>
  <c r="K78" i="4" s="1"/>
  <c r="D86" i="4"/>
  <c r="K86" i="4" s="1"/>
  <c r="D94" i="4"/>
  <c r="K94" i="4" s="1"/>
  <c r="D49" i="4"/>
  <c r="W49" i="4" s="1"/>
  <c r="D57" i="4"/>
  <c r="J57" i="4" s="1"/>
  <c r="D65" i="4"/>
  <c r="J65" i="4" s="1"/>
  <c r="D19" i="4"/>
  <c r="J19" i="4" s="1"/>
  <c r="D27" i="4"/>
  <c r="J27" i="4" s="1"/>
  <c r="D35" i="4"/>
  <c r="G35" i="4" s="1"/>
  <c r="D48" i="4"/>
  <c r="Q48" i="4" s="1"/>
  <c r="D79" i="4"/>
  <c r="I79" i="4" s="1"/>
  <c r="D87" i="4"/>
  <c r="I87" i="4" s="1"/>
  <c r="D95" i="4"/>
  <c r="J95" i="4" s="1"/>
  <c r="D50" i="4"/>
  <c r="H50" i="4" s="1"/>
  <c r="D58" i="4"/>
  <c r="H58" i="4" s="1"/>
  <c r="D66" i="4"/>
  <c r="H66" i="4" s="1"/>
  <c r="D20" i="4"/>
  <c r="E20" i="4" s="1"/>
  <c r="X20" i="4" s="1"/>
  <c r="D28" i="4"/>
  <c r="F28" i="4" s="1"/>
  <c r="D36" i="4"/>
  <c r="M36" i="4" s="1"/>
  <c r="D32" i="4"/>
  <c r="F32" i="4" s="1"/>
  <c r="D18" i="4"/>
  <c r="E18" i="4" s="1"/>
  <c r="X18" i="4" s="1"/>
  <c r="D80" i="4"/>
  <c r="G80" i="4" s="1"/>
  <c r="D88" i="4"/>
  <c r="G88" i="4" s="1"/>
  <c r="D96" i="4"/>
  <c r="H96" i="4" s="1"/>
  <c r="D51" i="4"/>
  <c r="G51" i="4" s="1"/>
  <c r="D59" i="4"/>
  <c r="F59" i="4" s="1"/>
  <c r="D67" i="4"/>
  <c r="F67" i="4" s="1"/>
  <c r="D21" i="4"/>
  <c r="H21" i="4" s="1"/>
  <c r="D29" i="4"/>
  <c r="I29" i="4" s="1"/>
  <c r="D37" i="4"/>
  <c r="K37" i="4" s="1"/>
  <c r="D24" i="4"/>
  <c r="E24" i="4" s="1"/>
  <c r="D69" i="4"/>
  <c r="U69" i="4" s="1"/>
  <c r="D40" i="4"/>
  <c r="E40" i="4" s="1"/>
  <c r="D97" i="4"/>
  <c r="K97" i="4" s="1"/>
  <c r="D7" i="1"/>
  <c r="D7" i="4"/>
  <c r="E7" i="4" s="1"/>
  <c r="X7" i="4" s="1"/>
  <c r="D9" i="4"/>
  <c r="D8" i="4"/>
  <c r="E69" i="1"/>
  <c r="E32" i="1"/>
  <c r="E31" i="1"/>
  <c r="E20" i="1"/>
  <c r="E27" i="1"/>
  <c r="E24" i="1"/>
  <c r="E33" i="1"/>
  <c r="E17" i="1"/>
  <c r="E21" i="1"/>
  <c r="E30" i="1"/>
  <c r="E16" i="1"/>
  <c r="E26" i="1"/>
  <c r="E35" i="1"/>
  <c r="E18" i="1"/>
  <c r="E29" i="1"/>
  <c r="E25" i="1"/>
  <c r="E23" i="1"/>
  <c r="E19" i="1"/>
  <c r="E34" i="1"/>
  <c r="E36" i="1"/>
  <c r="E38" i="1"/>
  <c r="E22" i="1"/>
  <c r="E65" i="1"/>
  <c r="E48" i="1"/>
  <c r="E54" i="1"/>
  <c r="E47" i="1"/>
  <c r="E53" i="1"/>
  <c r="E56" i="1"/>
  <c r="E64" i="1"/>
  <c r="E66" i="1"/>
  <c r="E51" i="1"/>
  <c r="E60" i="1"/>
  <c r="E57" i="1"/>
  <c r="E45" i="1"/>
  <c r="E55" i="1"/>
  <c r="E44" i="1"/>
  <c r="E62" i="1"/>
  <c r="E59" i="1"/>
  <c r="E67" i="1"/>
  <c r="E49" i="1"/>
  <c r="E46" i="1"/>
  <c r="E58" i="1"/>
  <c r="E63" i="1"/>
  <c r="E52" i="1"/>
  <c r="E50" i="1"/>
  <c r="E68" i="1"/>
  <c r="E61" i="1"/>
  <c r="E28" i="1"/>
  <c r="E37" i="1"/>
  <c r="E76" i="1"/>
  <c r="E92" i="1"/>
  <c r="E78" i="1"/>
  <c r="E95" i="1"/>
  <c r="E94" i="1"/>
  <c r="E80" i="1"/>
  <c r="E88" i="1"/>
  <c r="E90" i="1"/>
  <c r="E79" i="1"/>
  <c r="E82" i="1"/>
  <c r="K82" i="1" s="1"/>
  <c r="E81" i="1"/>
  <c r="E87" i="1"/>
  <c r="E98" i="1"/>
  <c r="E74" i="1"/>
  <c r="E75" i="1"/>
  <c r="E77" i="1"/>
  <c r="E83" i="1"/>
  <c r="E91" i="1"/>
  <c r="E93" i="1"/>
  <c r="E86" i="1"/>
  <c r="E84" i="1"/>
  <c r="E97" i="1"/>
  <c r="E96" i="1"/>
  <c r="E89" i="1"/>
  <c r="E85" i="1"/>
  <c r="L85" i="1" l="1"/>
  <c r="H83" i="1"/>
  <c r="H79" i="1"/>
  <c r="I76" i="1"/>
  <c r="O63" i="1"/>
  <c r="H55" i="1"/>
  <c r="G53" i="1"/>
  <c r="E40" i="1"/>
  <c r="Y17" i="1" s="1"/>
  <c r="H56" i="1"/>
  <c r="F89" i="1"/>
  <c r="AC89" i="1" s="1"/>
  <c r="G77" i="1"/>
  <c r="H90" i="1"/>
  <c r="J58" i="1"/>
  <c r="X47" i="1"/>
  <c r="E70" i="1"/>
  <c r="Y44" i="1" s="1"/>
  <c r="F46" i="1"/>
  <c r="AC46" i="1" s="1"/>
  <c r="F69" i="1"/>
  <c r="Z69" i="1" s="1"/>
  <c r="E99" i="1"/>
  <c r="Y82" i="1" s="1"/>
  <c r="O60" i="1"/>
  <c r="Q48" i="1"/>
  <c r="O61" i="1"/>
  <c r="L67" i="1"/>
  <c r="N51" i="1"/>
  <c r="S65" i="1"/>
  <c r="J86" i="1"/>
  <c r="J95" i="1"/>
  <c r="G68" i="1"/>
  <c r="G59" i="1"/>
  <c r="G92" i="1"/>
  <c r="F87" i="1"/>
  <c r="Z87" i="1" s="1"/>
  <c r="I93" i="1"/>
  <c r="H81" i="1"/>
  <c r="U78" i="1"/>
  <c r="K91" i="11"/>
  <c r="K65" i="11"/>
  <c r="F65" i="11"/>
  <c r="J65" i="11"/>
  <c r="H91" i="11"/>
  <c r="G91" i="11"/>
  <c r="I65" i="11"/>
  <c r="E91" i="11"/>
  <c r="D65" i="11"/>
  <c r="I91" i="11"/>
  <c r="G65" i="11"/>
  <c r="F91" i="11"/>
  <c r="E65" i="11"/>
  <c r="D91" i="11"/>
  <c r="J91" i="11"/>
  <c r="H65" i="11"/>
  <c r="L10" i="11"/>
  <c r="L7" i="11" s="1"/>
  <c r="L48" i="11"/>
  <c r="L86" i="11"/>
  <c r="L67" i="11"/>
  <c r="L44" i="11"/>
  <c r="L82" i="11"/>
  <c r="L71" i="11"/>
  <c r="L40" i="11"/>
  <c r="L78" i="11"/>
  <c r="L63" i="11"/>
  <c r="L85" i="11"/>
  <c r="L74" i="11"/>
  <c r="L52" i="11"/>
  <c r="L89" i="11"/>
  <c r="L70" i="11"/>
  <c r="L55" i="11"/>
  <c r="L77" i="11"/>
  <c r="L66" i="11"/>
  <c r="L59" i="11"/>
  <c r="L81" i="11"/>
  <c r="L58" i="11"/>
  <c r="L47" i="11"/>
  <c r="L69" i="11"/>
  <c r="L62" i="11"/>
  <c r="L51" i="11"/>
  <c r="M3" i="11"/>
  <c r="M81" i="11" s="1"/>
  <c r="L73" i="11"/>
  <c r="L50" i="11"/>
  <c r="L39" i="11"/>
  <c r="L57" i="11"/>
  <c r="L54" i="11"/>
  <c r="L43" i="11"/>
  <c r="L60" i="11"/>
  <c r="L61" i="11"/>
  <c r="L42" i="11"/>
  <c r="L88" i="11"/>
  <c r="L49" i="11"/>
  <c r="L46" i="11"/>
  <c r="L84" i="11"/>
  <c r="L64" i="11"/>
  <c r="L53" i="11"/>
  <c r="L83" i="11"/>
  <c r="L80" i="11"/>
  <c r="L41" i="11"/>
  <c r="L87" i="11"/>
  <c r="L76" i="11"/>
  <c r="L56" i="11"/>
  <c r="L45" i="11"/>
  <c r="L75" i="11"/>
  <c r="L72" i="11"/>
  <c r="L90" i="11"/>
  <c r="L79" i="11"/>
  <c r="L68" i="11"/>
  <c r="E38" i="11"/>
  <c r="H38" i="11"/>
  <c r="L38" i="11"/>
  <c r="I38" i="11"/>
  <c r="G38" i="11"/>
  <c r="D38" i="11"/>
  <c r="K38" i="11"/>
  <c r="J38" i="11"/>
  <c r="F38" i="11"/>
  <c r="R94" i="4"/>
  <c r="U16" i="4"/>
  <c r="T16" i="4"/>
  <c r="G81" i="4"/>
  <c r="L94" i="4"/>
  <c r="Y94" i="4" s="1"/>
  <c r="V81" i="4"/>
  <c r="J81" i="4"/>
  <c r="N60" i="4"/>
  <c r="N52" i="4"/>
  <c r="G67" i="4"/>
  <c r="M56" i="4"/>
  <c r="H60" i="4"/>
  <c r="E94" i="4"/>
  <c r="X94" i="4" s="1"/>
  <c r="U56" i="4"/>
  <c r="W64" i="4"/>
  <c r="J90" i="4"/>
  <c r="F60" i="4"/>
  <c r="O90" i="4"/>
  <c r="O60" i="4"/>
  <c r="G64" i="4"/>
  <c r="S79" i="4"/>
  <c r="S17" i="4"/>
  <c r="L79" i="4"/>
  <c r="Y79" i="4" s="1"/>
  <c r="M60" i="4"/>
  <c r="Q83" i="4"/>
  <c r="H94" i="4"/>
  <c r="F77" i="4"/>
  <c r="N81" i="4"/>
  <c r="S90" i="4"/>
  <c r="U90" i="4"/>
  <c r="Q79" i="4"/>
  <c r="O94" i="4"/>
  <c r="R91" i="4"/>
  <c r="T43" i="4"/>
  <c r="J77" i="4"/>
  <c r="M95" i="4"/>
  <c r="M84" i="4"/>
  <c r="J82" i="4"/>
  <c r="Q63" i="4"/>
  <c r="U82" i="4"/>
  <c r="N26" i="4"/>
  <c r="W34" i="4"/>
  <c r="W88" i="4"/>
  <c r="R79" i="4"/>
  <c r="N94" i="4"/>
  <c r="H72" i="4"/>
  <c r="I72" i="4"/>
  <c r="O72" i="4"/>
  <c r="F93" i="4"/>
  <c r="M72" i="4"/>
  <c r="U89" i="4"/>
  <c r="Q89" i="4"/>
  <c r="N58" i="4"/>
  <c r="N16" i="4"/>
  <c r="S82" i="4"/>
  <c r="P59" i="4"/>
  <c r="Q72" i="4"/>
  <c r="O63" i="4"/>
  <c r="AC39" i="1"/>
  <c r="Z39" i="1"/>
  <c r="W44" i="4"/>
  <c r="F16" i="4"/>
  <c r="T72" i="4"/>
  <c r="W84" i="4"/>
  <c r="O56" i="4"/>
  <c r="F94" i="4"/>
  <c r="M94" i="4"/>
  <c r="V94" i="4"/>
  <c r="K53" i="4"/>
  <c r="U77" i="4"/>
  <c r="Q18" i="4"/>
  <c r="M16" i="4"/>
  <c r="G60" i="4"/>
  <c r="N56" i="4"/>
  <c r="S72" i="4"/>
  <c r="L78" i="4"/>
  <c r="Y78" i="4" s="1"/>
  <c r="S94" i="4"/>
  <c r="K25" i="4"/>
  <c r="T89" i="4"/>
  <c r="G94" i="4"/>
  <c r="G90" i="4"/>
  <c r="V90" i="4"/>
  <c r="J79" i="4"/>
  <c r="K79" i="4"/>
  <c r="R83" i="4"/>
  <c r="L53" i="4"/>
  <c r="Y53" i="4" s="1"/>
  <c r="K44" i="4"/>
  <c r="X7" i="1"/>
  <c r="K45" i="1"/>
  <c r="I19" i="1"/>
  <c r="H30" i="1"/>
  <c r="F32" i="1"/>
  <c r="Z89" i="1"/>
  <c r="M96" i="1"/>
  <c r="I75" i="1"/>
  <c r="K88" i="1"/>
  <c r="J37" i="1"/>
  <c r="N57" i="1"/>
  <c r="S54" i="1"/>
  <c r="F23" i="1"/>
  <c r="AC23" i="1" s="1"/>
  <c r="G21" i="1"/>
  <c r="H74" i="1"/>
  <c r="G80" i="1"/>
  <c r="O28" i="1"/>
  <c r="J49" i="1"/>
  <c r="K25" i="1"/>
  <c r="S17" i="1"/>
  <c r="G98" i="1"/>
  <c r="H94" i="1"/>
  <c r="K29" i="1"/>
  <c r="I33" i="1"/>
  <c r="X99" i="1"/>
  <c r="G84" i="1"/>
  <c r="T66" i="1"/>
  <c r="K22" i="1"/>
  <c r="S18" i="1"/>
  <c r="I24" i="1"/>
  <c r="F50" i="1"/>
  <c r="AC50" i="1" s="1"/>
  <c r="N62" i="1"/>
  <c r="J64" i="1"/>
  <c r="G38" i="1"/>
  <c r="G35" i="1"/>
  <c r="G27" i="1"/>
  <c r="G91" i="1"/>
  <c r="N52" i="1"/>
  <c r="H44" i="1"/>
  <c r="O36" i="1"/>
  <c r="Q26" i="1"/>
  <c r="S20" i="1"/>
  <c r="G34" i="1"/>
  <c r="K16" i="1"/>
  <c r="O31" i="1"/>
  <c r="E7" i="1"/>
  <c r="Y7" i="1" s="1"/>
  <c r="AB7" i="1" s="1"/>
  <c r="S43" i="4"/>
  <c r="T82" i="4"/>
  <c r="V52" i="4"/>
  <c r="M45" i="4"/>
  <c r="O82" i="4"/>
  <c r="G43" i="4"/>
  <c r="R25" i="4"/>
  <c r="Q75" i="4"/>
  <c r="L87" i="4"/>
  <c r="Y87" i="4" s="1"/>
  <c r="N43" i="4"/>
  <c r="L82" i="4"/>
  <c r="Y82" i="4" s="1"/>
  <c r="G39" i="4"/>
  <c r="W75" i="4"/>
  <c r="P62" i="4"/>
  <c r="T34" i="4"/>
  <c r="J87" i="4"/>
  <c r="T49" i="4"/>
  <c r="V82" i="4"/>
  <c r="R82" i="4"/>
  <c r="K28" i="4"/>
  <c r="T62" i="4"/>
  <c r="P34" i="4"/>
  <c r="R34" i="4"/>
  <c r="U52" i="4"/>
  <c r="J49" i="4"/>
  <c r="Q43" i="4"/>
  <c r="T52" i="4"/>
  <c r="L43" i="4"/>
  <c r="Y43" i="4" s="1"/>
  <c r="V59" i="4"/>
  <c r="L86" i="4"/>
  <c r="Y86" i="4" s="1"/>
  <c r="U22" i="4"/>
  <c r="V26" i="4"/>
  <c r="P52" i="4"/>
  <c r="I43" i="4"/>
  <c r="W82" i="4"/>
  <c r="O88" i="4"/>
  <c r="K47" i="4"/>
  <c r="Q47" i="4"/>
  <c r="N68" i="4"/>
  <c r="N47" i="4"/>
  <c r="O47" i="4"/>
  <c r="P93" i="4"/>
  <c r="O16" i="4"/>
  <c r="O67" i="4"/>
  <c r="K31" i="4"/>
  <c r="J88" i="4"/>
  <c r="G47" i="4"/>
  <c r="I93" i="4"/>
  <c r="O77" i="4"/>
  <c r="U73" i="4"/>
  <c r="T46" i="4"/>
  <c r="E93" i="4"/>
  <c r="L92" i="4"/>
  <c r="Y92" i="4" s="1"/>
  <c r="U72" i="4"/>
  <c r="J43" i="4"/>
  <c r="P43" i="4"/>
  <c r="G93" i="4"/>
  <c r="H16" i="4"/>
  <c r="R88" i="4"/>
  <c r="Q58" i="4"/>
  <c r="V16" i="4"/>
  <c r="V85" i="4"/>
  <c r="F49" i="4"/>
  <c r="Q88" i="4"/>
  <c r="R77" i="4"/>
  <c r="Q31" i="4"/>
  <c r="L81" i="4"/>
  <c r="Y81" i="4" s="1"/>
  <c r="Q93" i="4"/>
  <c r="H77" i="4"/>
  <c r="Q74" i="4"/>
  <c r="S53" i="4"/>
  <c r="L47" i="4"/>
  <c r="Y47" i="4" s="1"/>
  <c r="R61" i="4"/>
  <c r="H43" i="4"/>
  <c r="R93" i="4"/>
  <c r="V72" i="4"/>
  <c r="E58" i="4"/>
  <c r="K91" i="4"/>
  <c r="P80" i="4"/>
  <c r="R80" i="4"/>
  <c r="W80" i="4"/>
  <c r="I61" i="4"/>
  <c r="K61" i="4"/>
  <c r="N89" i="4"/>
  <c r="S61" i="4"/>
  <c r="L91" i="4"/>
  <c r="Y91" i="4" s="1"/>
  <c r="Q91" i="4"/>
  <c r="N54" i="4"/>
  <c r="O85" i="4"/>
  <c r="S80" i="4"/>
  <c r="R85" i="4"/>
  <c r="O81" i="4"/>
  <c r="R81" i="4"/>
  <c r="O50" i="4"/>
  <c r="E61" i="4"/>
  <c r="X61" i="4" s="1"/>
  <c r="L61" i="4"/>
  <c r="Y61" i="4" s="1"/>
  <c r="F91" i="4"/>
  <c r="M91" i="4"/>
  <c r="G89" i="4"/>
  <c r="V77" i="4"/>
  <c r="I85" i="4"/>
  <c r="S83" i="4"/>
  <c r="N59" i="4"/>
  <c r="I77" i="4"/>
  <c r="V37" i="4"/>
  <c r="H81" i="4"/>
  <c r="M53" i="4"/>
  <c r="J85" i="4"/>
  <c r="O61" i="4"/>
  <c r="R53" i="4"/>
  <c r="W85" i="4"/>
  <c r="R89" i="4"/>
  <c r="Q30" i="4"/>
  <c r="M61" i="4"/>
  <c r="U61" i="4"/>
  <c r="Q50" i="4"/>
  <c r="V79" i="4"/>
  <c r="P85" i="4"/>
  <c r="S91" i="4"/>
  <c r="H89" i="4"/>
  <c r="O80" i="4"/>
  <c r="O89" i="4"/>
  <c r="F89" i="4"/>
  <c r="T91" i="4"/>
  <c r="W50" i="4"/>
  <c r="T77" i="4"/>
  <c r="J80" i="4"/>
  <c r="L74" i="4"/>
  <c r="Y74" i="4" s="1"/>
  <c r="T80" i="4"/>
  <c r="Q80" i="4"/>
  <c r="G37" i="4"/>
  <c r="H67" i="4"/>
  <c r="P81" i="4"/>
  <c r="F53" i="4"/>
  <c r="W89" i="4"/>
  <c r="H79" i="4"/>
  <c r="S92" i="4"/>
  <c r="W94" i="4"/>
  <c r="P61" i="4"/>
  <c r="V80" i="4"/>
  <c r="I80" i="4"/>
  <c r="N61" i="4"/>
  <c r="P89" i="4"/>
  <c r="L89" i="4"/>
  <c r="Y89" i="4" s="1"/>
  <c r="Q85" i="4"/>
  <c r="F81" i="4"/>
  <c r="J89" i="4"/>
  <c r="R65" i="4"/>
  <c r="U85" i="4"/>
  <c r="I89" i="4"/>
  <c r="G85" i="4"/>
  <c r="W59" i="4"/>
  <c r="T81" i="4"/>
  <c r="F85" i="4"/>
  <c r="V89" i="4"/>
  <c r="J91" i="4"/>
  <c r="T83" i="4"/>
  <c r="W61" i="4"/>
  <c r="K50" i="4"/>
  <c r="F74" i="4"/>
  <c r="H91" i="4"/>
  <c r="Q61" i="4"/>
  <c r="P79" i="4"/>
  <c r="K83" i="4"/>
  <c r="N44" i="4"/>
  <c r="V54" i="4"/>
  <c r="V44" i="4"/>
  <c r="H74" i="4"/>
  <c r="Q96" i="4"/>
  <c r="U74" i="4"/>
  <c r="S78" i="4"/>
  <c r="T74" i="4"/>
  <c r="K39" i="4"/>
  <c r="S96" i="4"/>
  <c r="O39" i="4"/>
  <c r="P54" i="4"/>
  <c r="H82" i="4"/>
  <c r="I62" i="4"/>
  <c r="M62" i="4"/>
  <c r="V61" i="4"/>
  <c r="S86" i="4"/>
  <c r="W52" i="4"/>
  <c r="G50" i="4"/>
  <c r="M82" i="4"/>
  <c r="P91" i="4"/>
  <c r="O24" i="4"/>
  <c r="T61" i="4"/>
  <c r="S62" i="4"/>
  <c r="N62" i="4"/>
  <c r="S74" i="4"/>
  <c r="J78" i="4"/>
  <c r="T78" i="4"/>
  <c r="G74" i="4"/>
  <c r="O62" i="4"/>
  <c r="V74" i="4"/>
  <c r="F78" i="4"/>
  <c r="E82" i="4"/>
  <c r="X82" i="4" s="1"/>
  <c r="R96" i="4"/>
  <c r="E74" i="4"/>
  <c r="X74" i="4" s="1"/>
  <c r="R78" i="4"/>
  <c r="P82" i="4"/>
  <c r="F52" i="4"/>
  <c r="I39" i="4"/>
  <c r="H95" i="4"/>
  <c r="Q57" i="4"/>
  <c r="W72" i="4"/>
  <c r="I88" i="4"/>
  <c r="W63" i="4"/>
  <c r="E88" i="4"/>
  <c r="X88" i="4" s="1"/>
  <c r="N93" i="4"/>
  <c r="G82" i="4"/>
  <c r="J74" i="4"/>
  <c r="E62" i="4"/>
  <c r="X62" i="4" s="1"/>
  <c r="O65" i="4"/>
  <c r="N82" i="4"/>
  <c r="F62" i="4"/>
  <c r="H55" i="4"/>
  <c r="S55" i="4"/>
  <c r="J73" i="4"/>
  <c r="P66" i="4"/>
  <c r="H73" i="4"/>
  <c r="I96" i="4"/>
  <c r="O73" i="4"/>
  <c r="W73" i="4"/>
  <c r="I47" i="4"/>
  <c r="S35" i="4"/>
  <c r="L93" i="4"/>
  <c r="Y93" i="4" s="1"/>
  <c r="G24" i="4"/>
  <c r="J62" i="4"/>
  <c r="M32" i="4"/>
  <c r="V62" i="4"/>
  <c r="G73" i="4"/>
  <c r="N73" i="4"/>
  <c r="V73" i="4"/>
  <c r="K95" i="4"/>
  <c r="R33" i="4"/>
  <c r="L57" i="4"/>
  <c r="Y57" i="4" s="1"/>
  <c r="U58" i="4"/>
  <c r="Q73" i="4"/>
  <c r="F76" i="4"/>
  <c r="R75" i="4"/>
  <c r="F96" i="4"/>
  <c r="I33" i="4"/>
  <c r="L73" i="4"/>
  <c r="Y73" i="4" s="1"/>
  <c r="E95" i="4"/>
  <c r="X95" i="4" s="1"/>
  <c r="M22" i="4"/>
  <c r="S88" i="4"/>
  <c r="O45" i="4"/>
  <c r="P96" i="4"/>
  <c r="T96" i="4"/>
  <c r="H88" i="4"/>
  <c r="H93" i="4"/>
  <c r="W93" i="4"/>
  <c r="T21" i="4"/>
  <c r="F82" i="4"/>
  <c r="P86" i="4"/>
  <c r="K54" i="4"/>
  <c r="F79" i="4"/>
  <c r="K58" i="4"/>
  <c r="H30" i="4"/>
  <c r="I73" i="4"/>
  <c r="T53" i="1"/>
  <c r="F73" i="4"/>
  <c r="S75" i="4"/>
  <c r="N76" i="4"/>
  <c r="E96" i="4"/>
  <c r="X96" i="4" s="1"/>
  <c r="G75" i="4"/>
  <c r="P73" i="4"/>
  <c r="R73" i="4"/>
  <c r="K57" i="4"/>
  <c r="M44" i="4"/>
  <c r="N27" i="4"/>
  <c r="I54" i="4"/>
  <c r="M74" i="4"/>
  <c r="K62" i="4"/>
  <c r="R21" i="4"/>
  <c r="V33" i="4"/>
  <c r="I58" i="4"/>
  <c r="J58" i="4"/>
  <c r="U37" i="4"/>
  <c r="O58" i="4"/>
  <c r="M58" i="4"/>
  <c r="V47" i="4"/>
  <c r="G34" i="4"/>
  <c r="L34" i="4"/>
  <c r="Y34" i="4" s="1"/>
  <c r="N77" i="4"/>
  <c r="P77" i="4"/>
  <c r="G58" i="4"/>
  <c r="W21" i="4"/>
  <c r="U93" i="4"/>
  <c r="J72" i="4"/>
  <c r="O84" i="4"/>
  <c r="G77" i="4"/>
  <c r="Q87" i="4"/>
  <c r="O93" i="4"/>
  <c r="J83" i="4"/>
  <c r="R66" i="4"/>
  <c r="U81" i="4"/>
  <c r="I81" i="4"/>
  <c r="P31" i="4"/>
  <c r="W81" i="4"/>
  <c r="E78" i="4"/>
  <c r="X78" i="4" s="1"/>
  <c r="P94" i="4"/>
  <c r="P27" i="4"/>
  <c r="U94" i="4"/>
  <c r="J54" i="4"/>
  <c r="M37" i="4"/>
  <c r="I55" i="4"/>
  <c r="I27" i="4"/>
  <c r="V88" i="4"/>
  <c r="K84" i="4"/>
  <c r="U30" i="4"/>
  <c r="J47" i="4"/>
  <c r="G68" i="4"/>
  <c r="L21" i="4"/>
  <c r="Y21" i="4" s="1"/>
  <c r="N88" i="4"/>
  <c r="S58" i="4"/>
  <c r="T93" i="4"/>
  <c r="R47" i="4"/>
  <c r="F47" i="4"/>
  <c r="J93" i="4"/>
  <c r="O21" i="4"/>
  <c r="R72" i="4"/>
  <c r="P72" i="4"/>
  <c r="K87" i="4"/>
  <c r="O37" i="4"/>
  <c r="Q81" i="4"/>
  <c r="G65" i="4"/>
  <c r="J26" i="4"/>
  <c r="E79" i="4"/>
  <c r="X79" i="4" s="1"/>
  <c r="F27" i="4"/>
  <c r="O74" i="4"/>
  <c r="F88" i="4"/>
  <c r="Q27" i="4"/>
  <c r="T66" i="4"/>
  <c r="R58" i="4"/>
  <c r="Q66" i="4"/>
  <c r="U35" i="4"/>
  <c r="T88" i="4"/>
  <c r="P88" i="4"/>
  <c r="U46" i="4"/>
  <c r="U53" i="4"/>
  <c r="F58" i="4"/>
  <c r="N78" i="4"/>
  <c r="T53" i="4"/>
  <c r="V93" i="4"/>
  <c r="M79" i="4"/>
  <c r="U79" i="4"/>
  <c r="Q55" i="4"/>
  <c r="U84" i="4"/>
  <c r="F66" i="4"/>
  <c r="V43" i="4"/>
  <c r="Q23" i="4"/>
  <c r="P47" i="4"/>
  <c r="T75" i="4"/>
  <c r="G45" i="4"/>
  <c r="G78" i="4"/>
  <c r="W67" i="4"/>
  <c r="M57" i="4"/>
  <c r="O78" i="4"/>
  <c r="N55" i="4"/>
  <c r="N74" i="4"/>
  <c r="N96" i="4"/>
  <c r="E53" i="4"/>
  <c r="X53" i="4" s="1"/>
  <c r="W74" i="4"/>
  <c r="P33" i="4"/>
  <c r="J76" i="4"/>
  <c r="J24" i="4"/>
  <c r="U62" i="4"/>
  <c r="U24" i="4"/>
  <c r="V78" i="4"/>
  <c r="V55" i="4"/>
  <c r="S54" i="4"/>
  <c r="G55" i="4"/>
  <c r="W55" i="4"/>
  <c r="G84" i="4"/>
  <c r="T55" i="4"/>
  <c r="N67" i="4"/>
  <c r="P67" i="4"/>
  <c r="S66" i="4"/>
  <c r="U32" i="4"/>
  <c r="F65" i="4"/>
  <c r="P35" i="4"/>
  <c r="R54" i="4"/>
  <c r="O55" i="4"/>
  <c r="P55" i="4"/>
  <c r="Q67" i="4"/>
  <c r="V66" i="4"/>
  <c r="R95" i="4"/>
  <c r="Q77" i="4"/>
  <c r="W77" i="4"/>
  <c r="H78" i="4"/>
  <c r="K24" i="4"/>
  <c r="M78" i="4"/>
  <c r="P78" i="4"/>
  <c r="L54" i="4"/>
  <c r="Y54" i="4" s="1"/>
  <c r="I30" i="4"/>
  <c r="U78" i="4"/>
  <c r="W78" i="4"/>
  <c r="H83" i="4"/>
  <c r="E54" i="4"/>
  <c r="X54" i="4" s="1"/>
  <c r="S34" i="4"/>
  <c r="P83" i="4"/>
  <c r="L83" i="4"/>
  <c r="Y83" i="4" s="1"/>
  <c r="Q62" i="4"/>
  <c r="U91" i="4"/>
  <c r="R62" i="4"/>
  <c r="N53" i="4"/>
  <c r="G62" i="4"/>
  <c r="F61" i="4"/>
  <c r="L24" i="4"/>
  <c r="Y24" i="4" s="1"/>
  <c r="S32" i="4"/>
  <c r="R24" i="4"/>
  <c r="F30" i="4"/>
  <c r="I66" i="4"/>
  <c r="J66" i="4"/>
  <c r="R76" i="4"/>
  <c r="R49" i="4"/>
  <c r="R28" i="4"/>
  <c r="T94" i="4"/>
  <c r="U75" i="4"/>
  <c r="R43" i="4"/>
  <c r="I25" i="4"/>
  <c r="L76" i="4"/>
  <c r="Y76" i="4" s="1"/>
  <c r="S59" i="4"/>
  <c r="I45" i="4"/>
  <c r="T26" i="4"/>
  <c r="T79" i="4"/>
  <c r="O43" i="4"/>
  <c r="J94" i="4"/>
  <c r="O34" i="4"/>
  <c r="N45" i="4"/>
  <c r="Q34" i="4"/>
  <c r="T28" i="4"/>
  <c r="O25" i="4"/>
  <c r="E21" i="4"/>
  <c r="X21" i="4" s="1"/>
  <c r="E43" i="4"/>
  <c r="H34" i="4"/>
  <c r="E87" i="4"/>
  <c r="X87" i="4" s="1"/>
  <c r="O75" i="4"/>
  <c r="H51" i="4"/>
  <c r="N79" i="4"/>
  <c r="K34" i="4"/>
  <c r="N28" i="4"/>
  <c r="J48" i="4"/>
  <c r="R59" i="4"/>
  <c r="K43" i="4"/>
  <c r="L59" i="4"/>
  <c r="Y59" i="4" s="1"/>
  <c r="N34" i="4"/>
  <c r="S68" i="4"/>
  <c r="W56" i="4"/>
  <c r="H86" i="4"/>
  <c r="T60" i="4"/>
  <c r="N64" i="4"/>
  <c r="N20" i="4"/>
  <c r="W86" i="4"/>
  <c r="S64" i="4"/>
  <c r="K48" i="4"/>
  <c r="R48" i="4"/>
  <c r="F48" i="4"/>
  <c r="F20" i="4"/>
  <c r="H63" i="4"/>
  <c r="P63" i="4"/>
  <c r="R86" i="4"/>
  <c r="G86" i="4"/>
  <c r="T48" i="4"/>
  <c r="H90" i="4"/>
  <c r="U64" i="4"/>
  <c r="V86" i="4"/>
  <c r="P56" i="4"/>
  <c r="N91" i="4"/>
  <c r="L80" i="4"/>
  <c r="Y80" i="4" s="1"/>
  <c r="W28" i="4"/>
  <c r="F86" i="4"/>
  <c r="V56" i="4"/>
  <c r="W60" i="4"/>
  <c r="O86" i="4"/>
  <c r="O48" i="4"/>
  <c r="N90" i="4"/>
  <c r="W48" i="4"/>
  <c r="H56" i="4"/>
  <c r="E64" i="4"/>
  <c r="X64" i="4" s="1"/>
  <c r="V91" i="4"/>
  <c r="G63" i="4"/>
  <c r="P60" i="4"/>
  <c r="J21" i="4"/>
  <c r="N86" i="4"/>
  <c r="U86" i="4"/>
  <c r="F64" i="4"/>
  <c r="M86" i="4"/>
  <c r="F90" i="4"/>
  <c r="M90" i="4"/>
  <c r="P90" i="4"/>
  <c r="W90" i="4"/>
  <c r="T56" i="4"/>
  <c r="E90" i="4"/>
  <c r="X90" i="4" s="1"/>
  <c r="J20" i="4"/>
  <c r="Q20" i="4"/>
  <c r="J86" i="4"/>
  <c r="F56" i="4"/>
  <c r="T90" i="4"/>
  <c r="E86" i="4"/>
  <c r="X86" i="4" s="1"/>
  <c r="R90" i="4"/>
  <c r="U60" i="4"/>
  <c r="J63" i="4"/>
  <c r="P48" i="4"/>
  <c r="H48" i="4"/>
  <c r="V64" i="4"/>
  <c r="N63" i="4"/>
  <c r="P50" i="4"/>
  <c r="V63" i="4"/>
  <c r="S21" i="4"/>
  <c r="E56" i="4"/>
  <c r="X56" i="4" s="1"/>
  <c r="S63" i="4"/>
  <c r="U48" i="4"/>
  <c r="M48" i="4"/>
  <c r="M64" i="4"/>
  <c r="V20" i="4"/>
  <c r="L48" i="4"/>
  <c r="Y48" i="4" s="1"/>
  <c r="V60" i="4"/>
  <c r="R63" i="4"/>
  <c r="S48" i="4"/>
  <c r="V48" i="4"/>
  <c r="L90" i="4"/>
  <c r="Y90" i="4" s="1"/>
  <c r="N48" i="4"/>
  <c r="T65" i="4"/>
  <c r="K21" i="4"/>
  <c r="M20" i="4"/>
  <c r="E60" i="4"/>
  <c r="X60" i="4" s="1"/>
  <c r="J60" i="4"/>
  <c r="G31" i="1"/>
  <c r="H80" i="4"/>
  <c r="W46" i="4"/>
  <c r="E80" i="4"/>
  <c r="X80" i="4" s="1"/>
  <c r="P87" i="4"/>
  <c r="U49" i="4"/>
  <c r="V50" i="4"/>
  <c r="M87" i="4"/>
  <c r="F80" i="4"/>
  <c r="N50" i="4"/>
  <c r="S87" i="4"/>
  <c r="N80" i="4"/>
  <c r="G59" i="4"/>
  <c r="F50" i="4"/>
  <c r="V75" i="4"/>
  <c r="R45" i="4"/>
  <c r="U76" i="4"/>
  <c r="F25" i="4"/>
  <c r="K29" i="4"/>
  <c r="L45" i="4"/>
  <c r="Y45" i="4" s="1"/>
  <c r="J50" i="4"/>
  <c r="R87" i="4"/>
  <c r="J75" i="4"/>
  <c r="E85" i="4"/>
  <c r="X85" i="4" s="1"/>
  <c r="T73" i="4"/>
  <c r="L49" i="4"/>
  <c r="Y49" i="4" s="1"/>
  <c r="F87" i="4"/>
  <c r="S49" i="4"/>
  <c r="L75" i="4"/>
  <c r="Y75" i="4" s="1"/>
  <c r="N75" i="4"/>
  <c r="I59" i="4"/>
  <c r="K59" i="4"/>
  <c r="Q24" i="4"/>
  <c r="K63" i="4"/>
  <c r="L58" i="4"/>
  <c r="Y58" i="4" s="1"/>
  <c r="U47" i="4"/>
  <c r="P84" i="4"/>
  <c r="W63" i="1"/>
  <c r="F75" i="4"/>
  <c r="V49" i="4"/>
  <c r="K72" i="4"/>
  <c r="N72" i="4"/>
  <c r="Q59" i="4"/>
  <c r="H22" i="4"/>
  <c r="U23" i="4"/>
  <c r="F45" i="4"/>
  <c r="S53" i="1"/>
  <c r="H87" i="4"/>
  <c r="K76" i="4"/>
  <c r="N85" i="4"/>
  <c r="E72" i="4"/>
  <c r="X72" i="4" s="1"/>
  <c r="K75" i="4"/>
  <c r="T87" i="4"/>
  <c r="S73" i="4"/>
  <c r="K45" i="4"/>
  <c r="K80" i="4"/>
  <c r="E59" i="4"/>
  <c r="F23" i="4"/>
  <c r="Q45" i="4"/>
  <c r="W45" i="4"/>
  <c r="W34" i="1"/>
  <c r="N23" i="4"/>
  <c r="K73" i="4"/>
  <c r="R23" i="4"/>
  <c r="F72" i="4"/>
  <c r="V45" i="4"/>
  <c r="J23" i="4"/>
  <c r="M76" i="4"/>
  <c r="V76" i="4"/>
  <c r="I21" i="1"/>
  <c r="H85" i="4"/>
  <c r="L46" i="4"/>
  <c r="Y46" i="4" s="1"/>
  <c r="S46" i="4"/>
  <c r="V23" i="4"/>
  <c r="O46" i="4"/>
  <c r="G25" i="4"/>
  <c r="S50" i="4"/>
  <c r="O76" i="4"/>
  <c r="K23" i="4"/>
  <c r="H75" i="4"/>
  <c r="T50" i="4"/>
  <c r="G76" i="4"/>
  <c r="M75" i="4"/>
  <c r="P75" i="4"/>
  <c r="L72" i="4"/>
  <c r="Y72" i="4" s="1"/>
  <c r="H59" i="4"/>
  <c r="U45" i="4"/>
  <c r="J45" i="4"/>
  <c r="R32" i="4"/>
  <c r="Q76" i="4"/>
  <c r="P45" i="4"/>
  <c r="S84" i="4"/>
  <c r="R84" i="4"/>
  <c r="W53" i="4"/>
  <c r="K49" i="4"/>
  <c r="G49" i="4"/>
  <c r="Q49" i="4"/>
  <c r="N83" i="4"/>
  <c r="U83" i="4"/>
  <c r="O59" i="4"/>
  <c r="J35" i="4"/>
  <c r="W37" i="4"/>
  <c r="V53" i="4"/>
  <c r="M30" i="4"/>
  <c r="L30" i="4"/>
  <c r="Y30" i="4" s="1"/>
  <c r="R30" i="4"/>
  <c r="E84" i="4"/>
  <c r="O30" i="4"/>
  <c r="R60" i="4"/>
  <c r="R26" i="4"/>
  <c r="W68" i="4"/>
  <c r="M68" i="4"/>
  <c r="V87" i="4"/>
  <c r="P30" i="4"/>
  <c r="K35" i="4"/>
  <c r="I84" i="4"/>
  <c r="N51" i="4"/>
  <c r="F84" i="4"/>
  <c r="W30" i="4"/>
  <c r="M83" i="4"/>
  <c r="P49" i="4"/>
  <c r="T30" i="4"/>
  <c r="N49" i="4"/>
  <c r="N84" i="4"/>
  <c r="S37" i="4"/>
  <c r="L35" i="4"/>
  <c r="Y35" i="4" s="1"/>
  <c r="M35" i="4"/>
  <c r="Q84" i="4"/>
  <c r="S30" i="4"/>
  <c r="T63" i="4"/>
  <c r="N30" i="4"/>
  <c r="F83" i="4"/>
  <c r="U87" i="4"/>
  <c r="T64" i="4"/>
  <c r="H49" i="4"/>
  <c r="I63" i="4"/>
  <c r="U20" i="4"/>
  <c r="H64" i="4"/>
  <c r="E48" i="4"/>
  <c r="X48" i="4" s="1"/>
  <c r="V24" i="4"/>
  <c r="J84" i="4"/>
  <c r="E34" i="4"/>
  <c r="X34" i="4" s="1"/>
  <c r="E30" i="4"/>
  <c r="X30" i="4" s="1"/>
  <c r="J56" i="4"/>
  <c r="F24" i="4"/>
  <c r="F43" i="4"/>
  <c r="U43" i="4"/>
  <c r="W43" i="4"/>
  <c r="N87" i="4"/>
  <c r="I49" i="4"/>
  <c r="V83" i="4"/>
  <c r="V84" i="4"/>
  <c r="T35" i="4"/>
  <c r="L63" i="4"/>
  <c r="Y63" i="4" s="1"/>
  <c r="W35" i="4"/>
  <c r="M49" i="4"/>
  <c r="K88" i="4"/>
  <c r="V58" i="4"/>
  <c r="U27" i="4"/>
  <c r="U44" i="4"/>
  <c r="K56" i="4"/>
  <c r="T58" i="4"/>
  <c r="K60" i="4"/>
  <c r="S60" i="4"/>
  <c r="J67" i="4"/>
  <c r="R67" i="4"/>
  <c r="S29" i="4"/>
  <c r="U31" i="4"/>
  <c r="U55" i="4"/>
  <c r="I60" i="4"/>
  <c r="P29" i="4"/>
  <c r="F44" i="4"/>
  <c r="O64" i="4"/>
  <c r="E83" i="4"/>
  <c r="X83" i="4" s="1"/>
  <c r="H29" i="4"/>
  <c r="I67" i="4"/>
  <c r="U54" i="4"/>
  <c r="P58" i="4"/>
  <c r="G56" i="4"/>
  <c r="K55" i="4"/>
  <c r="H27" i="4"/>
  <c r="I74" i="4"/>
  <c r="L55" i="4"/>
  <c r="Y55" i="4" s="1"/>
  <c r="P64" i="4"/>
  <c r="W58" i="4"/>
  <c r="I56" i="4"/>
  <c r="S56" i="4"/>
  <c r="K32" i="4"/>
  <c r="W51" i="4"/>
  <c r="V51" i="4"/>
  <c r="J52" i="4"/>
  <c r="M27" i="4"/>
  <c r="T39" i="4"/>
  <c r="K67" i="4"/>
  <c r="F39" i="4"/>
  <c r="L25" i="4"/>
  <c r="Y25" i="4" s="1"/>
  <c r="G61" i="4"/>
  <c r="G32" i="4"/>
  <c r="S65" i="4"/>
  <c r="Q51" i="4"/>
  <c r="V32" i="4"/>
  <c r="W65" i="4"/>
  <c r="T51" i="4"/>
  <c r="J39" i="4"/>
  <c r="W39" i="4"/>
  <c r="L39" i="4"/>
  <c r="Y39" i="4" s="1"/>
  <c r="H39" i="4"/>
  <c r="Q32" i="4"/>
  <c r="E51" i="4"/>
  <c r="P39" i="4"/>
  <c r="N39" i="4"/>
  <c r="Q54" i="4"/>
  <c r="O52" i="4"/>
  <c r="Q65" i="4"/>
  <c r="E67" i="4"/>
  <c r="X67" i="4" s="1"/>
  <c r="P20" i="4"/>
  <c r="J32" i="4"/>
  <c r="Q52" i="4"/>
  <c r="M39" i="4"/>
  <c r="J64" i="4"/>
  <c r="R55" i="4"/>
  <c r="R64" i="4"/>
  <c r="V68" i="4"/>
  <c r="I51" i="4"/>
  <c r="U51" i="4"/>
  <c r="S19" i="1"/>
  <c r="K65" i="4"/>
  <c r="M54" i="4"/>
  <c r="O51" i="4"/>
  <c r="E52" i="4"/>
  <c r="X52" i="4" s="1"/>
  <c r="I65" i="4"/>
  <c r="G52" i="4"/>
  <c r="H65" i="4"/>
  <c r="M52" i="4"/>
  <c r="P65" i="4"/>
  <c r="L29" i="4"/>
  <c r="Y29" i="4" s="1"/>
  <c r="K52" i="4"/>
  <c r="T27" i="4"/>
  <c r="G53" i="4"/>
  <c r="V25" i="4"/>
  <c r="S67" i="4"/>
  <c r="M67" i="4"/>
  <c r="O68" i="4"/>
  <c r="R68" i="4"/>
  <c r="F51" i="4"/>
  <c r="L65" i="4"/>
  <c r="Y65" i="4" s="1"/>
  <c r="G54" i="4"/>
  <c r="O54" i="4"/>
  <c r="K51" i="4"/>
  <c r="I52" i="4"/>
  <c r="R39" i="4"/>
  <c r="T54" i="4"/>
  <c r="P51" i="4"/>
  <c r="W54" i="4"/>
  <c r="S39" i="4"/>
  <c r="U39" i="4"/>
  <c r="Q63" i="1"/>
  <c r="W31" i="1"/>
  <c r="E77" i="4"/>
  <c r="X77" i="4" s="1"/>
  <c r="R74" i="4"/>
  <c r="R44" i="4"/>
  <c r="N95" i="4"/>
  <c r="S95" i="4"/>
  <c r="V57" i="4"/>
  <c r="E31" i="4"/>
  <c r="X31" i="4" s="1"/>
  <c r="O36" i="4"/>
  <c r="J44" i="4"/>
  <c r="S36" i="4"/>
  <c r="N66" i="4"/>
  <c r="O29" i="4"/>
  <c r="M59" i="4"/>
  <c r="U59" i="4"/>
  <c r="K30" i="4"/>
  <c r="L62" i="4"/>
  <c r="Y62" i="4" s="1"/>
  <c r="H47" i="4"/>
  <c r="U55" i="1"/>
  <c r="K31" i="1"/>
  <c r="P95" i="4"/>
  <c r="P74" i="4"/>
  <c r="E46" i="4"/>
  <c r="X46" i="4" s="1"/>
  <c r="L77" i="4"/>
  <c r="Y77" i="4" s="1"/>
  <c r="N92" i="4"/>
  <c r="W62" i="4"/>
  <c r="M31" i="4"/>
  <c r="T44" i="4"/>
  <c r="W66" i="4"/>
  <c r="T31" i="4"/>
  <c r="P44" i="4"/>
  <c r="G48" i="4"/>
  <c r="M47" i="4"/>
  <c r="J59" i="4"/>
  <c r="V95" i="4"/>
  <c r="K36" i="4"/>
  <c r="N31" i="4"/>
  <c r="O44" i="4"/>
  <c r="J36" i="4"/>
  <c r="R57" i="4"/>
  <c r="W57" i="4"/>
  <c r="V31" i="4"/>
  <c r="W31" i="4"/>
  <c r="F57" i="4"/>
  <c r="F31" i="4"/>
  <c r="N57" i="4"/>
  <c r="J31" i="4"/>
  <c r="L66" i="4"/>
  <c r="Y66" i="4" s="1"/>
  <c r="K53" i="1"/>
  <c r="U57" i="4"/>
  <c r="T57" i="4"/>
  <c r="H92" i="4"/>
  <c r="L95" i="4"/>
  <c r="Y95" i="4" s="1"/>
  <c r="U95" i="4"/>
  <c r="G44" i="4"/>
  <c r="R36" i="4"/>
  <c r="U36" i="4"/>
  <c r="I31" i="4"/>
  <c r="R29" i="4"/>
  <c r="R56" i="4"/>
  <c r="O53" i="4"/>
  <c r="Q44" i="4"/>
  <c r="G30" i="4"/>
  <c r="W47" i="4"/>
  <c r="V36" i="4"/>
  <c r="G31" i="4"/>
  <c r="S57" i="4"/>
  <c r="F95" i="4"/>
  <c r="L36" i="4"/>
  <c r="Y36" i="4" s="1"/>
  <c r="I36" i="4"/>
  <c r="T95" i="4"/>
  <c r="H36" i="4"/>
  <c r="O92" i="4"/>
  <c r="W29" i="4"/>
  <c r="H31" i="4"/>
  <c r="S31" i="4"/>
  <c r="N25" i="4"/>
  <c r="I63" i="1"/>
  <c r="Q53" i="1"/>
  <c r="I24" i="4"/>
  <c r="M65" i="4"/>
  <c r="P24" i="4"/>
  <c r="U65" i="4"/>
  <c r="T55" i="1"/>
  <c r="J53" i="1"/>
  <c r="L20" i="4"/>
  <c r="Y20" i="4" s="1"/>
  <c r="M25" i="4"/>
  <c r="W20" i="4"/>
  <c r="W23" i="4"/>
  <c r="H24" i="4"/>
  <c r="W76" i="4"/>
  <c r="W24" i="4"/>
  <c r="E25" i="4"/>
  <c r="X25" i="4" s="1"/>
  <c r="N24" i="4"/>
  <c r="I76" i="4"/>
  <c r="M23" i="4"/>
  <c r="N21" i="4"/>
  <c r="F36" i="4"/>
  <c r="F54" i="4"/>
  <c r="S25" i="4"/>
  <c r="M55" i="1"/>
  <c r="Q25" i="4"/>
  <c r="I23" i="4"/>
  <c r="N65" i="4"/>
  <c r="T32" i="4"/>
  <c r="W25" i="4"/>
  <c r="G79" i="4"/>
  <c r="E89" i="4"/>
  <c r="X89" i="4" s="1"/>
  <c r="N55" i="1"/>
  <c r="K55" i="1"/>
  <c r="O97" i="4"/>
  <c r="I20" i="4"/>
  <c r="J25" i="4"/>
  <c r="U25" i="4"/>
  <c r="P25" i="4"/>
  <c r="K20" i="4"/>
  <c r="H25" i="4"/>
  <c r="I48" i="4"/>
  <c r="W27" i="4"/>
  <c r="L27" i="4"/>
  <c r="Y27" i="4" s="1"/>
  <c r="S55" i="1"/>
  <c r="M53" i="1"/>
  <c r="L88" i="4"/>
  <c r="Y88" i="4" s="1"/>
  <c r="G21" i="4"/>
  <c r="P37" i="4"/>
  <c r="R35" i="4"/>
  <c r="R52" i="4"/>
  <c r="E35" i="4"/>
  <c r="X35" i="4" s="1"/>
  <c r="Q21" i="4"/>
  <c r="T45" i="4"/>
  <c r="S52" i="4"/>
  <c r="T24" i="4"/>
  <c r="I21" i="4"/>
  <c r="J55" i="4"/>
  <c r="Q60" i="4"/>
  <c r="O28" i="4"/>
  <c r="H28" i="4"/>
  <c r="F34" i="4"/>
  <c r="E65" i="4"/>
  <c r="X65" i="4" s="1"/>
  <c r="S24" i="4"/>
  <c r="F37" i="4"/>
  <c r="G27" i="4"/>
  <c r="J28" i="4"/>
  <c r="P28" i="4"/>
  <c r="Q37" i="4"/>
  <c r="M63" i="4"/>
  <c r="L37" i="4"/>
  <c r="Y37" i="4" s="1"/>
  <c r="I35" i="4"/>
  <c r="V65" i="4"/>
  <c r="N36" i="4"/>
  <c r="S45" i="4"/>
  <c r="Q40" i="4"/>
  <c r="G55" i="1"/>
  <c r="N34" i="1"/>
  <c r="R16" i="1"/>
  <c r="G36" i="4"/>
  <c r="H37" i="4"/>
  <c r="M55" i="4"/>
  <c r="U28" i="4"/>
  <c r="V21" i="4"/>
  <c r="Q46" i="4"/>
  <c r="M24" i="4"/>
  <c r="V34" i="4"/>
  <c r="Q56" i="4"/>
  <c r="H53" i="4"/>
  <c r="E27" i="4"/>
  <c r="X27" i="4" s="1"/>
  <c r="N35" i="4"/>
  <c r="T36" i="4"/>
  <c r="Q22" i="4"/>
  <c r="U34" i="4"/>
  <c r="S28" i="4"/>
  <c r="V39" i="4"/>
  <c r="Q90" i="4"/>
  <c r="I90" i="4"/>
  <c r="Q28" i="4"/>
  <c r="I37" i="4"/>
  <c r="M28" i="4"/>
  <c r="O27" i="4"/>
  <c r="G28" i="4"/>
  <c r="G87" i="4"/>
  <c r="S69" i="4"/>
  <c r="S51" i="4"/>
  <c r="T20" i="4"/>
  <c r="U66" i="4"/>
  <c r="H20" i="4"/>
  <c r="V35" i="4"/>
  <c r="P36" i="4"/>
  <c r="L44" i="4"/>
  <c r="Y44" i="4" s="1"/>
  <c r="H45" i="4"/>
  <c r="T67" i="4"/>
  <c r="E37" i="4"/>
  <c r="X37" i="4" s="1"/>
  <c r="H23" i="4"/>
  <c r="J37" i="4"/>
  <c r="S44" i="4"/>
  <c r="S76" i="4"/>
  <c r="Q82" i="4"/>
  <c r="E73" i="4"/>
  <c r="X73" i="4" s="1"/>
  <c r="L68" i="4"/>
  <c r="Y68" i="4" s="1"/>
  <c r="F69" i="4"/>
  <c r="J51" i="4"/>
  <c r="M51" i="4"/>
  <c r="Q94" i="4"/>
  <c r="I28" i="4"/>
  <c r="T76" i="4"/>
  <c r="L67" i="4"/>
  <c r="Y67" i="4" s="1"/>
  <c r="T23" i="4"/>
  <c r="R51" i="4"/>
  <c r="H76" i="4"/>
  <c r="O20" i="4"/>
  <c r="O31" i="4"/>
  <c r="S27" i="4"/>
  <c r="L84" i="4"/>
  <c r="Y84" i="4" s="1"/>
  <c r="R20" i="4"/>
  <c r="Q36" i="4"/>
  <c r="M66" i="4"/>
  <c r="G66" i="4"/>
  <c r="V28" i="4"/>
  <c r="E76" i="4"/>
  <c r="X76" i="4" s="1"/>
  <c r="T59" i="4"/>
  <c r="O66" i="4"/>
  <c r="R27" i="4"/>
  <c r="Q35" i="4"/>
  <c r="S20" i="4"/>
  <c r="P23" i="4"/>
  <c r="S47" i="4"/>
  <c r="T84" i="4"/>
  <c r="L28" i="4"/>
  <c r="Y28" i="4" s="1"/>
  <c r="L31" i="4"/>
  <c r="Y31" i="4" s="1"/>
  <c r="H52" i="4"/>
  <c r="G20" i="4"/>
  <c r="O35" i="4"/>
  <c r="I82" i="4"/>
  <c r="E47" i="4"/>
  <c r="X47" i="4" s="1"/>
  <c r="K68" i="4"/>
  <c r="P48" i="1"/>
  <c r="Q32" i="1"/>
  <c r="G69" i="4"/>
  <c r="J69" i="4"/>
  <c r="H32" i="4"/>
  <c r="U29" i="4"/>
  <c r="I64" i="4"/>
  <c r="L23" i="4"/>
  <c r="Y23" i="4" s="1"/>
  <c r="Q29" i="4"/>
  <c r="H44" i="4"/>
  <c r="Q64" i="4"/>
  <c r="S23" i="4"/>
  <c r="M34" i="4"/>
  <c r="Q97" i="4"/>
  <c r="I32" i="4"/>
  <c r="P53" i="4"/>
  <c r="U21" i="4"/>
  <c r="M29" i="4"/>
  <c r="P57" i="4"/>
  <c r="K64" i="4"/>
  <c r="P32" i="4"/>
  <c r="E44" i="4"/>
  <c r="X44" i="4" s="1"/>
  <c r="T69" i="4"/>
  <c r="Q69" i="4"/>
  <c r="G29" i="4"/>
  <c r="N29" i="4"/>
  <c r="H57" i="4"/>
  <c r="U63" i="4"/>
  <c r="I34" i="4"/>
  <c r="L51" i="4"/>
  <c r="Y51" i="4" s="1"/>
  <c r="H61" i="4"/>
  <c r="U67" i="4"/>
  <c r="W36" i="4"/>
  <c r="O32" i="4"/>
  <c r="E75" i="4"/>
  <c r="X75" i="4" s="1"/>
  <c r="P97" i="4"/>
  <c r="W32" i="4"/>
  <c r="N97" i="4"/>
  <c r="G57" i="4"/>
  <c r="E32" i="4"/>
  <c r="X32" i="4" s="1"/>
  <c r="O57" i="4"/>
  <c r="Q53" i="4"/>
  <c r="W83" i="4"/>
  <c r="E97" i="4"/>
  <c r="X97" i="4" s="1"/>
  <c r="F47" i="1"/>
  <c r="AC47" i="1" s="1"/>
  <c r="W58" i="1"/>
  <c r="M57" i="1"/>
  <c r="H54" i="1"/>
  <c r="H69" i="4"/>
  <c r="O69" i="4"/>
  <c r="N32" i="4"/>
  <c r="F21" i="4"/>
  <c r="J29" i="4"/>
  <c r="I53" i="4"/>
  <c r="O23" i="4"/>
  <c r="O49" i="4"/>
  <c r="I57" i="4"/>
  <c r="G23" i="4"/>
  <c r="S77" i="4"/>
  <c r="I68" i="4"/>
  <c r="U40" i="4"/>
  <c r="L50" i="4"/>
  <c r="Y50" i="4" s="1"/>
  <c r="T85" i="4"/>
  <c r="K92" i="4"/>
  <c r="G46" i="4"/>
  <c r="S33" i="4"/>
  <c r="W33" i="4"/>
  <c r="K22" i="4"/>
  <c r="S26" i="4"/>
  <c r="I92" i="4"/>
  <c r="G26" i="4"/>
  <c r="P40" i="4"/>
  <c r="T33" i="4"/>
  <c r="W22" i="4"/>
  <c r="I26" i="4"/>
  <c r="V92" i="4"/>
  <c r="J46" i="4"/>
  <c r="J92" i="4"/>
  <c r="N46" i="4"/>
  <c r="G33" i="4"/>
  <c r="N22" i="4"/>
  <c r="O26" i="4"/>
  <c r="T92" i="4"/>
  <c r="H46" i="4"/>
  <c r="I22" i="4"/>
  <c r="E22" i="4"/>
  <c r="X22" i="4" s="1"/>
  <c r="T97" i="4"/>
  <c r="R69" i="4"/>
  <c r="I40" i="4"/>
  <c r="H40" i="4"/>
  <c r="U50" i="4"/>
  <c r="E50" i="4"/>
  <c r="X50" i="4" s="1"/>
  <c r="L85" i="4"/>
  <c r="Y85" i="4" s="1"/>
  <c r="P22" i="4"/>
  <c r="L96" i="4"/>
  <c r="Y96" i="4" s="1"/>
  <c r="T22" i="4"/>
  <c r="F26" i="4"/>
  <c r="R92" i="4"/>
  <c r="V46" i="4"/>
  <c r="J33" i="4"/>
  <c r="R22" i="4"/>
  <c r="K26" i="4"/>
  <c r="K66" i="4"/>
  <c r="E66" i="4"/>
  <c r="X66" i="4" s="1"/>
  <c r="P92" i="4"/>
  <c r="H35" i="4"/>
  <c r="F22" i="4"/>
  <c r="Q33" i="4"/>
  <c r="V27" i="4"/>
  <c r="Q86" i="4"/>
  <c r="E81" i="4"/>
  <c r="X81" i="4" s="1"/>
  <c r="J68" i="4"/>
  <c r="M97" i="4"/>
  <c r="P69" i="4"/>
  <c r="T40" i="4"/>
  <c r="M69" i="4"/>
  <c r="T86" i="4"/>
  <c r="K96" i="4"/>
  <c r="G92" i="4"/>
  <c r="G22" i="4"/>
  <c r="H26" i="4"/>
  <c r="F92" i="4"/>
  <c r="I46" i="4"/>
  <c r="E33" i="4"/>
  <c r="X33" i="4" s="1"/>
  <c r="J22" i="4"/>
  <c r="L26" i="4"/>
  <c r="Y26" i="4" s="1"/>
  <c r="M33" i="4"/>
  <c r="K27" i="4"/>
  <c r="U96" i="4"/>
  <c r="S89" i="4"/>
  <c r="S93" i="4"/>
  <c r="W92" i="4"/>
  <c r="M50" i="4"/>
  <c r="J96" i="4"/>
  <c r="R50" i="4"/>
  <c r="H33" i="4"/>
  <c r="O22" i="4"/>
  <c r="P26" i="4"/>
  <c r="S22" i="4"/>
  <c r="E26" i="4"/>
  <c r="X26" i="4" s="1"/>
  <c r="M26" i="4"/>
  <c r="Q92" i="4"/>
  <c r="F46" i="4"/>
  <c r="N33" i="4"/>
  <c r="U33" i="4"/>
  <c r="V30" i="4"/>
  <c r="M21" i="4"/>
  <c r="Q78" i="4"/>
  <c r="S81" i="4"/>
  <c r="K89" i="4"/>
  <c r="V69" i="4"/>
  <c r="K69" i="4"/>
  <c r="S40" i="4"/>
  <c r="N40" i="4"/>
  <c r="V96" i="4"/>
  <c r="M92" i="4"/>
  <c r="Q26" i="4"/>
  <c r="F33" i="4"/>
  <c r="L33" i="4"/>
  <c r="Y33" i="4" s="1"/>
  <c r="U92" i="4"/>
  <c r="L22" i="4"/>
  <c r="Y22" i="4" s="1"/>
  <c r="U26" i="4"/>
  <c r="K46" i="4"/>
  <c r="P21" i="4"/>
  <c r="L32" i="4"/>
  <c r="Y32" i="4" s="1"/>
  <c r="F35" i="4"/>
  <c r="E28" i="4"/>
  <c r="X28" i="4" s="1"/>
  <c r="U68" i="4"/>
  <c r="T68" i="4"/>
  <c r="S85" i="4"/>
  <c r="K40" i="4"/>
  <c r="F40" i="4"/>
  <c r="R46" i="4"/>
  <c r="O33" i="4"/>
  <c r="I50" i="4"/>
  <c r="P46" i="4"/>
  <c r="K81" i="4"/>
  <c r="X17" i="4"/>
  <c r="V67" i="4"/>
  <c r="E49" i="4"/>
  <c r="T37" i="4"/>
  <c r="K77" i="4"/>
  <c r="M88" i="4"/>
  <c r="W79" i="4"/>
  <c r="X92" i="4"/>
  <c r="Q39" i="4"/>
  <c r="W54" i="1"/>
  <c r="U54" i="1"/>
  <c r="R97" i="4"/>
  <c r="E69" i="4"/>
  <c r="R40" i="4"/>
  <c r="W40" i="4"/>
  <c r="M40" i="4"/>
  <c r="F29" i="4"/>
  <c r="M96" i="4"/>
  <c r="M80" i="4"/>
  <c r="X16" i="4"/>
  <c r="W96" i="4"/>
  <c r="R54" i="1"/>
  <c r="S97" i="4"/>
  <c r="F97" i="4"/>
  <c r="L69" i="4"/>
  <c r="Y69" i="4" s="1"/>
  <c r="W69" i="4"/>
  <c r="I69" i="4"/>
  <c r="J40" i="4"/>
  <c r="O40" i="4"/>
  <c r="X58" i="4"/>
  <c r="R37" i="4"/>
  <c r="I94" i="4"/>
  <c r="W95" i="4"/>
  <c r="E91" i="4"/>
  <c r="E68" i="4"/>
  <c r="X68" i="4" s="1"/>
  <c r="I95" i="4"/>
  <c r="G57" i="1"/>
  <c r="N54" i="1"/>
  <c r="L97" i="4"/>
  <c r="Y97" i="4" s="1"/>
  <c r="G97" i="4"/>
  <c r="U97" i="4"/>
  <c r="X40" i="4"/>
  <c r="G40" i="4"/>
  <c r="X43" i="4"/>
  <c r="X84" i="4"/>
  <c r="T29" i="4"/>
  <c r="E55" i="4"/>
  <c r="X55" i="4" s="1"/>
  <c r="K93" i="4"/>
  <c r="E63" i="4"/>
  <c r="X63" i="4" s="1"/>
  <c r="O95" i="4"/>
  <c r="P68" i="4"/>
  <c r="G91" i="4"/>
  <c r="J57" i="1"/>
  <c r="K48" i="1"/>
  <c r="K54" i="1"/>
  <c r="J29" i="1"/>
  <c r="I97" i="4"/>
  <c r="H97" i="4"/>
  <c r="V97" i="4"/>
  <c r="O96" i="4"/>
  <c r="I86" i="4"/>
  <c r="U88" i="4"/>
  <c r="X39" i="4"/>
  <c r="Q68" i="4"/>
  <c r="O91" i="4"/>
  <c r="H68" i="4"/>
  <c r="O87" i="4"/>
  <c r="V69" i="1"/>
  <c r="G54" i="1"/>
  <c r="Q21" i="1"/>
  <c r="J97" i="4"/>
  <c r="W97" i="4"/>
  <c r="N69" i="4"/>
  <c r="L40" i="4"/>
  <c r="Y40" i="4" s="1"/>
  <c r="V40" i="4"/>
  <c r="X93" i="4"/>
  <c r="X51" i="4"/>
  <c r="E29" i="4"/>
  <c r="X29" i="4" s="1"/>
  <c r="V29" i="4"/>
  <c r="K85" i="4"/>
  <c r="Q95" i="4"/>
  <c r="W87" i="4"/>
  <c r="G83" i="4"/>
  <c r="X59" i="4"/>
  <c r="N37" i="4"/>
  <c r="X24" i="4"/>
  <c r="G95" i="4"/>
  <c r="E36" i="4"/>
  <c r="X36" i="4" s="1"/>
  <c r="I78" i="4"/>
  <c r="G96" i="4"/>
  <c r="U80" i="4"/>
  <c r="E57" i="4"/>
  <c r="W91" i="4"/>
  <c r="X23" i="4"/>
  <c r="O83" i="4"/>
  <c r="O79" i="4"/>
  <c r="L16" i="4"/>
  <c r="Y16" i="4" s="1"/>
  <c r="S16" i="4"/>
  <c r="K16" i="4"/>
  <c r="R16" i="4"/>
  <c r="J16" i="4"/>
  <c r="I16" i="4"/>
  <c r="Q16" i="4"/>
  <c r="W57" i="1"/>
  <c r="J54" i="1"/>
  <c r="W16" i="4"/>
  <c r="G16" i="4"/>
  <c r="P16" i="4"/>
  <c r="J48" i="1"/>
  <c r="I29" i="1"/>
  <c r="L8" i="4"/>
  <c r="Y8" i="4" s="1"/>
  <c r="T8" i="4"/>
  <c r="M8" i="4"/>
  <c r="U8" i="4"/>
  <c r="N8" i="4"/>
  <c r="V8" i="4"/>
  <c r="G8" i="4"/>
  <c r="O8" i="4"/>
  <c r="W8" i="4"/>
  <c r="H8" i="4"/>
  <c r="P8" i="4"/>
  <c r="I8" i="4"/>
  <c r="Q8" i="4"/>
  <c r="E8" i="4"/>
  <c r="X8" i="4" s="1"/>
  <c r="J8" i="4"/>
  <c r="R8" i="4"/>
  <c r="K8" i="4"/>
  <c r="S8" i="4"/>
  <c r="I7" i="4"/>
  <c r="Q7" i="4"/>
  <c r="J7" i="4"/>
  <c r="R7" i="4"/>
  <c r="K7" i="4"/>
  <c r="S7" i="4"/>
  <c r="L7" i="4"/>
  <c r="Y7" i="4" s="1"/>
  <c r="T7" i="4"/>
  <c r="M7" i="4"/>
  <c r="U7" i="4"/>
  <c r="N7" i="4"/>
  <c r="V7" i="4"/>
  <c r="G7" i="4"/>
  <c r="O7" i="4"/>
  <c r="W7" i="4"/>
  <c r="H7" i="4"/>
  <c r="P7" i="4"/>
  <c r="D10" i="4"/>
  <c r="P19" i="4"/>
  <c r="O17" i="4"/>
  <c r="J18" i="4"/>
  <c r="H18" i="4"/>
  <c r="K17" i="4"/>
  <c r="V9" i="4"/>
  <c r="N9" i="4"/>
  <c r="W9" i="4"/>
  <c r="I9" i="4"/>
  <c r="O9" i="4"/>
  <c r="G9" i="4"/>
  <c r="P9" i="4"/>
  <c r="E9" i="4"/>
  <c r="X9" i="4" s="1"/>
  <c r="H9" i="4"/>
  <c r="Q9" i="4"/>
  <c r="J9" i="4"/>
  <c r="R9" i="4"/>
  <c r="K9" i="4"/>
  <c r="S9" i="4"/>
  <c r="L9" i="4"/>
  <c r="Y9" i="4" s="1"/>
  <c r="T9" i="4"/>
  <c r="M9" i="4"/>
  <c r="U9" i="4"/>
  <c r="F9" i="4"/>
  <c r="Q17" i="4"/>
  <c r="H19" i="4"/>
  <c r="G17" i="4"/>
  <c r="V19" i="4"/>
  <c r="U17" i="4"/>
  <c r="T19" i="4"/>
  <c r="I17" i="4"/>
  <c r="R17" i="4"/>
  <c r="S60" i="1"/>
  <c r="I48" i="1"/>
  <c r="F7" i="4"/>
  <c r="V18" i="4"/>
  <c r="T18" i="4"/>
  <c r="N19" i="4"/>
  <c r="M17" i="4"/>
  <c r="L19" i="4"/>
  <c r="Y19" i="4" s="1"/>
  <c r="P18" i="4"/>
  <c r="N18" i="4"/>
  <c r="J17" i="4"/>
  <c r="W51" i="1"/>
  <c r="W48" i="1"/>
  <c r="K65" i="1"/>
  <c r="F17" i="1"/>
  <c r="L18" i="4"/>
  <c r="Y18" i="4" s="1"/>
  <c r="P17" i="4"/>
  <c r="K18" i="4"/>
  <c r="F19" i="4"/>
  <c r="G18" i="4"/>
  <c r="Q19" i="4"/>
  <c r="W18" i="4"/>
  <c r="U48" i="1"/>
  <c r="S33" i="1"/>
  <c r="I19" i="4"/>
  <c r="H17" i="4"/>
  <c r="W19" i="4"/>
  <c r="V17" i="4"/>
  <c r="R18" i="4"/>
  <c r="T17" i="4"/>
  <c r="S19" i="4"/>
  <c r="O18" i="4"/>
  <c r="G48" i="1"/>
  <c r="I58" i="1"/>
  <c r="H33" i="1"/>
  <c r="F8" i="4"/>
  <c r="E38" i="4"/>
  <c r="U18" i="4"/>
  <c r="O19" i="4"/>
  <c r="N17" i="4"/>
  <c r="I18" i="4"/>
  <c r="L17" i="4"/>
  <c r="Y17" i="4" s="1"/>
  <c r="K19" i="4"/>
  <c r="F18" i="4"/>
  <c r="M18" i="4"/>
  <c r="G19" i="4"/>
  <c r="F17" i="4"/>
  <c r="U19" i="4"/>
  <c r="R19" i="4"/>
  <c r="E19" i="4"/>
  <c r="X19" i="4" s="1"/>
  <c r="W17" i="4"/>
  <c r="S18" i="4"/>
  <c r="M19" i="4"/>
  <c r="O54" i="1"/>
  <c r="I65" i="1"/>
  <c r="Q46" i="1"/>
  <c r="Q65" i="1"/>
  <c r="P58" i="1"/>
  <c r="F76" i="1"/>
  <c r="AC76" i="1" s="1"/>
  <c r="K50" i="1"/>
  <c r="Q64" i="1"/>
  <c r="U58" i="1"/>
  <c r="O50" i="1"/>
  <c r="H62" i="1"/>
  <c r="V64" i="1"/>
  <c r="O64" i="1"/>
  <c r="W62" i="1"/>
  <c r="M64" i="1"/>
  <c r="K27" i="1"/>
  <c r="U62" i="1"/>
  <c r="G64" i="1"/>
  <c r="T62" i="1"/>
  <c r="F64" i="1"/>
  <c r="W50" i="1"/>
  <c r="M62" i="1"/>
  <c r="I64" i="1"/>
  <c r="R50" i="1"/>
  <c r="I62" i="1"/>
  <c r="X64" i="1"/>
  <c r="U51" i="1"/>
  <c r="T51" i="1"/>
  <c r="S51" i="1"/>
  <c r="W67" i="1"/>
  <c r="M51" i="1"/>
  <c r="X61" i="1"/>
  <c r="L51" i="1"/>
  <c r="L61" i="1"/>
  <c r="K51" i="1"/>
  <c r="I51" i="1"/>
  <c r="F44" i="1"/>
  <c r="U52" i="1"/>
  <c r="I52" i="1"/>
  <c r="U44" i="1"/>
  <c r="P44" i="1"/>
  <c r="L44" i="1"/>
  <c r="I60" i="1"/>
  <c r="W61" i="1"/>
  <c r="R51" i="1"/>
  <c r="H51" i="1"/>
  <c r="Q51" i="1"/>
  <c r="G51" i="1"/>
  <c r="I67" i="1"/>
  <c r="O51" i="1"/>
  <c r="F51" i="1"/>
  <c r="X51" i="1"/>
  <c r="P66" i="1"/>
  <c r="O46" i="1"/>
  <c r="H46" i="1"/>
  <c r="T46" i="1"/>
  <c r="O66" i="1"/>
  <c r="K66" i="1"/>
  <c r="I66" i="1"/>
  <c r="W59" i="1"/>
  <c r="H66" i="1"/>
  <c r="L59" i="1"/>
  <c r="V66" i="1"/>
  <c r="O68" i="1"/>
  <c r="Q49" i="1"/>
  <c r="M52" i="1"/>
  <c r="O59" i="1"/>
  <c r="F59" i="1"/>
  <c r="AC59" i="1" s="1"/>
  <c r="W60" i="1"/>
  <c r="L60" i="1"/>
  <c r="S47" i="1"/>
  <c r="Q36" i="1"/>
  <c r="M17" i="1"/>
  <c r="S32" i="1"/>
  <c r="X52" i="1"/>
  <c r="L52" i="1"/>
  <c r="N59" i="1"/>
  <c r="V60" i="1"/>
  <c r="K60" i="1"/>
  <c r="J47" i="1"/>
  <c r="F36" i="1"/>
  <c r="AC36" i="1" s="1"/>
  <c r="K17" i="1"/>
  <c r="R32" i="1"/>
  <c r="T52" i="1"/>
  <c r="F52" i="1"/>
  <c r="U59" i="1"/>
  <c r="K59" i="1"/>
  <c r="Q60" i="1"/>
  <c r="G60" i="1"/>
  <c r="X32" i="1"/>
  <c r="H32" i="1"/>
  <c r="R52" i="1"/>
  <c r="G52" i="1"/>
  <c r="S59" i="1"/>
  <c r="H59" i="1"/>
  <c r="P60" i="1"/>
  <c r="W17" i="1"/>
  <c r="W32" i="1"/>
  <c r="I32" i="1"/>
  <c r="R59" i="1"/>
  <c r="X60" i="1"/>
  <c r="U32" i="1"/>
  <c r="U61" i="1"/>
  <c r="V50" i="1"/>
  <c r="I50" i="1"/>
  <c r="M46" i="1"/>
  <c r="S67" i="1"/>
  <c r="Q55" i="1"/>
  <c r="J55" i="1"/>
  <c r="U57" i="1"/>
  <c r="U64" i="1"/>
  <c r="L64" i="1"/>
  <c r="W53" i="1"/>
  <c r="P53" i="1"/>
  <c r="I53" i="1"/>
  <c r="G65" i="1"/>
  <c r="W29" i="1"/>
  <c r="R61" i="1"/>
  <c r="U50" i="1"/>
  <c r="G50" i="1"/>
  <c r="I46" i="1"/>
  <c r="P67" i="1"/>
  <c r="W55" i="1"/>
  <c r="P55" i="1"/>
  <c r="I55" i="1"/>
  <c r="S57" i="1"/>
  <c r="S64" i="1"/>
  <c r="K64" i="1"/>
  <c r="V53" i="1"/>
  <c r="O53" i="1"/>
  <c r="H53" i="1"/>
  <c r="U65" i="1"/>
  <c r="S29" i="1"/>
  <c r="W21" i="1"/>
  <c r="U27" i="1"/>
  <c r="N61" i="1"/>
  <c r="S50" i="1"/>
  <c r="X46" i="1"/>
  <c r="V55" i="1"/>
  <c r="O55" i="1"/>
  <c r="R64" i="1"/>
  <c r="U53" i="1"/>
  <c r="N53" i="1"/>
  <c r="V21" i="1"/>
  <c r="W68" i="1"/>
  <c r="T68" i="1"/>
  <c r="T56" i="1"/>
  <c r="H49" i="1"/>
  <c r="R45" i="1"/>
  <c r="H45" i="1"/>
  <c r="U21" i="1"/>
  <c r="U31" i="1"/>
  <c r="H89" i="1"/>
  <c r="O32" i="1"/>
  <c r="V68" i="1"/>
  <c r="N68" i="1"/>
  <c r="O49" i="1"/>
  <c r="G49" i="1"/>
  <c r="O45" i="1"/>
  <c r="G45" i="1"/>
  <c r="Q56" i="1"/>
  <c r="I22" i="1"/>
  <c r="S25" i="1"/>
  <c r="T86" i="1"/>
  <c r="O79" i="1"/>
  <c r="U68" i="1"/>
  <c r="M68" i="1"/>
  <c r="V49" i="1"/>
  <c r="N49" i="1"/>
  <c r="W45" i="1"/>
  <c r="N45" i="1"/>
  <c r="F45" i="1"/>
  <c r="AC45" i="1" s="1"/>
  <c r="M56" i="1"/>
  <c r="P37" i="1"/>
  <c r="U49" i="1"/>
  <c r="M49" i="1"/>
  <c r="U45" i="1"/>
  <c r="M45" i="1"/>
  <c r="L56" i="1"/>
  <c r="O30" i="1"/>
  <c r="Q68" i="1"/>
  <c r="T49" i="1"/>
  <c r="K49" i="1"/>
  <c r="T45" i="1"/>
  <c r="L45" i="1"/>
  <c r="X56" i="1"/>
  <c r="I56" i="1"/>
  <c r="P68" i="1"/>
  <c r="S49" i="1"/>
  <c r="S45" i="1"/>
  <c r="W56" i="1"/>
  <c r="F56" i="1"/>
  <c r="AC56" i="1" s="1"/>
  <c r="O78" i="1"/>
  <c r="G81" i="1"/>
  <c r="M88" i="1"/>
  <c r="M78" i="1"/>
  <c r="G78" i="1"/>
  <c r="O93" i="1"/>
  <c r="V81" i="1"/>
  <c r="U95" i="1"/>
  <c r="Q28" i="1"/>
  <c r="T89" i="1"/>
  <c r="O89" i="1"/>
  <c r="V86" i="1"/>
  <c r="M93" i="1"/>
  <c r="U81" i="1"/>
  <c r="M95" i="1"/>
  <c r="V92" i="1"/>
  <c r="P86" i="1"/>
  <c r="M86" i="1"/>
  <c r="O83" i="1"/>
  <c r="U87" i="1"/>
  <c r="K28" i="1"/>
  <c r="X98" i="1"/>
  <c r="T80" i="1"/>
  <c r="Q98" i="1"/>
  <c r="U75" i="1"/>
  <c r="M98" i="1"/>
  <c r="O86" i="1"/>
  <c r="W91" i="1"/>
  <c r="G75" i="1"/>
  <c r="I98" i="1"/>
  <c r="O81" i="1"/>
  <c r="T28" i="1"/>
  <c r="R84" i="1"/>
  <c r="X89" i="1"/>
  <c r="L89" i="1"/>
  <c r="O84" i="1"/>
  <c r="W86" i="1"/>
  <c r="I86" i="1"/>
  <c r="N91" i="1"/>
  <c r="Q75" i="1"/>
  <c r="V98" i="1"/>
  <c r="M87" i="1"/>
  <c r="N81" i="1"/>
  <c r="K79" i="1"/>
  <c r="W88" i="1"/>
  <c r="N80" i="1"/>
  <c r="O56" i="1"/>
  <c r="G56" i="1"/>
  <c r="N25" i="1"/>
  <c r="I28" i="1"/>
  <c r="W89" i="1"/>
  <c r="K89" i="1"/>
  <c r="X84" i="1"/>
  <c r="M84" i="1"/>
  <c r="M75" i="1"/>
  <c r="M81" i="1"/>
  <c r="V88" i="1"/>
  <c r="K80" i="1"/>
  <c r="P76" i="1"/>
  <c r="W28" i="1"/>
  <c r="W84" i="1"/>
  <c r="L84" i="1"/>
  <c r="V90" i="1"/>
  <c r="W22" i="1"/>
  <c r="S89" i="1"/>
  <c r="Q90" i="1"/>
  <c r="T22" i="1"/>
  <c r="T84" i="1"/>
  <c r="K84" i="1"/>
  <c r="R89" i="1"/>
  <c r="N96" i="1"/>
  <c r="S84" i="1"/>
  <c r="I84" i="1"/>
  <c r="S81" i="1"/>
  <c r="I90" i="1"/>
  <c r="X80" i="1"/>
  <c r="S56" i="1"/>
  <c r="N22" i="1"/>
  <c r="N28" i="1"/>
  <c r="Q89" i="1"/>
  <c r="I89" i="1"/>
  <c r="G96" i="1"/>
  <c r="U91" i="1"/>
  <c r="L91" i="1"/>
  <c r="W83" i="1"/>
  <c r="N83" i="1"/>
  <c r="W77" i="1"/>
  <c r="X75" i="1"/>
  <c r="N75" i="1"/>
  <c r="F75" i="1"/>
  <c r="AC75" i="1" s="1"/>
  <c r="W98" i="1"/>
  <c r="P98" i="1"/>
  <c r="F98" i="1"/>
  <c r="AC98" i="1" s="1"/>
  <c r="U79" i="1"/>
  <c r="U90" i="1"/>
  <c r="G90" i="1"/>
  <c r="I88" i="1"/>
  <c r="S95" i="1"/>
  <c r="L95" i="1"/>
  <c r="X78" i="1"/>
  <c r="N92" i="1"/>
  <c r="S22" i="1"/>
  <c r="G22" i="1"/>
  <c r="W25" i="1"/>
  <c r="M25" i="1"/>
  <c r="W30" i="1"/>
  <c r="M30" i="1"/>
  <c r="W20" i="1"/>
  <c r="U28" i="1"/>
  <c r="H28" i="1"/>
  <c r="V83" i="1"/>
  <c r="V77" i="1"/>
  <c r="W82" i="1"/>
  <c r="R95" i="1"/>
  <c r="K95" i="1"/>
  <c r="O22" i="1"/>
  <c r="U25" i="1"/>
  <c r="I25" i="1"/>
  <c r="U30" i="1"/>
  <c r="K30" i="1"/>
  <c r="U20" i="1"/>
  <c r="S91" i="1"/>
  <c r="M83" i="1"/>
  <c r="U89" i="1"/>
  <c r="N89" i="1"/>
  <c r="G89" i="1"/>
  <c r="Q84" i="1"/>
  <c r="H84" i="1"/>
  <c r="R91" i="1"/>
  <c r="I91" i="1"/>
  <c r="U83" i="1"/>
  <c r="J83" i="1"/>
  <c r="R77" i="1"/>
  <c r="T75" i="1"/>
  <c r="L75" i="1"/>
  <c r="T74" i="1"/>
  <c r="U98" i="1"/>
  <c r="L98" i="1"/>
  <c r="R82" i="1"/>
  <c r="O90" i="1"/>
  <c r="X95" i="1"/>
  <c r="Q95" i="1"/>
  <c r="I95" i="1"/>
  <c r="H25" i="1"/>
  <c r="T30" i="1"/>
  <c r="G30" i="1"/>
  <c r="N20" i="1"/>
  <c r="K91" i="1"/>
  <c r="M89" i="1"/>
  <c r="F84" i="1"/>
  <c r="AC84" i="1" s="1"/>
  <c r="Q91" i="1"/>
  <c r="H91" i="1"/>
  <c r="T83" i="1"/>
  <c r="I83" i="1"/>
  <c r="L77" i="1"/>
  <c r="S75" i="1"/>
  <c r="K75" i="1"/>
  <c r="K74" i="1"/>
  <c r="S98" i="1"/>
  <c r="K98" i="1"/>
  <c r="M82" i="1"/>
  <c r="N90" i="1"/>
  <c r="W95" i="1"/>
  <c r="P95" i="1"/>
  <c r="G95" i="1"/>
  <c r="M22" i="1"/>
  <c r="Q25" i="1"/>
  <c r="G25" i="1"/>
  <c r="S30" i="1"/>
  <c r="G20" i="1"/>
  <c r="X91" i="1"/>
  <c r="O91" i="1"/>
  <c r="Q83" i="1"/>
  <c r="G83" i="1"/>
  <c r="I77" i="1"/>
  <c r="R75" i="1"/>
  <c r="R98" i="1"/>
  <c r="J98" i="1"/>
  <c r="J82" i="1"/>
  <c r="W90" i="1"/>
  <c r="M90" i="1"/>
  <c r="R88" i="1"/>
  <c r="V95" i="1"/>
  <c r="O95" i="1"/>
  <c r="F95" i="1"/>
  <c r="U22" i="1"/>
  <c r="O25" i="1"/>
  <c r="Q30" i="1"/>
  <c r="H86" i="1"/>
  <c r="Q82" i="1"/>
  <c r="I82" i="1"/>
  <c r="S79" i="1"/>
  <c r="I79" i="1"/>
  <c r="P88" i="1"/>
  <c r="G88" i="1"/>
  <c r="S80" i="1"/>
  <c r="I80" i="1"/>
  <c r="U92" i="1"/>
  <c r="M92" i="1"/>
  <c r="X76" i="1"/>
  <c r="M76" i="1"/>
  <c r="M20" i="1"/>
  <c r="U86" i="1"/>
  <c r="N86" i="1"/>
  <c r="G86" i="1"/>
  <c r="F93" i="1"/>
  <c r="AC93" i="1" s="1"/>
  <c r="U77" i="1"/>
  <c r="F77" i="1"/>
  <c r="X82" i="1"/>
  <c r="P82" i="1"/>
  <c r="F82" i="1"/>
  <c r="AC82" i="1" s="1"/>
  <c r="R79" i="1"/>
  <c r="G79" i="1"/>
  <c r="O88" i="1"/>
  <c r="F88" i="1"/>
  <c r="AC88" i="1" s="1"/>
  <c r="R80" i="1"/>
  <c r="F80" i="1"/>
  <c r="AC80" i="1" s="1"/>
  <c r="T92" i="1"/>
  <c r="K92" i="1"/>
  <c r="W76" i="1"/>
  <c r="L76" i="1"/>
  <c r="I20" i="1"/>
  <c r="S92" i="1"/>
  <c r="J92" i="1"/>
  <c r="U76" i="1"/>
  <c r="K76" i="1"/>
  <c r="S86" i="1"/>
  <c r="K86" i="1"/>
  <c r="V93" i="1"/>
  <c r="O77" i="1"/>
  <c r="U82" i="1"/>
  <c r="L82" i="1"/>
  <c r="X79" i="1"/>
  <c r="N79" i="1"/>
  <c r="U88" i="1"/>
  <c r="L88" i="1"/>
  <c r="M80" i="1"/>
  <c r="W94" i="1"/>
  <c r="Q92" i="1"/>
  <c r="H92" i="1"/>
  <c r="S76" i="1"/>
  <c r="J76" i="1"/>
  <c r="U96" i="1"/>
  <c r="Q86" i="1"/>
  <c r="U93" i="1"/>
  <c r="M77" i="1"/>
  <c r="O98" i="1"/>
  <c r="J81" i="1"/>
  <c r="S82" i="1"/>
  <c r="W79" i="1"/>
  <c r="L79" i="1"/>
  <c r="S88" i="1"/>
  <c r="U80" i="1"/>
  <c r="L80" i="1"/>
  <c r="O94" i="1"/>
  <c r="O92" i="1"/>
  <c r="R76" i="1"/>
  <c r="G99" i="1"/>
  <c r="M99" i="1"/>
  <c r="S99" i="1"/>
  <c r="H99" i="1"/>
  <c r="N99" i="1"/>
  <c r="T99" i="1"/>
  <c r="I99" i="1"/>
  <c r="O99" i="1"/>
  <c r="U99" i="1"/>
  <c r="J99" i="1"/>
  <c r="P99" i="1"/>
  <c r="V99" i="1"/>
  <c r="K99" i="1"/>
  <c r="Q99" i="1"/>
  <c r="W99" i="1"/>
  <c r="F99" i="1"/>
  <c r="AC99" i="1" s="1"/>
  <c r="L99" i="1"/>
  <c r="R99" i="1"/>
  <c r="I40" i="1"/>
  <c r="O40" i="1"/>
  <c r="W40" i="1"/>
  <c r="F40" i="1"/>
  <c r="AC40" i="1" s="1"/>
  <c r="M50" i="1"/>
  <c r="L50" i="1"/>
  <c r="V58" i="1"/>
  <c r="O58" i="1"/>
  <c r="G58" i="1"/>
  <c r="F58" i="1"/>
  <c r="AC58" i="1" s="1"/>
  <c r="S58" i="1"/>
  <c r="L58" i="1"/>
  <c r="M58" i="1"/>
  <c r="R58" i="1"/>
  <c r="K58" i="1"/>
  <c r="X58" i="1"/>
  <c r="Q58" i="1"/>
  <c r="G62" i="1"/>
  <c r="P62" i="1"/>
  <c r="W44" i="1"/>
  <c r="O44" i="1"/>
  <c r="V44" i="1"/>
  <c r="M44" i="1"/>
  <c r="S44" i="1"/>
  <c r="K44" i="1"/>
  <c r="R44" i="1"/>
  <c r="X69" i="1"/>
  <c r="P69" i="1"/>
  <c r="M69" i="1"/>
  <c r="G69" i="1"/>
  <c r="Q38" i="1"/>
  <c r="N30" i="1"/>
  <c r="I30" i="1"/>
  <c r="O21" i="1"/>
  <c r="M21" i="1"/>
  <c r="K21" i="1"/>
  <c r="M32" i="1"/>
  <c r="L32" i="1"/>
  <c r="G32" i="1"/>
  <c r="U34" i="1"/>
  <c r="M34" i="1"/>
  <c r="W35" i="1"/>
  <c r="Q33" i="1"/>
  <c r="G33" i="1"/>
  <c r="T34" i="1"/>
  <c r="K34" i="1"/>
  <c r="S35" i="1"/>
  <c r="O33" i="1"/>
  <c r="K33" i="1"/>
  <c r="S34" i="1"/>
  <c r="I34" i="1"/>
  <c r="M35" i="1"/>
  <c r="N33" i="1"/>
  <c r="Q34" i="1"/>
  <c r="H34" i="1"/>
  <c r="I35" i="1"/>
  <c r="W33" i="1"/>
  <c r="M33" i="1"/>
  <c r="O34" i="1"/>
  <c r="U33" i="1"/>
  <c r="K32" i="1"/>
  <c r="J28" i="1"/>
  <c r="K37" i="1"/>
  <c r="F37" i="1"/>
  <c r="W37" i="1"/>
  <c r="V37" i="1"/>
  <c r="Q37" i="1"/>
  <c r="I16" i="1"/>
  <c r="S27" i="1"/>
  <c r="F27" i="1"/>
  <c r="Q23" i="1"/>
  <c r="G16" i="1"/>
  <c r="Q27" i="1"/>
  <c r="O23" i="1"/>
  <c r="M27" i="1"/>
  <c r="W16" i="1"/>
  <c r="L27" i="1"/>
  <c r="W27" i="1"/>
  <c r="J68" i="1"/>
  <c r="I68" i="1"/>
  <c r="H68" i="1"/>
  <c r="I61" i="1"/>
  <c r="G61" i="1"/>
  <c r="H61" i="1"/>
  <c r="O70" i="1"/>
  <c r="V70" i="1"/>
  <c r="G70" i="1"/>
  <c r="M70" i="1"/>
  <c r="S70" i="1"/>
  <c r="I70" i="1"/>
  <c r="P70" i="1"/>
  <c r="H70" i="1"/>
  <c r="N70" i="1"/>
  <c r="T70" i="1"/>
  <c r="K70" i="1"/>
  <c r="Q70" i="1"/>
  <c r="W70" i="1"/>
  <c r="U70" i="1"/>
  <c r="J70" i="1"/>
  <c r="F70" i="1"/>
  <c r="L70" i="1"/>
  <c r="R70" i="1"/>
  <c r="W85" i="1"/>
  <c r="P85" i="1"/>
  <c r="I85" i="1"/>
  <c r="T96" i="1"/>
  <c r="V85" i="1"/>
  <c r="O85" i="1"/>
  <c r="G85" i="1"/>
  <c r="T94" i="1"/>
  <c r="K94" i="1"/>
  <c r="J78" i="1"/>
  <c r="P78" i="1"/>
  <c r="V78" i="1"/>
  <c r="K78" i="1"/>
  <c r="R78" i="1"/>
  <c r="F63" i="1"/>
  <c r="AC63" i="1" s="1"/>
  <c r="L63" i="1"/>
  <c r="R63" i="1"/>
  <c r="X63" i="1"/>
  <c r="G63" i="1"/>
  <c r="N63" i="1"/>
  <c r="U63" i="1"/>
  <c r="H67" i="1"/>
  <c r="N67" i="1"/>
  <c r="T67" i="1"/>
  <c r="G67" i="1"/>
  <c r="O67" i="1"/>
  <c r="V67" i="1"/>
  <c r="K67" i="1"/>
  <c r="R67" i="1"/>
  <c r="H97" i="1"/>
  <c r="N97" i="1"/>
  <c r="T97" i="1"/>
  <c r="F96" i="1"/>
  <c r="AC96" i="1" s="1"/>
  <c r="L96" i="1"/>
  <c r="R96" i="1"/>
  <c r="X96" i="1"/>
  <c r="R97" i="1"/>
  <c r="K97" i="1"/>
  <c r="S96" i="1"/>
  <c r="K96" i="1"/>
  <c r="X97" i="1"/>
  <c r="Q97" i="1"/>
  <c r="J97" i="1"/>
  <c r="S93" i="1"/>
  <c r="L93" i="1"/>
  <c r="Q74" i="1"/>
  <c r="I74" i="1"/>
  <c r="S87" i="1"/>
  <c r="I87" i="1"/>
  <c r="U85" i="1"/>
  <c r="M85" i="1"/>
  <c r="F85" i="1"/>
  <c r="AC85" i="1" s="1"/>
  <c r="J89" i="1"/>
  <c r="P89" i="1"/>
  <c r="V89" i="1"/>
  <c r="Q96" i="1"/>
  <c r="J96" i="1"/>
  <c r="W97" i="1"/>
  <c r="P97" i="1"/>
  <c r="I97" i="1"/>
  <c r="U84" i="1"/>
  <c r="N84" i="1"/>
  <c r="F86" i="1"/>
  <c r="L86" i="1"/>
  <c r="R86" i="1"/>
  <c r="X86" i="1"/>
  <c r="R93" i="1"/>
  <c r="K93" i="1"/>
  <c r="J91" i="1"/>
  <c r="P91" i="1"/>
  <c r="V91" i="1"/>
  <c r="F91" i="1"/>
  <c r="AC91" i="1" s="1"/>
  <c r="M91" i="1"/>
  <c r="T91" i="1"/>
  <c r="P83" i="1"/>
  <c r="S77" i="1"/>
  <c r="K77" i="1"/>
  <c r="J75" i="1"/>
  <c r="P75" i="1"/>
  <c r="V75" i="1"/>
  <c r="H75" i="1"/>
  <c r="O75" i="1"/>
  <c r="W75" i="1"/>
  <c r="P74" i="1"/>
  <c r="Q87" i="1"/>
  <c r="H87" i="1"/>
  <c r="T81" i="1"/>
  <c r="K81" i="1"/>
  <c r="H82" i="1"/>
  <c r="N82" i="1"/>
  <c r="T82" i="1"/>
  <c r="G82" i="1"/>
  <c r="O82" i="1"/>
  <c r="V82" i="1"/>
  <c r="Q79" i="1"/>
  <c r="T90" i="1"/>
  <c r="J90" i="1"/>
  <c r="H88" i="1"/>
  <c r="N88" i="1"/>
  <c r="T88" i="1"/>
  <c r="J88" i="1"/>
  <c r="Q88" i="1"/>
  <c r="X88" i="1"/>
  <c r="Q80" i="1"/>
  <c r="S94" i="1"/>
  <c r="J94" i="1"/>
  <c r="T78" i="1"/>
  <c r="L78" i="1"/>
  <c r="F92" i="1"/>
  <c r="AC92" i="1" s="1"/>
  <c r="L92" i="1"/>
  <c r="R92" i="1"/>
  <c r="X92" i="1"/>
  <c r="I92" i="1"/>
  <c r="P92" i="1"/>
  <c r="W92" i="1"/>
  <c r="Q76" i="1"/>
  <c r="S61" i="1"/>
  <c r="K61" i="1"/>
  <c r="F68" i="1"/>
  <c r="AC68" i="1" s="1"/>
  <c r="L68" i="1"/>
  <c r="R68" i="1"/>
  <c r="X68" i="1"/>
  <c r="K68" i="1"/>
  <c r="S68" i="1"/>
  <c r="P50" i="1"/>
  <c r="S52" i="1"/>
  <c r="K52" i="1"/>
  <c r="V63" i="1"/>
  <c r="M63" i="1"/>
  <c r="W46" i="1"/>
  <c r="L46" i="1"/>
  <c r="X67" i="1"/>
  <c r="M67" i="1"/>
  <c r="X85" i="1"/>
  <c r="Q85" i="1"/>
  <c r="J85" i="1"/>
  <c r="S85" i="1"/>
  <c r="X93" i="1"/>
  <c r="Q93" i="1"/>
  <c r="J93" i="1"/>
  <c r="F74" i="1"/>
  <c r="AC74" i="1" s="1"/>
  <c r="L74" i="1"/>
  <c r="R74" i="1"/>
  <c r="X74" i="1"/>
  <c r="G74" i="1"/>
  <c r="N74" i="1"/>
  <c r="U74" i="1"/>
  <c r="X87" i="1"/>
  <c r="O87" i="1"/>
  <c r="G87" i="1"/>
  <c r="Q94" i="1"/>
  <c r="I94" i="1"/>
  <c r="S78" i="1"/>
  <c r="I78" i="1"/>
  <c r="T63" i="1"/>
  <c r="K63" i="1"/>
  <c r="H85" i="1"/>
  <c r="N85" i="1"/>
  <c r="T85" i="1"/>
  <c r="W96" i="1"/>
  <c r="P96" i="1"/>
  <c r="I96" i="1"/>
  <c r="V97" i="1"/>
  <c r="O97" i="1"/>
  <c r="G97" i="1"/>
  <c r="W74" i="1"/>
  <c r="O74" i="1"/>
  <c r="R85" i="1"/>
  <c r="K85" i="1"/>
  <c r="V96" i="1"/>
  <c r="O96" i="1"/>
  <c r="H96" i="1"/>
  <c r="U97" i="1"/>
  <c r="M97" i="1"/>
  <c r="F97" i="1"/>
  <c r="AC97" i="1" s="1"/>
  <c r="J84" i="1"/>
  <c r="P84" i="1"/>
  <c r="V84" i="1"/>
  <c r="W93" i="1"/>
  <c r="P93" i="1"/>
  <c r="F83" i="1"/>
  <c r="AC83" i="1" s="1"/>
  <c r="L83" i="1"/>
  <c r="R83" i="1"/>
  <c r="X83" i="1"/>
  <c r="K83" i="1"/>
  <c r="S83" i="1"/>
  <c r="P77" i="1"/>
  <c r="V74" i="1"/>
  <c r="M74" i="1"/>
  <c r="W87" i="1"/>
  <c r="N87" i="1"/>
  <c r="Q81" i="1"/>
  <c r="J79" i="1"/>
  <c r="P79" i="1"/>
  <c r="V79" i="1"/>
  <c r="F79" i="1"/>
  <c r="AC79" i="1" s="1"/>
  <c r="M79" i="1"/>
  <c r="T79" i="1"/>
  <c r="P90" i="1"/>
  <c r="J80" i="1"/>
  <c r="P80" i="1"/>
  <c r="V80" i="1"/>
  <c r="H80" i="1"/>
  <c r="O80" i="1"/>
  <c r="W80" i="1"/>
  <c r="P94" i="1"/>
  <c r="Q78" i="1"/>
  <c r="H78" i="1"/>
  <c r="H76" i="1"/>
  <c r="N76" i="1"/>
  <c r="T76" i="1"/>
  <c r="G76" i="1"/>
  <c r="O76" i="1"/>
  <c r="V76" i="1"/>
  <c r="Q61" i="1"/>
  <c r="H50" i="1"/>
  <c r="N50" i="1"/>
  <c r="T50" i="1"/>
  <c r="J50" i="1"/>
  <c r="Q50" i="1"/>
  <c r="X50" i="1"/>
  <c r="Q52" i="1"/>
  <c r="S63" i="1"/>
  <c r="J63" i="1"/>
  <c r="S46" i="1"/>
  <c r="U67" i="1"/>
  <c r="J67" i="1"/>
  <c r="J87" i="1"/>
  <c r="P87" i="1"/>
  <c r="V87" i="1"/>
  <c r="K87" i="1"/>
  <c r="R87" i="1"/>
  <c r="F94" i="1"/>
  <c r="AC94" i="1" s="1"/>
  <c r="L94" i="1"/>
  <c r="R94" i="1"/>
  <c r="X94" i="1"/>
  <c r="G94" i="1"/>
  <c r="N94" i="1"/>
  <c r="U94" i="1"/>
  <c r="S97" i="1"/>
  <c r="L97" i="1"/>
  <c r="H93" i="1"/>
  <c r="N93" i="1"/>
  <c r="T93" i="1"/>
  <c r="G93" i="1"/>
  <c r="H77" i="1"/>
  <c r="N77" i="1"/>
  <c r="T77" i="1"/>
  <c r="J77" i="1"/>
  <c r="Q77" i="1"/>
  <c r="X77" i="1"/>
  <c r="S74" i="1"/>
  <c r="J74" i="1"/>
  <c r="T87" i="1"/>
  <c r="L87" i="1"/>
  <c r="F81" i="1"/>
  <c r="AC81" i="1" s="1"/>
  <c r="L81" i="1"/>
  <c r="R81" i="1"/>
  <c r="X81" i="1"/>
  <c r="I81" i="1"/>
  <c r="P81" i="1"/>
  <c r="W81" i="1"/>
  <c r="F90" i="1"/>
  <c r="L90" i="1"/>
  <c r="R90" i="1"/>
  <c r="X90" i="1"/>
  <c r="K90" i="1"/>
  <c r="S90" i="1"/>
  <c r="V94" i="1"/>
  <c r="M94" i="1"/>
  <c r="W78" i="1"/>
  <c r="N78" i="1"/>
  <c r="F78" i="1"/>
  <c r="AC78" i="1" s="1"/>
  <c r="J61" i="1"/>
  <c r="P61" i="1"/>
  <c r="V61" i="1"/>
  <c r="F61" i="1"/>
  <c r="AC61" i="1" s="1"/>
  <c r="M61" i="1"/>
  <c r="T61" i="1"/>
  <c r="J52" i="1"/>
  <c r="P52" i="1"/>
  <c r="V52" i="1"/>
  <c r="H52" i="1"/>
  <c r="O52" i="1"/>
  <c r="W52" i="1"/>
  <c r="P63" i="1"/>
  <c r="H63" i="1"/>
  <c r="J46" i="1"/>
  <c r="P46" i="1"/>
  <c r="V46" i="1"/>
  <c r="K46" i="1"/>
  <c r="R46" i="1"/>
  <c r="G46" i="1"/>
  <c r="N46" i="1"/>
  <c r="U46" i="1"/>
  <c r="Q67" i="1"/>
  <c r="F67" i="1"/>
  <c r="AC67" i="1" s="1"/>
  <c r="F49" i="1"/>
  <c r="L49" i="1"/>
  <c r="R49" i="1"/>
  <c r="X49" i="1"/>
  <c r="X59" i="1"/>
  <c r="Q59" i="1"/>
  <c r="I59" i="1"/>
  <c r="V62" i="1"/>
  <c r="O62" i="1"/>
  <c r="J44" i="1"/>
  <c r="G44" i="1"/>
  <c r="N44" i="1"/>
  <c r="T44" i="1"/>
  <c r="W69" i="1"/>
  <c r="O69" i="1"/>
  <c r="T57" i="1"/>
  <c r="K57" i="1"/>
  <c r="H60" i="1"/>
  <c r="N60" i="1"/>
  <c r="T60" i="1"/>
  <c r="F60" i="1"/>
  <c r="AC60" i="1" s="1"/>
  <c r="M60" i="1"/>
  <c r="U60" i="1"/>
  <c r="W66" i="1"/>
  <c r="M66" i="1"/>
  <c r="U47" i="1"/>
  <c r="H69" i="1"/>
  <c r="N69" i="1"/>
  <c r="T69" i="1"/>
  <c r="K69" i="1"/>
  <c r="R69" i="1"/>
  <c r="H47" i="1"/>
  <c r="N47" i="1"/>
  <c r="T47" i="1"/>
  <c r="G47" i="1"/>
  <c r="O47" i="1"/>
  <c r="V47" i="1"/>
  <c r="I47" i="1"/>
  <c r="P47" i="1"/>
  <c r="W47" i="1"/>
  <c r="K47" i="1"/>
  <c r="R47" i="1"/>
  <c r="F62" i="1"/>
  <c r="AC62" i="1" s="1"/>
  <c r="L62" i="1"/>
  <c r="R62" i="1"/>
  <c r="X62" i="1"/>
  <c r="U69" i="1"/>
  <c r="L69" i="1"/>
  <c r="Q57" i="1"/>
  <c r="I57" i="1"/>
  <c r="Q47" i="1"/>
  <c r="H98" i="1"/>
  <c r="N98" i="1"/>
  <c r="T98" i="1"/>
  <c r="H95" i="1"/>
  <c r="N95" i="1"/>
  <c r="T95" i="1"/>
  <c r="H58" i="1"/>
  <c r="N58" i="1"/>
  <c r="T58" i="1"/>
  <c r="W49" i="1"/>
  <c r="P49" i="1"/>
  <c r="I49" i="1"/>
  <c r="T59" i="1"/>
  <c r="M59" i="1"/>
  <c r="S62" i="1"/>
  <c r="K62" i="1"/>
  <c r="X44" i="1"/>
  <c r="Q44" i="1"/>
  <c r="I44" i="1"/>
  <c r="S69" i="1"/>
  <c r="J69" i="1"/>
  <c r="J45" i="1"/>
  <c r="P45" i="1"/>
  <c r="V45" i="1"/>
  <c r="I45" i="1"/>
  <c r="Q45" i="1"/>
  <c r="X45" i="1"/>
  <c r="P57" i="1"/>
  <c r="R60" i="1"/>
  <c r="J60" i="1"/>
  <c r="S66" i="1"/>
  <c r="M47" i="1"/>
  <c r="J59" i="1"/>
  <c r="P59" i="1"/>
  <c r="V59" i="1"/>
  <c r="Q62" i="1"/>
  <c r="J62" i="1"/>
  <c r="Q69" i="1"/>
  <c r="I69" i="1"/>
  <c r="F57" i="1"/>
  <c r="AC57" i="1" s="1"/>
  <c r="L57" i="1"/>
  <c r="R57" i="1"/>
  <c r="X57" i="1"/>
  <c r="H57" i="1"/>
  <c r="O57" i="1"/>
  <c r="V57" i="1"/>
  <c r="F66" i="1"/>
  <c r="AC66" i="1" s="1"/>
  <c r="L66" i="1"/>
  <c r="R66" i="1"/>
  <c r="X66" i="1"/>
  <c r="G66" i="1"/>
  <c r="N66" i="1"/>
  <c r="U66" i="1"/>
  <c r="J66" i="1"/>
  <c r="Q66" i="1"/>
  <c r="L47" i="1"/>
  <c r="H18" i="1"/>
  <c r="N18" i="1"/>
  <c r="T18" i="1"/>
  <c r="J18" i="1"/>
  <c r="P18" i="1"/>
  <c r="V18" i="1"/>
  <c r="I18" i="1"/>
  <c r="R18" i="1"/>
  <c r="F18" i="1"/>
  <c r="O18" i="1"/>
  <c r="X18" i="1"/>
  <c r="F26" i="1"/>
  <c r="AC26" i="1" s="1"/>
  <c r="L26" i="1"/>
  <c r="R26" i="1"/>
  <c r="X26" i="1"/>
  <c r="H26" i="1"/>
  <c r="N26" i="1"/>
  <c r="T26" i="1"/>
  <c r="M26" i="1"/>
  <c r="V26" i="1"/>
  <c r="J26" i="1"/>
  <c r="S26" i="1"/>
  <c r="F38" i="1"/>
  <c r="L38" i="1"/>
  <c r="R38" i="1"/>
  <c r="X38" i="1"/>
  <c r="H38" i="1"/>
  <c r="N38" i="1"/>
  <c r="T38" i="1"/>
  <c r="J38" i="1"/>
  <c r="S38" i="1"/>
  <c r="F19" i="1"/>
  <c r="L19" i="1"/>
  <c r="R19" i="1"/>
  <c r="X19" i="1"/>
  <c r="H19" i="1"/>
  <c r="N19" i="1"/>
  <c r="T19" i="1"/>
  <c r="G19" i="1"/>
  <c r="P19" i="1"/>
  <c r="H23" i="1"/>
  <c r="N23" i="1"/>
  <c r="T23" i="1"/>
  <c r="J23" i="1"/>
  <c r="P23" i="1"/>
  <c r="V23" i="1"/>
  <c r="I23" i="1"/>
  <c r="R23" i="1"/>
  <c r="Q18" i="1"/>
  <c r="P26" i="1"/>
  <c r="F24" i="1"/>
  <c r="L24" i="1"/>
  <c r="R24" i="1"/>
  <c r="X24" i="1"/>
  <c r="H24" i="1"/>
  <c r="N24" i="1"/>
  <c r="T24" i="1"/>
  <c r="G24" i="1"/>
  <c r="P24" i="1"/>
  <c r="J24" i="1"/>
  <c r="S24" i="1"/>
  <c r="K24" i="1"/>
  <c r="U24" i="1"/>
  <c r="M24" i="1"/>
  <c r="V24" i="1"/>
  <c r="P38" i="1"/>
  <c r="H36" i="1"/>
  <c r="N36" i="1"/>
  <c r="T36" i="1"/>
  <c r="J36" i="1"/>
  <c r="P36" i="1"/>
  <c r="V36" i="1"/>
  <c r="L36" i="1"/>
  <c r="U36" i="1"/>
  <c r="Q19" i="1"/>
  <c r="F55" i="1"/>
  <c r="AC55" i="1" s="1"/>
  <c r="L55" i="1"/>
  <c r="R55" i="1"/>
  <c r="X55" i="1"/>
  <c r="J51" i="1"/>
  <c r="P51" i="1"/>
  <c r="V51" i="1"/>
  <c r="W64" i="1"/>
  <c r="P64" i="1"/>
  <c r="U56" i="1"/>
  <c r="N56" i="1"/>
  <c r="F53" i="1"/>
  <c r="L53" i="1"/>
  <c r="R53" i="1"/>
  <c r="X53" i="1"/>
  <c r="X54" i="1"/>
  <c r="Q54" i="1"/>
  <c r="S48" i="1"/>
  <c r="R65" i="1"/>
  <c r="J22" i="1"/>
  <c r="P22" i="1"/>
  <c r="V22" i="1"/>
  <c r="F22" i="1"/>
  <c r="L22" i="1"/>
  <c r="R22" i="1"/>
  <c r="X22" i="1"/>
  <c r="H22" i="1"/>
  <c r="Q22" i="1"/>
  <c r="O38" i="1"/>
  <c r="X36" i="1"/>
  <c r="M36" i="1"/>
  <c r="O19" i="1"/>
  <c r="X23" i="1"/>
  <c r="M23" i="1"/>
  <c r="U29" i="1"/>
  <c r="M18" i="1"/>
  <c r="U35" i="1"/>
  <c r="O26" i="1"/>
  <c r="S16" i="1"/>
  <c r="X17" i="1"/>
  <c r="H65" i="1"/>
  <c r="N65" i="1"/>
  <c r="T65" i="1"/>
  <c r="J65" i="1"/>
  <c r="P65" i="1"/>
  <c r="V65" i="1"/>
  <c r="F65" i="1"/>
  <c r="O65" i="1"/>
  <c r="X65" i="1"/>
  <c r="W38" i="1"/>
  <c r="M38" i="1"/>
  <c r="W36" i="1"/>
  <c r="K36" i="1"/>
  <c r="W19" i="1"/>
  <c r="M19" i="1"/>
  <c r="W23" i="1"/>
  <c r="L23" i="1"/>
  <c r="F29" i="1"/>
  <c r="AC29" i="1" s="1"/>
  <c r="L29" i="1"/>
  <c r="R29" i="1"/>
  <c r="X29" i="1"/>
  <c r="H29" i="1"/>
  <c r="N29" i="1"/>
  <c r="T29" i="1"/>
  <c r="G29" i="1"/>
  <c r="P29" i="1"/>
  <c r="M29" i="1"/>
  <c r="V29" i="1"/>
  <c r="L18" i="1"/>
  <c r="J35" i="1"/>
  <c r="P35" i="1"/>
  <c r="V35" i="1"/>
  <c r="F35" i="1"/>
  <c r="L35" i="1"/>
  <c r="R35" i="1"/>
  <c r="X35" i="1"/>
  <c r="K35" i="1"/>
  <c r="T35" i="1"/>
  <c r="H35" i="1"/>
  <c r="Q35" i="1"/>
  <c r="K26" i="1"/>
  <c r="H16" i="1"/>
  <c r="N16" i="1"/>
  <c r="T16" i="1"/>
  <c r="J16" i="1"/>
  <c r="P16" i="1"/>
  <c r="V16" i="1"/>
  <c r="F16" i="1"/>
  <c r="AC16" i="1" s="1"/>
  <c r="O16" i="1"/>
  <c r="X16" i="1"/>
  <c r="L16" i="1"/>
  <c r="U16" i="1"/>
  <c r="H17" i="1"/>
  <c r="N17" i="1"/>
  <c r="T17" i="1"/>
  <c r="J17" i="1"/>
  <c r="P17" i="1"/>
  <c r="V17" i="1"/>
  <c r="L17" i="1"/>
  <c r="U17" i="1"/>
  <c r="G17" i="1"/>
  <c r="Q17" i="1"/>
  <c r="I17" i="1"/>
  <c r="R17" i="1"/>
  <c r="W24" i="1"/>
  <c r="J56" i="1"/>
  <c r="P56" i="1"/>
  <c r="V56" i="1"/>
  <c r="F54" i="1"/>
  <c r="AC54" i="1" s="1"/>
  <c r="L54" i="1"/>
  <c r="I54" i="1"/>
  <c r="P54" i="1"/>
  <c r="V54" i="1"/>
  <c r="F48" i="1"/>
  <c r="AC48" i="1" s="1"/>
  <c r="L48" i="1"/>
  <c r="R48" i="1"/>
  <c r="H48" i="1"/>
  <c r="N48" i="1"/>
  <c r="T48" i="1"/>
  <c r="M48" i="1"/>
  <c r="V48" i="1"/>
  <c r="M65" i="1"/>
  <c r="V38" i="1"/>
  <c r="K38" i="1"/>
  <c r="S36" i="1"/>
  <c r="I36" i="1"/>
  <c r="V19" i="1"/>
  <c r="K19" i="1"/>
  <c r="U23" i="1"/>
  <c r="K23" i="1"/>
  <c r="Q29" i="1"/>
  <c r="W18" i="1"/>
  <c r="K18" i="1"/>
  <c r="O35" i="1"/>
  <c r="W26" i="1"/>
  <c r="I26" i="1"/>
  <c r="Q16" i="1"/>
  <c r="Q24" i="1"/>
  <c r="H64" i="1"/>
  <c r="N64" i="1"/>
  <c r="T64" i="1"/>
  <c r="R56" i="1"/>
  <c r="K56" i="1"/>
  <c r="T54" i="1"/>
  <c r="M54" i="1"/>
  <c r="X48" i="1"/>
  <c r="O48" i="1"/>
  <c r="W65" i="1"/>
  <c r="L65" i="1"/>
  <c r="U38" i="1"/>
  <c r="I38" i="1"/>
  <c r="R36" i="1"/>
  <c r="G36" i="1"/>
  <c r="U19" i="1"/>
  <c r="J19" i="1"/>
  <c r="S23" i="1"/>
  <c r="G23" i="1"/>
  <c r="O29" i="1"/>
  <c r="U18" i="1"/>
  <c r="G18" i="1"/>
  <c r="N35" i="1"/>
  <c r="U26" i="1"/>
  <c r="G26" i="1"/>
  <c r="M16" i="1"/>
  <c r="O17" i="1"/>
  <c r="O24" i="1"/>
  <c r="J34" i="1"/>
  <c r="P34" i="1"/>
  <c r="V34" i="1"/>
  <c r="F34" i="1"/>
  <c r="AC34" i="1" s="1"/>
  <c r="L34" i="1"/>
  <c r="R34" i="1"/>
  <c r="X34" i="1"/>
  <c r="T25" i="1"/>
  <c r="J30" i="1"/>
  <c r="P30" i="1"/>
  <c r="V30" i="1"/>
  <c r="F30" i="1"/>
  <c r="L30" i="1"/>
  <c r="R30" i="1"/>
  <c r="X30" i="1"/>
  <c r="P21" i="1"/>
  <c r="T33" i="1"/>
  <c r="X27" i="1"/>
  <c r="O27" i="1"/>
  <c r="Q20" i="1"/>
  <c r="H20" i="1"/>
  <c r="S31" i="1"/>
  <c r="J31" i="1"/>
  <c r="F21" i="1"/>
  <c r="AC21" i="1" s="1"/>
  <c r="L21" i="1"/>
  <c r="R21" i="1"/>
  <c r="X21" i="1"/>
  <c r="H21" i="1"/>
  <c r="N21" i="1"/>
  <c r="T21" i="1"/>
  <c r="H27" i="1"/>
  <c r="N27" i="1"/>
  <c r="T27" i="1"/>
  <c r="J27" i="1"/>
  <c r="P27" i="1"/>
  <c r="V27" i="1"/>
  <c r="O20" i="1"/>
  <c r="Q31" i="1"/>
  <c r="I31" i="1"/>
  <c r="J20" i="1"/>
  <c r="P20" i="1"/>
  <c r="V20" i="1"/>
  <c r="F20" i="1"/>
  <c r="AC20" i="1" s="1"/>
  <c r="L20" i="1"/>
  <c r="R20" i="1"/>
  <c r="X20" i="1"/>
  <c r="P31" i="1"/>
  <c r="F31" i="1"/>
  <c r="AC31" i="1" s="1"/>
  <c r="L31" i="1"/>
  <c r="R31" i="1"/>
  <c r="X31" i="1"/>
  <c r="H31" i="1"/>
  <c r="N31" i="1"/>
  <c r="T31" i="1"/>
  <c r="J25" i="1"/>
  <c r="P25" i="1"/>
  <c r="V25" i="1"/>
  <c r="F25" i="1"/>
  <c r="L25" i="1"/>
  <c r="R25" i="1"/>
  <c r="X25" i="1"/>
  <c r="S21" i="1"/>
  <c r="J21" i="1"/>
  <c r="J33" i="1"/>
  <c r="P33" i="1"/>
  <c r="V33" i="1"/>
  <c r="F33" i="1"/>
  <c r="AC33" i="1" s="1"/>
  <c r="L33" i="1"/>
  <c r="R33" i="1"/>
  <c r="X33" i="1"/>
  <c r="R27" i="1"/>
  <c r="I27" i="1"/>
  <c r="T20" i="1"/>
  <c r="K20" i="1"/>
  <c r="V31" i="1"/>
  <c r="M31" i="1"/>
  <c r="S28" i="1"/>
  <c r="M28" i="1"/>
  <c r="G28" i="1"/>
  <c r="U37" i="1"/>
  <c r="O37" i="1"/>
  <c r="I37" i="1"/>
  <c r="V32" i="1"/>
  <c r="P32" i="1"/>
  <c r="J32" i="1"/>
  <c r="X28" i="1"/>
  <c r="R28" i="1"/>
  <c r="L28" i="1"/>
  <c r="F28" i="1"/>
  <c r="AC28" i="1" s="1"/>
  <c r="T37" i="1"/>
  <c r="N37" i="1"/>
  <c r="H37" i="1"/>
  <c r="S37" i="1"/>
  <c r="M37" i="1"/>
  <c r="G37" i="1"/>
  <c r="T32" i="1"/>
  <c r="N32" i="1"/>
  <c r="V28" i="1"/>
  <c r="P28" i="1"/>
  <c r="X37" i="1"/>
  <c r="R37" i="1"/>
  <c r="L37" i="1"/>
  <c r="Q40" i="1" l="1"/>
  <c r="T40" i="1"/>
  <c r="K40" i="1"/>
  <c r="N40" i="1"/>
  <c r="Z46" i="1"/>
  <c r="Y21" i="1"/>
  <c r="V40" i="1"/>
  <c r="H40" i="1"/>
  <c r="P40" i="1"/>
  <c r="S40" i="1"/>
  <c r="R40" i="1"/>
  <c r="J40" i="1"/>
  <c r="M40" i="1"/>
  <c r="L40" i="1"/>
  <c r="U40" i="1"/>
  <c r="G40" i="1"/>
  <c r="Y31" i="1"/>
  <c r="Y78" i="1"/>
  <c r="Y81" i="1"/>
  <c r="Y95" i="1"/>
  <c r="Y93" i="1"/>
  <c r="Y80" i="1"/>
  <c r="Z72" i="4"/>
  <c r="Z74" i="4"/>
  <c r="Y94" i="1"/>
  <c r="Y87" i="1"/>
  <c r="Y96" i="1"/>
  <c r="Y92" i="1"/>
  <c r="Y65" i="1"/>
  <c r="Y49" i="1"/>
  <c r="Y59" i="1"/>
  <c r="Y74" i="1"/>
  <c r="Z61" i="4"/>
  <c r="AC87" i="1"/>
  <c r="Z43" i="4"/>
  <c r="Y76" i="1"/>
  <c r="Y89" i="1"/>
  <c r="Y86" i="1"/>
  <c r="Y84" i="1"/>
  <c r="Y54" i="1"/>
  <c r="Y77" i="1"/>
  <c r="AC69" i="1"/>
  <c r="Y91" i="1"/>
  <c r="Y90" i="1"/>
  <c r="Y29" i="1"/>
  <c r="Y66" i="1"/>
  <c r="Y16" i="1"/>
  <c r="Y52" i="1"/>
  <c r="X70" i="1"/>
  <c r="X40" i="1"/>
  <c r="Y20" i="1"/>
  <c r="Y35" i="1"/>
  <c r="Y23" i="1"/>
  <c r="Y34" i="1"/>
  <c r="Y98" i="1"/>
  <c r="Y28" i="1"/>
  <c r="Y57" i="1"/>
  <c r="Y47" i="1"/>
  <c r="Y53" i="1"/>
  <c r="Y79" i="1"/>
  <c r="Y38" i="1"/>
  <c r="Y37" i="1"/>
  <c r="Y64" i="1"/>
  <c r="Y68" i="1"/>
  <c r="Y51" i="1"/>
  <c r="Y46" i="1"/>
  <c r="Y27" i="1"/>
  <c r="Y30" i="1"/>
  <c r="Y26" i="1"/>
  <c r="Y39" i="1"/>
  <c r="Y62" i="1"/>
  <c r="Y25" i="1"/>
  <c r="Y45" i="1"/>
  <c r="Y55" i="1"/>
  <c r="Y83" i="1"/>
  <c r="Y24" i="1"/>
  <c r="Y19" i="1"/>
  <c r="Y22" i="1"/>
  <c r="Y36" i="1"/>
  <c r="Y50" i="1"/>
  <c r="Y67" i="1"/>
  <c r="Y48" i="1"/>
  <c r="Y88" i="1"/>
  <c r="Y58" i="1"/>
  <c r="Y56" i="1"/>
  <c r="Y32" i="1"/>
  <c r="Y97" i="1"/>
  <c r="Y75" i="1"/>
  <c r="Y63" i="1"/>
  <c r="Y85" i="1"/>
  <c r="Y18" i="1"/>
  <c r="Y33" i="1"/>
  <c r="Y61" i="1"/>
  <c r="Y60" i="1"/>
  <c r="Y69" i="1"/>
  <c r="Z58" i="4"/>
  <c r="Z94" i="4"/>
  <c r="Z60" i="4"/>
  <c r="Z54" i="4"/>
  <c r="L8" i="11"/>
  <c r="L9" i="11" s="1"/>
  <c r="M10" i="11"/>
  <c r="M7" i="11" s="1"/>
  <c r="M57" i="11"/>
  <c r="M86" i="11"/>
  <c r="M42" i="11"/>
  <c r="M55" i="11"/>
  <c r="M72" i="11"/>
  <c r="M66" i="11"/>
  <c r="M76" i="11"/>
  <c r="M61" i="11"/>
  <c r="M60" i="11"/>
  <c r="M45" i="11"/>
  <c r="M69" i="11"/>
  <c r="M70" i="11"/>
  <c r="M79" i="11"/>
  <c r="M71" i="11"/>
  <c r="M88" i="11"/>
  <c r="M48" i="11"/>
  <c r="M44" i="11"/>
  <c r="M51" i="11"/>
  <c r="M75" i="11"/>
  <c r="M90" i="11"/>
  <c r="M49" i="11"/>
  <c r="M67" i="11"/>
  <c r="M82" i="11"/>
  <c r="M64" i="11"/>
  <c r="M46" i="11"/>
  <c r="L65" i="11"/>
  <c r="N2" i="11"/>
  <c r="M15" i="11"/>
  <c r="M18" i="11"/>
  <c r="M19" i="11"/>
  <c r="M21" i="11"/>
  <c r="M31" i="11"/>
  <c r="M14" i="11"/>
  <c r="M28" i="11"/>
  <c r="M16" i="11"/>
  <c r="M22" i="11"/>
  <c r="M35" i="11"/>
  <c r="M26" i="11"/>
  <c r="M24" i="11"/>
  <c r="M37" i="11"/>
  <c r="M17" i="11"/>
  <c r="M25" i="11"/>
  <c r="M32" i="11"/>
  <c r="M34" i="11"/>
  <c r="M20" i="11"/>
  <c r="M36" i="11"/>
  <c r="M33" i="11"/>
  <c r="M58" i="11"/>
  <c r="M47" i="11"/>
  <c r="M85" i="11"/>
  <c r="M62" i="11"/>
  <c r="M43" i="11"/>
  <c r="M40" i="11"/>
  <c r="M50" i="11"/>
  <c r="M39" i="11"/>
  <c r="M77" i="11"/>
  <c r="M54" i="11"/>
  <c r="M84" i="11"/>
  <c r="M89" i="11"/>
  <c r="M53" i="11"/>
  <c r="M83" i="11"/>
  <c r="M80" i="11"/>
  <c r="M41" i="11"/>
  <c r="M87" i="11"/>
  <c r="M68" i="11"/>
  <c r="M73" i="11"/>
  <c r="L91" i="11"/>
  <c r="M27" i="11"/>
  <c r="M23" i="11"/>
  <c r="M29" i="11"/>
  <c r="M78" i="11"/>
  <c r="M63" i="11"/>
  <c r="M52" i="11"/>
  <c r="M74" i="11"/>
  <c r="M59" i="11"/>
  <c r="M56" i="11"/>
  <c r="M30" i="11"/>
  <c r="Z73" i="4"/>
  <c r="Z24" i="4"/>
  <c r="Z90" i="4"/>
  <c r="Z47" i="4"/>
  <c r="Z76" i="4"/>
  <c r="Z64" i="4"/>
  <c r="Z82" i="4"/>
  <c r="Z62" i="4"/>
  <c r="Z52" i="4"/>
  <c r="Z56" i="4"/>
  <c r="Z48" i="4"/>
  <c r="Z59" i="4"/>
  <c r="Z65" i="4"/>
  <c r="Z31" i="4"/>
  <c r="Z86" i="4"/>
  <c r="Z30" i="4"/>
  <c r="Z75" i="4"/>
  <c r="Z20" i="4"/>
  <c r="Z25" i="4"/>
  <c r="Z35" i="4"/>
  <c r="Z27" i="4"/>
  <c r="Z50" i="1"/>
  <c r="AA29" i="1"/>
  <c r="AD29" i="1"/>
  <c r="AE29" i="1" s="1"/>
  <c r="AA38" i="1"/>
  <c r="AD38" i="1"/>
  <c r="AA59" i="1"/>
  <c r="AD59" i="1"/>
  <c r="AE59" i="1" s="1"/>
  <c r="AA66" i="1"/>
  <c r="AD66" i="1"/>
  <c r="AE66" i="1" s="1"/>
  <c r="Z49" i="1"/>
  <c r="AC49" i="1"/>
  <c r="AA70" i="1"/>
  <c r="AD70" i="1"/>
  <c r="Z37" i="1"/>
  <c r="AC37" i="1"/>
  <c r="AA76" i="1"/>
  <c r="AD76" i="1"/>
  <c r="AE76" i="1" s="1"/>
  <c r="Z95" i="1"/>
  <c r="AC95" i="1"/>
  <c r="AA82" i="1"/>
  <c r="AD82" i="1"/>
  <c r="AE82" i="1" s="1"/>
  <c r="AA25" i="1"/>
  <c r="AD25" i="1"/>
  <c r="AA17" i="1"/>
  <c r="AD17" i="1"/>
  <c r="AA31" i="1"/>
  <c r="AD31" i="1"/>
  <c r="AE31" i="1" s="1"/>
  <c r="Z30" i="1"/>
  <c r="AC30" i="1"/>
  <c r="AA65" i="1"/>
  <c r="AD65" i="1"/>
  <c r="AA23" i="1"/>
  <c r="AD23" i="1"/>
  <c r="AE23" i="1" s="1"/>
  <c r="AA63" i="1"/>
  <c r="AD63" i="1"/>
  <c r="AE63" i="1" s="1"/>
  <c r="AA91" i="1"/>
  <c r="AD91" i="1"/>
  <c r="AE91" i="1" s="1"/>
  <c r="AA44" i="1"/>
  <c r="AD44" i="1"/>
  <c r="Z77" i="1"/>
  <c r="AC77" i="1"/>
  <c r="AA81" i="1"/>
  <c r="AD81" i="1"/>
  <c r="AE81" i="1" s="1"/>
  <c r="AA49" i="1"/>
  <c r="AD49" i="1"/>
  <c r="AA53" i="1"/>
  <c r="AD53" i="1"/>
  <c r="Z32" i="1"/>
  <c r="AC32" i="1"/>
  <c r="AA54" i="1"/>
  <c r="AD54" i="1"/>
  <c r="AE54" i="1" s="1"/>
  <c r="Z35" i="1"/>
  <c r="AC35" i="1"/>
  <c r="Z27" i="1"/>
  <c r="AC27" i="1"/>
  <c r="AA92" i="1"/>
  <c r="AD92" i="1"/>
  <c r="AE92" i="1" s="1"/>
  <c r="AA75" i="1"/>
  <c r="AD75" i="1"/>
  <c r="AE75" i="1" s="1"/>
  <c r="AA95" i="1"/>
  <c r="AD95" i="1"/>
  <c r="AA68" i="1"/>
  <c r="AD68" i="1"/>
  <c r="AE68" i="1" s="1"/>
  <c r="AA51" i="1"/>
  <c r="AD51" i="1"/>
  <c r="AA64" i="1"/>
  <c r="AD64" i="1"/>
  <c r="AA48" i="1"/>
  <c r="AD48" i="1"/>
  <c r="AE48" i="1" s="1"/>
  <c r="Z24" i="1"/>
  <c r="AC24" i="1"/>
  <c r="AA26" i="1"/>
  <c r="AD26" i="1"/>
  <c r="AE26" i="1" s="1"/>
  <c r="AA60" i="1"/>
  <c r="AD60" i="1"/>
  <c r="AE60" i="1" s="1"/>
  <c r="Z90" i="1"/>
  <c r="AC90" i="1"/>
  <c r="Z86" i="1"/>
  <c r="AC86" i="1"/>
  <c r="AA32" i="1"/>
  <c r="AD32" i="1"/>
  <c r="AA69" i="1"/>
  <c r="AB69" i="1" s="1"/>
  <c r="AD69" i="1"/>
  <c r="AE69" i="1" s="1"/>
  <c r="AA58" i="1"/>
  <c r="AD58" i="1"/>
  <c r="AE58" i="1" s="1"/>
  <c r="AA50" i="1"/>
  <c r="AD50" i="1"/>
  <c r="AE50" i="1" s="1"/>
  <c r="AA77" i="1"/>
  <c r="AD77" i="1"/>
  <c r="AA22" i="1"/>
  <c r="AD22" i="1"/>
  <c r="AA84" i="1"/>
  <c r="AD84" i="1"/>
  <c r="AE84" i="1" s="1"/>
  <c r="AA62" i="1"/>
  <c r="AD62" i="1"/>
  <c r="AE62" i="1" s="1"/>
  <c r="AA55" i="1"/>
  <c r="AD55" i="1"/>
  <c r="AE55" i="1" s="1"/>
  <c r="Z25" i="1"/>
  <c r="AC25" i="1"/>
  <c r="AA19" i="1"/>
  <c r="AD19" i="1"/>
  <c r="Z65" i="1"/>
  <c r="AC65" i="1"/>
  <c r="AA36" i="1"/>
  <c r="AD36" i="1"/>
  <c r="AE36" i="1" s="1"/>
  <c r="Z22" i="1"/>
  <c r="AC22" i="1"/>
  <c r="AE22" i="1" s="1"/>
  <c r="AA61" i="1"/>
  <c r="AD61" i="1"/>
  <c r="AE61" i="1" s="1"/>
  <c r="AA94" i="1"/>
  <c r="AD94" i="1"/>
  <c r="AE94" i="1" s="1"/>
  <c r="AA97" i="1"/>
  <c r="AD97" i="1"/>
  <c r="AE97" i="1" s="1"/>
  <c r="Z70" i="1"/>
  <c r="AC70" i="1"/>
  <c r="AA35" i="1"/>
  <c r="AD35" i="1"/>
  <c r="AA40" i="1"/>
  <c r="AD40" i="1"/>
  <c r="AE40" i="1" s="1"/>
  <c r="AA80" i="1"/>
  <c r="AD80" i="1"/>
  <c r="AE80" i="1" s="1"/>
  <c r="AA90" i="1"/>
  <c r="AD90" i="1"/>
  <c r="AA89" i="1"/>
  <c r="AB89" i="1" s="1"/>
  <c r="AD89" i="1"/>
  <c r="AE89" i="1" s="1"/>
  <c r="AA93" i="1"/>
  <c r="AD93" i="1"/>
  <c r="AE93" i="1" s="1"/>
  <c r="AA56" i="1"/>
  <c r="AD56" i="1"/>
  <c r="AE56" i="1" s="1"/>
  <c r="Z52" i="1"/>
  <c r="AC52" i="1"/>
  <c r="Z44" i="1"/>
  <c r="AC44" i="1"/>
  <c r="AA37" i="1"/>
  <c r="AB37" i="1" s="1"/>
  <c r="AD37" i="1"/>
  <c r="Z18" i="1"/>
  <c r="AC18" i="1"/>
  <c r="AA79" i="1"/>
  <c r="AD79" i="1"/>
  <c r="AE79" i="1" s="1"/>
  <c r="AA74" i="1"/>
  <c r="AD74" i="1"/>
  <c r="AE74" i="1" s="1"/>
  <c r="AA67" i="1"/>
  <c r="AD67" i="1"/>
  <c r="AE67" i="1" s="1"/>
  <c r="AA27" i="1"/>
  <c r="AD27" i="1"/>
  <c r="AA21" i="1"/>
  <c r="AD21" i="1"/>
  <c r="AE21" i="1" s="1"/>
  <c r="AA78" i="1"/>
  <c r="AD78" i="1"/>
  <c r="AE78" i="1" s="1"/>
  <c r="Z64" i="1"/>
  <c r="AC64" i="1"/>
  <c r="AA57" i="1"/>
  <c r="AD57" i="1"/>
  <c r="AE57" i="1" s="1"/>
  <c r="AA96" i="1"/>
  <c r="AD96" i="1"/>
  <c r="AE96" i="1" s="1"/>
  <c r="AA24" i="1"/>
  <c r="AD24" i="1"/>
  <c r="Z19" i="1"/>
  <c r="AC19" i="1"/>
  <c r="AA47" i="1"/>
  <c r="AD47" i="1"/>
  <c r="AE47" i="1" s="1"/>
  <c r="AA33" i="1"/>
  <c r="AD33" i="1"/>
  <c r="AE33" i="1" s="1"/>
  <c r="AA99" i="1"/>
  <c r="AD99" i="1"/>
  <c r="AE99" i="1" s="1"/>
  <c r="AA83" i="1"/>
  <c r="AD83" i="1"/>
  <c r="AE83" i="1" s="1"/>
  <c r="AA30" i="1"/>
  <c r="AD30" i="1"/>
  <c r="AA88" i="1"/>
  <c r="AD88" i="1"/>
  <c r="AE88" i="1" s="1"/>
  <c r="Z51" i="1"/>
  <c r="AC51" i="1"/>
  <c r="AA28" i="1"/>
  <c r="AD28" i="1"/>
  <c r="AE28" i="1" s="1"/>
  <c r="AA16" i="1"/>
  <c r="AD16" i="1"/>
  <c r="AE16" i="1" s="1"/>
  <c r="AA18" i="1"/>
  <c r="AD18" i="1"/>
  <c r="Z53" i="1"/>
  <c r="AC53" i="1"/>
  <c r="Z38" i="1"/>
  <c r="AC38" i="1"/>
  <c r="AA85" i="1"/>
  <c r="AD85" i="1"/>
  <c r="AE85" i="1" s="1"/>
  <c r="AA34" i="1"/>
  <c r="AD34" i="1"/>
  <c r="AE34" i="1" s="1"/>
  <c r="AA20" i="1"/>
  <c r="AD20" i="1"/>
  <c r="AE20" i="1" s="1"/>
  <c r="AA87" i="1"/>
  <c r="AB87" i="1" s="1"/>
  <c r="AD87" i="1"/>
  <c r="AE87" i="1" s="1"/>
  <c r="AA98" i="1"/>
  <c r="AD98" i="1"/>
  <c r="AE98" i="1" s="1"/>
  <c r="AA86" i="1"/>
  <c r="AD86" i="1"/>
  <c r="AA45" i="1"/>
  <c r="AD45" i="1"/>
  <c r="AE45" i="1" s="1"/>
  <c r="AA46" i="1"/>
  <c r="AB46" i="1" s="1"/>
  <c r="AD46" i="1"/>
  <c r="AE46" i="1" s="1"/>
  <c r="AA52" i="1"/>
  <c r="AD52" i="1"/>
  <c r="Z17" i="1"/>
  <c r="AC17" i="1"/>
  <c r="Z23" i="1"/>
  <c r="Z33" i="1"/>
  <c r="Z20" i="1"/>
  <c r="Z55" i="1"/>
  <c r="Z26" i="1"/>
  <c r="Z16" i="1"/>
  <c r="Z97" i="1"/>
  <c r="Z68" i="1"/>
  <c r="Z63" i="1"/>
  <c r="Z28" i="1"/>
  <c r="Z60" i="1"/>
  <c r="Z31" i="1"/>
  <c r="Z21" i="1"/>
  <c r="Z61" i="1"/>
  <c r="Z45" i="1"/>
  <c r="Z59" i="1"/>
  <c r="Z54" i="1"/>
  <c r="Z57" i="1"/>
  <c r="Z62" i="1"/>
  <c r="AB62" i="1" s="1"/>
  <c r="Z85" i="1"/>
  <c r="Z58" i="1"/>
  <c r="Z40" i="1"/>
  <c r="Z66" i="1"/>
  <c r="Z47" i="1"/>
  <c r="Z36" i="1"/>
  <c r="Z34" i="1"/>
  <c r="Z48" i="1"/>
  <c r="Z29" i="1"/>
  <c r="Z67" i="1"/>
  <c r="Z96" i="1"/>
  <c r="Z56" i="1"/>
  <c r="Z76" i="1"/>
  <c r="Z78" i="1"/>
  <c r="Z92" i="1"/>
  <c r="Z84" i="1"/>
  <c r="Z80" i="1"/>
  <c r="Z79" i="1"/>
  <c r="Z82" i="1"/>
  <c r="Z94" i="1"/>
  <c r="Z81" i="1"/>
  <c r="Z91" i="1"/>
  <c r="Z88" i="1"/>
  <c r="Z93" i="1"/>
  <c r="Z98" i="1"/>
  <c r="Z83" i="1"/>
  <c r="Z74" i="1"/>
  <c r="Z75" i="1"/>
  <c r="Z99" i="1"/>
  <c r="Z22" i="4"/>
  <c r="Z79" i="4"/>
  <c r="Z53" i="4"/>
  <c r="Z45" i="4"/>
  <c r="Z23" i="4"/>
  <c r="Z78" i="4"/>
  <c r="Z88" i="4"/>
  <c r="Z44" i="4"/>
  <c r="Z66" i="4"/>
  <c r="Z34" i="4"/>
  <c r="Z32" i="4"/>
  <c r="Z51" i="4"/>
  <c r="Z84" i="4"/>
  <c r="Z81" i="4"/>
  <c r="Z33" i="4"/>
  <c r="Z28" i="4"/>
  <c r="Z89" i="4"/>
  <c r="Z21" i="4"/>
  <c r="Z37" i="4"/>
  <c r="Z50" i="4"/>
  <c r="Z85" i="4"/>
  <c r="Z46" i="4"/>
  <c r="Z77" i="4"/>
  <c r="Z39" i="4"/>
  <c r="Z67" i="4"/>
  <c r="Z26" i="4"/>
  <c r="Z95" i="4"/>
  <c r="Z40" i="4"/>
  <c r="Z87" i="4"/>
  <c r="Z16" i="4"/>
  <c r="Z92" i="4"/>
  <c r="Z17" i="4"/>
  <c r="Z96" i="4"/>
  <c r="Z97" i="4"/>
  <c r="Z83" i="4"/>
  <c r="Z93" i="4"/>
  <c r="Z80" i="4"/>
  <c r="X57" i="4"/>
  <c r="Z57" i="4" s="1"/>
  <c r="X91" i="4"/>
  <c r="Z91" i="4" s="1"/>
  <c r="Z63" i="4"/>
  <c r="Z18" i="4"/>
  <c r="Z19" i="4"/>
  <c r="X49" i="4"/>
  <c r="Z49" i="4" s="1"/>
  <c r="F38" i="4"/>
  <c r="G38" i="4" s="1"/>
  <c r="H38" i="4" s="1"/>
  <c r="X38" i="4"/>
  <c r="Z55" i="4"/>
  <c r="Z36" i="4"/>
  <c r="Z29" i="4"/>
  <c r="Z7" i="4"/>
  <c r="X69" i="4"/>
  <c r="Z69" i="4" s="1"/>
  <c r="Z68" i="4"/>
  <c r="Z8" i="4"/>
  <c r="Z9" i="4"/>
  <c r="L10" i="4"/>
  <c r="Y10" i="4" s="1"/>
  <c r="T10" i="4"/>
  <c r="K10" i="4"/>
  <c r="M10" i="4"/>
  <c r="U10" i="4"/>
  <c r="F10" i="4"/>
  <c r="N10" i="4"/>
  <c r="V10" i="4"/>
  <c r="G10" i="4"/>
  <c r="O10" i="4"/>
  <c r="W10" i="4"/>
  <c r="H10" i="4"/>
  <c r="P10" i="4"/>
  <c r="E10" i="4"/>
  <c r="X10" i="4" s="1"/>
  <c r="I10" i="4"/>
  <c r="Q10" i="4"/>
  <c r="J10" i="4"/>
  <c r="R10" i="4"/>
  <c r="S10" i="4"/>
  <c r="J10" i="1"/>
  <c r="F10" i="1"/>
  <c r="L39" i="1"/>
  <c r="R39" i="1"/>
  <c r="X39" i="1"/>
  <c r="H39" i="1"/>
  <c r="G39" i="1"/>
  <c r="M39" i="1"/>
  <c r="S39" i="1"/>
  <c r="T39" i="1"/>
  <c r="N39" i="1"/>
  <c r="I39" i="1"/>
  <c r="O39" i="1"/>
  <c r="U39" i="1"/>
  <c r="K39" i="1"/>
  <c r="J39" i="1"/>
  <c r="P39" i="1"/>
  <c r="V39" i="1"/>
  <c r="W39" i="1"/>
  <c r="Q39" i="1"/>
  <c r="L10" i="1"/>
  <c r="Z10" i="1" s="1"/>
  <c r="U10" i="1"/>
  <c r="T10" i="1"/>
  <c r="N10" i="1"/>
  <c r="W10" i="1"/>
  <c r="H10" i="1"/>
  <c r="I10" i="1"/>
  <c r="R10" i="1"/>
  <c r="O10" i="1"/>
  <c r="S10" i="1"/>
  <c r="M10" i="1"/>
  <c r="G10" i="1"/>
  <c r="Q10" i="1"/>
  <c r="K10" i="1"/>
  <c r="V10" i="1"/>
  <c r="P10" i="1"/>
  <c r="D9" i="1"/>
  <c r="D8" i="1"/>
  <c r="U7" i="1"/>
  <c r="Y40" i="1" l="1"/>
  <c r="Y70" i="1"/>
  <c r="Y99" i="1"/>
  <c r="M8" i="11"/>
  <c r="M9" i="11" s="1"/>
  <c r="M91" i="11"/>
  <c r="N3" i="11"/>
  <c r="O2" i="11" s="1"/>
  <c r="N45" i="11"/>
  <c r="N73" i="11"/>
  <c r="N71" i="11"/>
  <c r="N46" i="11"/>
  <c r="N74" i="11"/>
  <c r="N52" i="11"/>
  <c r="N60" i="11"/>
  <c r="N88" i="11"/>
  <c r="N63" i="11"/>
  <c r="N18" i="11"/>
  <c r="N15" i="11"/>
  <c r="N28" i="11"/>
  <c r="N26" i="11"/>
  <c r="N34" i="11"/>
  <c r="N31" i="11"/>
  <c r="N24" i="11"/>
  <c r="N37" i="11"/>
  <c r="M65" i="11"/>
  <c r="M38" i="11"/>
  <c r="AB50" i="1"/>
  <c r="AB53" i="1"/>
  <c r="AB44" i="1"/>
  <c r="AE44" i="1"/>
  <c r="AE25" i="1"/>
  <c r="X9" i="1"/>
  <c r="X8" i="1"/>
  <c r="AB83" i="1"/>
  <c r="AB52" i="1"/>
  <c r="AB88" i="1"/>
  <c r="AB34" i="1"/>
  <c r="AB91" i="1"/>
  <c r="AB70" i="1"/>
  <c r="AB57" i="1"/>
  <c r="AB47" i="1"/>
  <c r="AB92" i="1"/>
  <c r="AB23" i="1"/>
  <c r="AB17" i="1"/>
  <c r="AE19" i="1"/>
  <c r="AB99" i="1"/>
  <c r="AB74" i="1"/>
  <c r="AE70" i="1"/>
  <c r="AB90" i="1"/>
  <c r="AB35" i="1"/>
  <c r="AB30" i="1"/>
  <c r="AB82" i="1"/>
  <c r="AB96" i="1"/>
  <c r="AE53" i="1"/>
  <c r="AB98" i="1"/>
  <c r="AB79" i="1"/>
  <c r="AB58" i="1"/>
  <c r="AB21" i="1"/>
  <c r="AE65" i="1"/>
  <c r="AB85" i="1"/>
  <c r="AB16" i="1"/>
  <c r="AB84" i="1"/>
  <c r="AB48" i="1"/>
  <c r="AB38" i="1"/>
  <c r="AE64" i="1"/>
  <c r="AE51" i="1"/>
  <c r="AE17" i="1"/>
  <c r="AB36" i="1"/>
  <c r="AB19" i="1"/>
  <c r="AB95" i="1"/>
  <c r="AB81" i="1"/>
  <c r="AB28" i="1"/>
  <c r="AB33" i="1"/>
  <c r="AB63" i="1"/>
  <c r="AB97" i="1"/>
  <c r="AB29" i="1"/>
  <c r="AE38" i="1"/>
  <c r="AB51" i="1"/>
  <c r="AB32" i="1"/>
  <c r="AB77" i="1"/>
  <c r="AB86" i="1"/>
  <c r="AB24" i="1"/>
  <c r="AB27" i="1"/>
  <c r="AB65" i="1"/>
  <c r="AB25" i="1"/>
  <c r="AB18" i="1"/>
  <c r="AB22" i="1"/>
  <c r="AB64" i="1"/>
  <c r="AB49" i="1"/>
  <c r="AB75" i="1"/>
  <c r="AB40" i="1"/>
  <c r="AB61" i="1"/>
  <c r="AB20" i="1"/>
  <c r="AB78" i="1"/>
  <c r="AB31" i="1"/>
  <c r="AB68" i="1"/>
  <c r="AB94" i="1"/>
  <c r="AB76" i="1"/>
  <c r="AB93" i="1"/>
  <c r="AB56" i="1"/>
  <c r="AB54" i="1"/>
  <c r="AB60" i="1"/>
  <c r="AB80" i="1"/>
  <c r="AB67" i="1"/>
  <c r="AB66" i="1"/>
  <c r="AB59" i="1"/>
  <c r="AB26" i="1"/>
  <c r="AB45" i="1"/>
  <c r="AB55" i="1"/>
  <c r="AE24" i="1"/>
  <c r="AE49" i="1"/>
  <c r="AE32" i="1"/>
  <c r="AE27" i="1"/>
  <c r="AE18" i="1"/>
  <c r="AE77" i="1"/>
  <c r="AE95" i="1"/>
  <c r="AE90" i="1"/>
  <c r="AE35" i="1"/>
  <c r="AA39" i="1"/>
  <c r="AD39" i="1"/>
  <c r="AE39" i="1" s="1"/>
  <c r="AE37" i="1"/>
  <c r="AE52" i="1"/>
  <c r="AE86" i="1"/>
  <c r="AE30" i="1"/>
  <c r="AA10" i="1"/>
  <c r="I38" i="4"/>
  <c r="J38" i="4" s="1"/>
  <c r="Z10" i="4"/>
  <c r="W9" i="1"/>
  <c r="E9" i="1"/>
  <c r="R8" i="1"/>
  <c r="E8" i="1"/>
  <c r="G9" i="1"/>
  <c r="W7" i="1"/>
  <c r="H9" i="1"/>
  <c r="Q7" i="1"/>
  <c r="K7" i="1"/>
  <c r="M9" i="1"/>
  <c r="F7" i="1"/>
  <c r="S9" i="1"/>
  <c r="F9" i="1"/>
  <c r="L9" i="1"/>
  <c r="Z9" i="1" s="1"/>
  <c r="AC9" i="1" s="1"/>
  <c r="V7" i="1"/>
  <c r="H8" i="1"/>
  <c r="T9" i="1"/>
  <c r="N8" i="1"/>
  <c r="G8" i="1"/>
  <c r="T8" i="1"/>
  <c r="I8" i="1"/>
  <c r="J8" i="1"/>
  <c r="O8" i="1"/>
  <c r="U8" i="1"/>
  <c r="S8" i="1"/>
  <c r="P8" i="1"/>
  <c r="V8" i="1"/>
  <c r="N9" i="1"/>
  <c r="R7" i="1"/>
  <c r="L7" i="1"/>
  <c r="J7" i="1"/>
  <c r="Q8" i="1"/>
  <c r="M7" i="1"/>
  <c r="I9" i="1"/>
  <c r="M8" i="1"/>
  <c r="J9" i="1"/>
  <c r="O9" i="1"/>
  <c r="R9" i="1"/>
  <c r="P9" i="1"/>
  <c r="K9" i="1"/>
  <c r="U9" i="1"/>
  <c r="V9" i="1"/>
  <c r="Q9" i="1"/>
  <c r="W8" i="1"/>
  <c r="L8" i="1"/>
  <c r="Z8" i="1" s="1"/>
  <c r="AC8" i="1" s="1"/>
  <c r="I7" i="1"/>
  <c r="K8" i="1"/>
  <c r="N7" i="1"/>
  <c r="G7" i="1"/>
  <c r="H7" i="1"/>
  <c r="F8" i="1"/>
  <c r="S7" i="1"/>
  <c r="P7" i="1"/>
  <c r="T7" i="1"/>
  <c r="O7" i="1"/>
  <c r="N90" i="11" l="1"/>
  <c r="N35" i="11"/>
  <c r="N47" i="11"/>
  <c r="N59" i="11"/>
  <c r="Z7" i="1"/>
  <c r="AC7" i="1" s="1"/>
  <c r="AC10" i="1" s="1"/>
  <c r="N58" i="11"/>
  <c r="N10" i="11"/>
  <c r="N23" i="11"/>
  <c r="N42" i="11"/>
  <c r="N69" i="11"/>
  <c r="N56" i="11"/>
  <c r="N16" i="11"/>
  <c r="N85" i="11"/>
  <c r="N76" i="11"/>
  <c r="N36" i="11"/>
  <c r="N67" i="11"/>
  <c r="N41" i="11"/>
  <c r="N48" i="11"/>
  <c r="N17" i="11"/>
  <c r="N22" i="11"/>
  <c r="N32" i="11"/>
  <c r="N83" i="11"/>
  <c r="N80" i="11"/>
  <c r="N57" i="11"/>
  <c r="N87" i="11"/>
  <c r="N68" i="11"/>
  <c r="N61" i="11"/>
  <c r="N29" i="11"/>
  <c r="N30" i="11"/>
  <c r="N27" i="11"/>
  <c r="N75" i="11"/>
  <c r="N72" i="11"/>
  <c r="N49" i="11"/>
  <c r="N79" i="11"/>
  <c r="N64" i="11"/>
  <c r="N53" i="11"/>
  <c r="N33" i="11"/>
  <c r="N21" i="11"/>
  <c r="N14" i="11"/>
  <c r="N62" i="11"/>
  <c r="N55" i="11"/>
  <c r="N44" i="11"/>
  <c r="N82" i="11"/>
  <c r="N51" i="11"/>
  <c r="N40" i="11"/>
  <c r="N43" i="11"/>
  <c r="N89" i="11"/>
  <c r="N20" i="11"/>
  <c r="N19" i="11"/>
  <c r="N25" i="11"/>
  <c r="N50" i="11"/>
  <c r="N39" i="11"/>
  <c r="N77" i="11"/>
  <c r="N66" i="11"/>
  <c r="N84" i="11"/>
  <c r="N81" i="11"/>
  <c r="N8" i="11"/>
  <c r="N54" i="11"/>
  <c r="N86" i="11"/>
  <c r="N78" i="11"/>
  <c r="N70" i="11"/>
  <c r="O3" i="11"/>
  <c r="O67" i="11" s="1"/>
  <c r="AB39" i="1"/>
  <c r="AA7" i="1"/>
  <c r="AD7" i="1" s="1"/>
  <c r="Y8" i="1"/>
  <c r="AB8" i="1" s="1"/>
  <c r="Y9" i="1"/>
  <c r="AB9" i="1" s="1"/>
  <c r="K38" i="4"/>
  <c r="O29" i="11" l="1"/>
  <c r="P29" i="11" s="1"/>
  <c r="P67" i="11"/>
  <c r="O10" i="11"/>
  <c r="O7" i="11" s="1"/>
  <c r="N65" i="11"/>
  <c r="N7" i="11"/>
  <c r="N9" i="11" s="1"/>
  <c r="N38" i="11"/>
  <c r="N91" i="11"/>
  <c r="O84" i="11"/>
  <c r="P84" i="11" s="1"/>
  <c r="O81" i="11"/>
  <c r="P81" i="11" s="1"/>
  <c r="O14" i="11"/>
  <c r="O51" i="11"/>
  <c r="P51" i="11" s="1"/>
  <c r="O20" i="11"/>
  <c r="O37" i="11"/>
  <c r="O31" i="11"/>
  <c r="O16" i="11"/>
  <c r="O15" i="11"/>
  <c r="O39" i="11"/>
  <c r="O80" i="11"/>
  <c r="P80" i="11" s="1"/>
  <c r="O26" i="11"/>
  <c r="O30" i="11"/>
  <c r="O33" i="11"/>
  <c r="O77" i="11"/>
  <c r="P77" i="11" s="1"/>
  <c r="O36" i="11"/>
  <c r="O34" i="11"/>
  <c r="O66" i="11"/>
  <c r="O47" i="11"/>
  <c r="P47" i="11" s="1"/>
  <c r="O85" i="11"/>
  <c r="P85" i="11" s="1"/>
  <c r="O74" i="11"/>
  <c r="P74" i="11" s="1"/>
  <c r="O43" i="11"/>
  <c r="O89" i="11"/>
  <c r="P89" i="11" s="1"/>
  <c r="O70" i="11"/>
  <c r="P70" i="11" s="1"/>
  <c r="O35" i="11"/>
  <c r="O88" i="11"/>
  <c r="P88" i="11" s="1"/>
  <c r="O69" i="11"/>
  <c r="P69" i="11" s="1"/>
  <c r="O62" i="11"/>
  <c r="P62" i="11" s="1"/>
  <c r="O76" i="11"/>
  <c r="P76" i="11" s="1"/>
  <c r="O73" i="11"/>
  <c r="P73" i="11" s="1"/>
  <c r="O58" i="11"/>
  <c r="P58" i="11" s="1"/>
  <c r="O57" i="11"/>
  <c r="P57" i="11" s="1"/>
  <c r="O54" i="11"/>
  <c r="P54" i="11" s="1"/>
  <c r="O68" i="11"/>
  <c r="P68" i="11" s="1"/>
  <c r="O61" i="11"/>
  <c r="P61" i="11" s="1"/>
  <c r="O50" i="11"/>
  <c r="P50" i="11" s="1"/>
  <c r="O32" i="11"/>
  <c r="O72" i="11"/>
  <c r="P72" i="11" s="1"/>
  <c r="O49" i="11"/>
  <c r="P49" i="11" s="1"/>
  <c r="O46" i="11"/>
  <c r="O64" i="11"/>
  <c r="P64" i="11" s="1"/>
  <c r="O53" i="11"/>
  <c r="P53" i="11" s="1"/>
  <c r="O42" i="11"/>
  <c r="O24" i="11"/>
  <c r="O27" i="11"/>
  <c r="O23" i="11"/>
  <c r="O17" i="11"/>
  <c r="O59" i="11"/>
  <c r="P59" i="11" s="1"/>
  <c r="O60" i="11"/>
  <c r="P60" i="11" s="1"/>
  <c r="O41" i="11"/>
  <c r="O87" i="11"/>
  <c r="P87" i="11" s="1"/>
  <c r="O56" i="11"/>
  <c r="P56" i="11" s="1"/>
  <c r="O45" i="11"/>
  <c r="O83" i="11"/>
  <c r="P83" i="11" s="1"/>
  <c r="O25" i="11"/>
  <c r="O28" i="11"/>
  <c r="O22" i="11"/>
  <c r="O63" i="11"/>
  <c r="P63" i="11" s="1"/>
  <c r="O52" i="11"/>
  <c r="P52" i="11" s="1"/>
  <c r="O90" i="11"/>
  <c r="P90" i="11" s="1"/>
  <c r="O79" i="11"/>
  <c r="P79" i="11" s="1"/>
  <c r="O48" i="11"/>
  <c r="P48" i="11" s="1"/>
  <c r="O86" i="11"/>
  <c r="P86" i="11" s="1"/>
  <c r="O75" i="11"/>
  <c r="P75" i="11" s="1"/>
  <c r="P66" i="11"/>
  <c r="O19" i="11"/>
  <c r="O21" i="11"/>
  <c r="O18" i="11"/>
  <c r="O55" i="11"/>
  <c r="P55" i="11" s="1"/>
  <c r="O44" i="11"/>
  <c r="O82" i="11"/>
  <c r="P82" i="11" s="1"/>
  <c r="O71" i="11"/>
  <c r="P71" i="11" s="1"/>
  <c r="O40" i="11"/>
  <c r="O78" i="11"/>
  <c r="P78" i="11" s="1"/>
  <c r="AB10" i="1"/>
  <c r="AA9" i="1"/>
  <c r="AD9" i="1" s="1"/>
  <c r="AA8" i="1"/>
  <c r="AD8" i="1" s="1"/>
  <c r="L38" i="4"/>
  <c r="Y38" i="4" s="1"/>
  <c r="Z38" i="4" s="1"/>
  <c r="P10" i="11" l="1"/>
  <c r="P31" i="11"/>
  <c r="P44" i="11"/>
  <c r="P23" i="11"/>
  <c r="P43" i="11"/>
  <c r="P33" i="11"/>
  <c r="P37" i="11"/>
  <c r="P25" i="11"/>
  <c r="P45" i="11"/>
  <c r="P27" i="11"/>
  <c r="P32" i="11"/>
  <c r="P30" i="11"/>
  <c r="P20" i="11"/>
  <c r="P18" i="11"/>
  <c r="P24" i="11"/>
  <c r="P26" i="11"/>
  <c r="P42" i="11"/>
  <c r="P19" i="11"/>
  <c r="P41" i="11"/>
  <c r="P39" i="11"/>
  <c r="O8" i="11"/>
  <c r="O9" i="11" s="1"/>
  <c r="P21" i="11"/>
  <c r="P40" i="11"/>
  <c r="P22" i="11"/>
  <c r="P35" i="11"/>
  <c r="P34" i="11"/>
  <c r="P15" i="11"/>
  <c r="P17" i="11"/>
  <c r="P28" i="11"/>
  <c r="P46" i="11"/>
  <c r="P36" i="11"/>
  <c r="P16" i="11"/>
  <c r="P14" i="11"/>
  <c r="P91" i="11"/>
  <c r="O65" i="11"/>
  <c r="O91" i="11"/>
  <c r="O38" i="11"/>
  <c r="AD10" i="1"/>
  <c r="M38" i="4"/>
  <c r="N38" i="4" s="1"/>
  <c r="O38" i="4" s="1"/>
  <c r="P65" i="11" l="1"/>
  <c r="P38" i="11"/>
  <c r="P38" i="4"/>
  <c r="Q38" i="4" s="1"/>
  <c r="R38" i="4" l="1"/>
  <c r="S38" i="4" l="1"/>
  <c r="T38" i="4" s="1"/>
  <c r="U38" i="4" l="1"/>
  <c r="V38" i="4" s="1"/>
  <c r="W38" i="4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SOF" type="1" refreshedVersion="5" background="1" saveData="1">
    <dbPr connection="DSN=DWHPROD;AUTHENTICATION=LDAP;" command="SEL  Trunc(atrex_date,'MONTH') RepDate,ATREX_tbranch Branch,CASE WHEN atrex_reasond LIKE 'DP%' THEN 'DOF' ELSE atrex_reasond end Type_,count(*) Trans_x000d__x000a__x000d__x000a_FROM DWP00V_UNIBANKS_ODS_CURRENT.ATREX_x000d__x000a_where ATREX_tbranch not in( '990760','990608','990732','990704','990618','990699','990761','990770')_x000d__x000a_and trunc(atrex_date,'Year') = trunc(current_date,'Year')_x000d__x000a_and atrex_date &lt;Trunc(current_date,'MONTH')_x000d__x000a_and ATREX_di_dep_wdl = 'D' and atrex_atype &lt;&gt;'SI'_x000d__x000a_and  atrex_reasond not in ('A','0000')_x000d__x000a__x000d__x000a__x000d__x000a_group by Trunc(atrex_date,'MONTH'),ATREX_tbranch, CASE WHEN atrex_reasond LIKE 'DP%' THEN 'DOF' ELSE atrex_reasond end_x000d__x000a_order by Trunc(atrex_date,'MONTH'),ATREX_tbranch, CASE WHEN atrex_reasond LIKE 'DP%' THEN 'DOF' ELSE atrex_reasond end"/>
  </connection>
</connections>
</file>

<file path=xl/sharedStrings.xml><?xml version="1.0" encoding="utf-8"?>
<sst xmlns="http://schemas.openxmlformats.org/spreadsheetml/2006/main" count="9066" uniqueCount="299">
  <si>
    <t xml:space="preserve">MI </t>
  </si>
  <si>
    <t>Ref</t>
  </si>
  <si>
    <t xml:space="preserve">Branch  </t>
  </si>
  <si>
    <t>Artane</t>
  </si>
  <si>
    <t>Grafton Street</t>
  </si>
  <si>
    <t>Drogheda</t>
  </si>
  <si>
    <t>Letterkenny</t>
  </si>
  <si>
    <t>Carlow</t>
  </si>
  <si>
    <t>Raheny</t>
  </si>
  <si>
    <t>Castlebar</t>
  </si>
  <si>
    <t>Cavan</t>
  </si>
  <si>
    <t>Nenagh</t>
  </si>
  <si>
    <t>Ardkeen</t>
  </si>
  <si>
    <t>New Ross</t>
  </si>
  <si>
    <t>Portlaoise</t>
  </si>
  <si>
    <t>Rathmines</t>
  </si>
  <si>
    <t>Walkinstown</t>
  </si>
  <si>
    <t>Dooradoyle</t>
  </si>
  <si>
    <t>Sligo</t>
  </si>
  <si>
    <t>Douglas</t>
  </si>
  <si>
    <t>Gorey</t>
  </si>
  <si>
    <t>Dungarvan</t>
  </si>
  <si>
    <t>Dundrum</t>
  </si>
  <si>
    <t>Finglas</t>
  </si>
  <si>
    <t>Phibsboro</t>
  </si>
  <si>
    <t>Liffey Valley</t>
  </si>
  <si>
    <t>Maynooth</t>
  </si>
  <si>
    <t>Mullingar</t>
  </si>
  <si>
    <t>Athlone</t>
  </si>
  <si>
    <t>Dundalk</t>
  </si>
  <si>
    <t>Monaghan</t>
  </si>
  <si>
    <t>Ennis</t>
  </si>
  <si>
    <t>Longford</t>
  </si>
  <si>
    <t>Roscommon</t>
  </si>
  <si>
    <t>Ballincollig</t>
  </si>
  <si>
    <t>Bishopstown</t>
  </si>
  <si>
    <t>Clonakilty</t>
  </si>
  <si>
    <t>Killarney</t>
  </si>
  <si>
    <t>Mallow</t>
  </si>
  <si>
    <t>Mitchelstown</t>
  </si>
  <si>
    <t>Skibbereen</t>
  </si>
  <si>
    <t>Bandon</t>
  </si>
  <si>
    <t>Macroom</t>
  </si>
  <si>
    <t>Midleton</t>
  </si>
  <si>
    <t>Newcastlewest</t>
  </si>
  <si>
    <t>Patrick Street</t>
  </si>
  <si>
    <t>Naas</t>
  </si>
  <si>
    <t>Newbridge</t>
  </si>
  <si>
    <t>Bray</t>
  </si>
  <si>
    <t>Clonmel</t>
  </si>
  <si>
    <t>Greystones</t>
  </si>
  <si>
    <t>Kilkenny</t>
  </si>
  <si>
    <t>Stillorgan</t>
  </si>
  <si>
    <t>Drumcondra</t>
  </si>
  <si>
    <t>Rathfarnham</t>
  </si>
  <si>
    <t>Ashbourne</t>
  </si>
  <si>
    <t>Malahide</t>
  </si>
  <si>
    <t>Navan</t>
  </si>
  <si>
    <t>Dublin</t>
  </si>
  <si>
    <t xml:space="preserve">Monitoring </t>
  </si>
  <si>
    <t xml:space="preserve">1.0 Transaction </t>
  </si>
  <si>
    <t>Total</t>
  </si>
  <si>
    <t>Blackpool</t>
  </si>
  <si>
    <t>Castletroy</t>
  </si>
  <si>
    <t>Source of Funds - Loggements &gt;€4,999.99</t>
  </si>
  <si>
    <t>% DOF option selected</t>
  </si>
  <si>
    <t>Breakdown</t>
  </si>
  <si>
    <t>Total 
No of Txns</t>
  </si>
  <si>
    <t>SP01</t>
  </si>
  <si>
    <t>SP02</t>
  </si>
  <si>
    <t>SP03</t>
  </si>
  <si>
    <t>SP04</t>
  </si>
  <si>
    <t>SP05</t>
  </si>
  <si>
    <t>SP06</t>
  </si>
  <si>
    <t>SP07</t>
  </si>
  <si>
    <t>SP08</t>
  </si>
  <si>
    <t>SP09</t>
  </si>
  <si>
    <t>SP10</t>
  </si>
  <si>
    <t>SP11</t>
  </si>
  <si>
    <t>SP12</t>
  </si>
  <si>
    <t>SP13</t>
  </si>
  <si>
    <t>SP14</t>
  </si>
  <si>
    <t>SP15</t>
  </si>
  <si>
    <t>SP16</t>
  </si>
  <si>
    <t>SP17</t>
  </si>
  <si>
    <t>SP18</t>
  </si>
  <si>
    <t>Salary / Wages</t>
  </si>
  <si>
    <t>Savings</t>
  </si>
  <si>
    <t>Social Welfare Payment</t>
  </si>
  <si>
    <t>Inheritance</t>
  </si>
  <si>
    <t>Retirement / Pension</t>
  </si>
  <si>
    <t>Redundency</t>
  </si>
  <si>
    <t>Source not disclosed</t>
  </si>
  <si>
    <t>Sale of Property / Asset / Shares</t>
  </si>
  <si>
    <t>Maintenance Payment</t>
  </si>
  <si>
    <t>Rental Income</t>
  </si>
  <si>
    <t>Childrens Allowance</t>
  </si>
  <si>
    <t>Gift - Patents</t>
  </si>
  <si>
    <t>Gift - Friend</t>
  </si>
  <si>
    <t>Matured Loan / Investment</t>
  </si>
  <si>
    <t>Prize Money / Lotto</t>
  </si>
  <si>
    <t>Government Grant</t>
  </si>
  <si>
    <t>Gambling Winnings</t>
  </si>
  <si>
    <t>SOURCE OF FUNDS - PERCENTAGE OF TRANSACTIONS EACH OPTION WAS SELECTED</t>
  </si>
  <si>
    <t>Gift - Other Relatives</t>
  </si>
  <si>
    <t>RepDate</t>
  </si>
  <si>
    <t>Branch</t>
  </si>
  <si>
    <t>Type_</t>
  </si>
  <si>
    <t>Trans</t>
  </si>
  <si>
    <t>DOF</t>
  </si>
  <si>
    <t>Month</t>
  </si>
  <si>
    <t>- Source of Funds Selection</t>
  </si>
  <si>
    <t>Region</t>
  </si>
  <si>
    <t>Tullamore</t>
  </si>
  <si>
    <t>North &amp; West</t>
  </si>
  <si>
    <t>131 O'Connell St</t>
  </si>
  <si>
    <t>Galway SC</t>
  </si>
  <si>
    <t>Eyre Square</t>
  </si>
  <si>
    <t>Ballina</t>
  </si>
  <si>
    <t>South &amp; East</t>
  </si>
  <si>
    <t>Carrigaline</t>
  </si>
  <si>
    <t>Tralee</t>
  </si>
  <si>
    <t>Wexford</t>
  </si>
  <si>
    <t>Hypercentre</t>
  </si>
  <si>
    <t>Tallaght</t>
  </si>
  <si>
    <t>Balbriggan</t>
  </si>
  <si>
    <t>Swords</t>
  </si>
  <si>
    <t>Tyrrelstown</t>
  </si>
  <si>
    <t>Blanchardstown NTC</t>
  </si>
  <si>
    <t>Ballyfermot</t>
  </si>
  <si>
    <t>Dun Laoghaire</t>
  </si>
  <si>
    <t>Omni</t>
  </si>
  <si>
    <t>O'Connell St</t>
  </si>
  <si>
    <t>Baggot St</t>
  </si>
  <si>
    <t>Area</t>
  </si>
  <si>
    <t>SortCode</t>
  </si>
  <si>
    <t>Branch2</t>
  </si>
  <si>
    <t>Area Total</t>
  </si>
  <si>
    <t>SOF Description</t>
  </si>
  <si>
    <t>Code</t>
  </si>
  <si>
    <t>All others SOF</t>
  </si>
  <si>
    <t>ID</t>
  </si>
  <si>
    <t>Last UPDATE took place in:</t>
  </si>
  <si>
    <t>TOTAL</t>
  </si>
  <si>
    <t xml:space="preserve"> </t>
  </si>
  <si>
    <t>SelecDate</t>
  </si>
  <si>
    <t>Necessary to sort that block in order to sort the chart per branch</t>
  </si>
  <si>
    <t>OVERVIEW OF ALL SOURCE OF FUNDS SELECTED</t>
  </si>
  <si>
    <t>All the other SOFs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</si>
  <si>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</si>
  <si>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</si>
  <si>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</si>
  <si>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</si>
  <si>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</si>
  <si>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</si>
  <si>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</si>
  <si>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</si>
  <si>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</si>
  <si>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</si>
  <si>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</si>
  <si>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</si>
  <si>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All Other SOFs</t>
  </si>
  <si>
    <t>DOF option selected</t>
  </si>
  <si>
    <t>Format</t>
  </si>
  <si>
    <t>Connect</t>
  </si>
  <si>
    <t xml:space="preserve">Community </t>
  </si>
  <si>
    <t>Old</t>
  </si>
  <si>
    <t>New</t>
  </si>
  <si>
    <t>D01</t>
  </si>
  <si>
    <t>D02</t>
  </si>
  <si>
    <t>D03</t>
  </si>
  <si>
    <t>D04</t>
  </si>
  <si>
    <t>D05</t>
  </si>
  <si>
    <t>D06</t>
  </si>
  <si>
    <t>D07</t>
  </si>
  <si>
    <t>D08</t>
  </si>
  <si>
    <t>D09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</si>
  <si>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</si>
  <si>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</si>
  <si>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</si>
  <si>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</si>
  <si>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</si>
  <si>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</si>
  <si>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</si>
  <si>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</si>
  <si>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</si>
  <si>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16161130</t>
  </si>
  <si>
    <t>26411120</t>
  </si>
  <si>
    <t>36401110</t>
  </si>
  <si>
    <t>46261100</t>
  </si>
  <si>
    <t>57891090</t>
  </si>
  <si>
    <t>66951080</t>
  </si>
  <si>
    <t>76421070</t>
  </si>
  <si>
    <t>86051060</t>
  </si>
  <si>
    <t>96101050</t>
  </si>
  <si>
    <t>10625104</t>
  </si>
  <si>
    <t>11602103</t>
  </si>
  <si>
    <t>12659102</t>
  </si>
  <si>
    <t>13658101</t>
  </si>
  <si>
    <t>14619100</t>
  </si>
  <si>
    <t>15601990</t>
  </si>
  <si>
    <t>16673980</t>
  </si>
  <si>
    <t>17657970</t>
  </si>
  <si>
    <t>18603960</t>
  </si>
  <si>
    <t>19653950</t>
  </si>
  <si>
    <t>20607940</t>
  </si>
  <si>
    <t>21629930</t>
  </si>
  <si>
    <t>22644920</t>
  </si>
  <si>
    <t>23604910</t>
  </si>
  <si>
    <t>24620900</t>
  </si>
  <si>
    <t>25612890</t>
  </si>
  <si>
    <t>26652880</t>
  </si>
  <si>
    <t>27606870</t>
  </si>
  <si>
    <t>28621860</t>
  </si>
  <si>
    <t>29609850</t>
  </si>
  <si>
    <t>30651840</t>
  </si>
  <si>
    <t>31611830</t>
  </si>
  <si>
    <t>32672820</t>
  </si>
  <si>
    <t>33661810</t>
  </si>
  <si>
    <t>34669800</t>
  </si>
  <si>
    <t>35656790</t>
  </si>
  <si>
    <t>36624780</t>
  </si>
  <si>
    <t>37697770</t>
  </si>
  <si>
    <t>38617760</t>
  </si>
  <si>
    <t>39655750</t>
  </si>
  <si>
    <t>40623740</t>
  </si>
  <si>
    <t>41667730</t>
  </si>
  <si>
    <t>42647720</t>
  </si>
  <si>
    <t>43631710</t>
  </si>
  <si>
    <t>44634700</t>
  </si>
  <si>
    <t>45632690</t>
  </si>
  <si>
    <t>46635680</t>
  </si>
  <si>
    <t>47636670</t>
  </si>
  <si>
    <t>48664660</t>
  </si>
  <si>
    <t>49638650</t>
  </si>
  <si>
    <t>50663640</t>
  </si>
  <si>
    <t>51734630</t>
  </si>
  <si>
    <t>52746620</t>
  </si>
  <si>
    <t>53747610</t>
  </si>
  <si>
    <t>54710600</t>
  </si>
  <si>
    <t>55749590</t>
  </si>
  <si>
    <t>56637580</t>
  </si>
  <si>
    <t>57639570</t>
  </si>
  <si>
    <t>58666560</t>
  </si>
  <si>
    <t>59665550</t>
  </si>
  <si>
    <t>60720540</t>
  </si>
  <si>
    <t>61711530</t>
  </si>
  <si>
    <t>62706520</t>
  </si>
  <si>
    <t>63716510</t>
  </si>
  <si>
    <t>64736500</t>
  </si>
  <si>
    <t>65705490</t>
  </si>
  <si>
    <t>66708480</t>
  </si>
  <si>
    <t>67737470</t>
  </si>
  <si>
    <t>68713460</t>
  </si>
  <si>
    <t>69709450</t>
  </si>
  <si>
    <t>70714440</t>
  </si>
  <si>
    <t>71741430</t>
  </si>
  <si>
    <t>72735420</t>
  </si>
  <si>
    <t>73715410</t>
  </si>
  <si>
    <t>74712400</t>
  </si>
  <si>
    <t>75719390</t>
  </si>
  <si>
    <t>76717380</t>
  </si>
  <si>
    <t>77703370</t>
  </si>
  <si>
    <t>78701360</t>
  </si>
  <si>
    <t>79707350</t>
  </si>
  <si>
    <t>80702340</t>
  </si>
  <si>
    <t>81704330</t>
  </si>
  <si>
    <t>82614320</t>
  </si>
  <si>
    <t>83648310</t>
  </si>
  <si>
    <t>84622300</t>
  </si>
  <si>
    <t>85613290</t>
  </si>
  <si>
    <t>86668280</t>
  </si>
  <si>
    <t>87615270</t>
  </si>
  <si>
    <t>88671260</t>
  </si>
  <si>
    <t>89627250</t>
  </si>
  <si>
    <t>90645240</t>
  </si>
  <si>
    <t>91643230</t>
  </si>
  <si>
    <t>92731220</t>
  </si>
  <si>
    <t>93718210</t>
  </si>
  <si>
    <t>94748200</t>
  </si>
  <si>
    <t>95628190</t>
  </si>
  <si>
    <t>96646180</t>
  </si>
  <si>
    <t>97662170</t>
  </si>
  <si>
    <t>98745160</t>
  </si>
  <si>
    <t>99730150</t>
  </si>
  <si>
    <t>10072914</t>
  </si>
  <si>
    <t>10174313</t>
  </si>
  <si>
    <t>10272512</t>
  </si>
  <si>
    <t>10374211</t>
  </si>
  <si>
    <t>10475010</t>
  </si>
  <si>
    <t>10572890</t>
  </si>
  <si>
    <t>10672780</t>
  </si>
  <si>
    <t>10775170</t>
  </si>
  <si>
    <t>10872460</t>
  </si>
  <si>
    <t>10972350</t>
  </si>
  <si>
    <t>11072640</t>
  </si>
  <si>
    <t>11172230</t>
  </si>
  <si>
    <t>11273320</t>
  </si>
  <si>
    <t>11372110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</si>
</sst>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m\ yyyy"/>
    <numFmt numFmtId="165" formatCode="mmm\ yyyy"/>
  </numFmts>
  <fonts count="1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2" tint="-0.249977111117893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6"/>
      <color theme="3" tint="-0.249977111117893"/>
      <name val="Arial Black"/>
      <family val="2"/>
    </font>
    <font>
      <b/>
      <sz val="11"/>
      <color theme="3" tint="-0.249977111117893"/>
      <name val="Calibri"/>
      <family val="2"/>
      <scheme val="minor"/>
    </font>
    <font>
      <b/>
      <sz val="12"/>
      <color theme="3" tint="-0.249977111117893"/>
      <name val="Calibri"/>
      <family val="2"/>
      <scheme val="minor"/>
    </font>
    <font>
      <b/>
      <sz val="11"/>
      <color theme="1" tint="0.14999847407452621"/>
      <name val="Calibri"/>
      <family val="2"/>
      <scheme val="minor"/>
    </font>
    <font>
      <sz val="14"/>
      <color rgb="FF002060"/>
      <name val="Arial Black"/>
      <family val="2"/>
    </font>
    <font>
      <b/>
      <sz val="14"/>
      <color rgb="FF002060"/>
      <name val="Arial Black"/>
      <family val="2"/>
    </font>
    <font>
      <sz val="36"/>
      <color rgb="FF002060"/>
      <name val="Arial Black"/>
      <family val="2"/>
    </font>
    <font>
      <sz val="11"/>
      <color rgb="FFFF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57E1B"/>
        <bgColor indexed="64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theme="0" tint="-0.499984740745262"/>
      </bottom>
      <diagonal/>
    </border>
    <border>
      <left style="thin">
        <color theme="4" tint="0.39997558519241921"/>
      </left>
      <right/>
      <top/>
      <bottom/>
      <diagonal/>
    </border>
    <border>
      <left/>
      <right style="thin">
        <color theme="4" tint="0.3999755851924192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 style="medium">
        <color theme="4" tint="0.79998168889431442"/>
      </left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indexed="64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/>
      <right style="thin">
        <color theme="0" tint="-0.499984740745262"/>
      </right>
      <top/>
      <bottom/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134">
    <xf numFmtId="0" fontId="0" fillId="0" borderId="0" xfId="0"/>
    <xf numFmtId="0" fontId="1" fillId="3" borderId="1" xfId="0" applyFont="1" applyFill="1" applyBorder="1" applyAlignment="1">
      <alignment horizontal="center"/>
    </xf>
    <xf numFmtId="0" fontId="0" fillId="2" borderId="0" xfId="0" applyFill="1"/>
    <xf numFmtId="0" fontId="0" fillId="3" borderId="3" xfId="0" applyFill="1" applyBorder="1"/>
    <xf numFmtId="0" fontId="3" fillId="3" borderId="1" xfId="0" applyFont="1" applyFill="1" applyBorder="1"/>
    <xf numFmtId="0" fontId="1" fillId="3" borderId="1" xfId="0" applyFont="1" applyFill="1" applyBorder="1"/>
    <xf numFmtId="0" fontId="4" fillId="2" borderId="0" xfId="0" applyFont="1" applyFill="1"/>
    <xf numFmtId="0" fontId="5" fillId="2" borderId="0" xfId="0" applyFont="1" applyFill="1"/>
    <xf numFmtId="0" fontId="1" fillId="3" borderId="3" xfId="0" applyFont="1" applyFill="1" applyBorder="1"/>
    <xf numFmtId="0" fontId="0" fillId="4" borderId="4" xfId="0" applyFill="1" applyBorder="1"/>
    <xf numFmtId="0" fontId="0" fillId="6" borderId="4" xfId="0" applyFill="1" applyBorder="1"/>
    <xf numFmtId="0" fontId="0" fillId="6" borderId="4" xfId="0" applyFill="1" applyBorder="1" applyAlignment="1">
      <alignment horizontal="center"/>
    </xf>
    <xf numFmtId="0" fontId="0" fillId="0" borderId="4" xfId="0" applyBorder="1"/>
    <xf numFmtId="0" fontId="0" fillId="4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4" borderId="4" xfId="0" applyFont="1" applyFill="1" applyBorder="1"/>
    <xf numFmtId="0" fontId="1" fillId="3" borderId="2" xfId="0" applyFont="1" applyFill="1" applyBorder="1"/>
    <xf numFmtId="10" fontId="0" fillId="0" borderId="4" xfId="0" applyNumberFormat="1" applyBorder="1"/>
    <xf numFmtId="10" fontId="0" fillId="4" borderId="4" xfId="0" applyNumberFormat="1" applyFill="1" applyBorder="1"/>
    <xf numFmtId="49" fontId="6" fillId="2" borderId="0" xfId="0" applyNumberFormat="1" applyFont="1" applyFill="1" applyAlignment="1">
      <alignment horizontal="left"/>
    </xf>
    <xf numFmtId="14" fontId="0" fillId="0" borderId="0" xfId="0" applyNumberFormat="1"/>
    <xf numFmtId="49" fontId="6" fillId="2" borderId="7" xfId="0" applyNumberFormat="1" applyFont="1" applyFill="1" applyBorder="1"/>
    <xf numFmtId="164" fontId="6" fillId="2" borderId="7" xfId="0" applyNumberFormat="1" applyFont="1" applyFill="1" applyBorder="1"/>
    <xf numFmtId="10" fontId="0" fillId="0" borderId="0" xfId="0" applyNumberFormat="1"/>
    <xf numFmtId="164" fontId="0" fillId="0" borderId="0" xfId="0" applyNumberFormat="1"/>
    <xf numFmtId="0" fontId="1" fillId="7" borderId="9" xfId="0" applyFont="1" applyFill="1" applyBorder="1"/>
    <xf numFmtId="0" fontId="1" fillId="7" borderId="10" xfId="0" applyFont="1" applyFill="1" applyBorder="1"/>
    <xf numFmtId="0" fontId="0" fillId="2" borderId="4" xfId="0" applyFill="1" applyBorder="1"/>
    <xf numFmtId="10" fontId="0" fillId="2" borderId="4" xfId="0" applyNumberFormat="1" applyFill="1" applyBorder="1"/>
    <xf numFmtId="10" fontId="0" fillId="4" borderId="4" xfId="1" applyNumberFormat="1" applyFont="1" applyFill="1" applyBorder="1"/>
    <xf numFmtId="10" fontId="0" fillId="0" borderId="4" xfId="1" applyNumberFormat="1" applyFont="1" applyBorder="1"/>
    <xf numFmtId="0" fontId="2" fillId="9" borderId="6" xfId="0" applyFont="1" applyFill="1" applyBorder="1" applyAlignment="1">
      <alignment horizontal="center"/>
    </xf>
    <xf numFmtId="0" fontId="2" fillId="9" borderId="4" xfId="0" applyFont="1" applyFill="1" applyBorder="1"/>
    <xf numFmtId="10" fontId="0" fillId="2" borderId="0" xfId="1" applyNumberFormat="1" applyFont="1" applyFill="1" applyBorder="1"/>
    <xf numFmtId="10" fontId="0" fillId="10" borderId="4" xfId="1" applyNumberFormat="1" applyFont="1" applyFill="1" applyBorder="1"/>
    <xf numFmtId="10" fontId="0" fillId="10" borderId="4" xfId="0" applyNumberFormat="1" applyFill="1" applyBorder="1"/>
    <xf numFmtId="10" fontId="2" fillId="9" borderId="4" xfId="1" applyNumberFormat="1" applyFont="1" applyFill="1" applyBorder="1"/>
    <xf numFmtId="1" fontId="2" fillId="9" borderId="4" xfId="1" applyNumberFormat="1" applyFont="1" applyFill="1" applyBorder="1"/>
    <xf numFmtId="0" fontId="1" fillId="5" borderId="11" xfId="0" applyFont="1" applyFill="1" applyBorder="1" applyAlignment="1">
      <alignment horizontal="center" vertical="center" wrapText="1"/>
    </xf>
    <xf numFmtId="14" fontId="0" fillId="2" borderId="0" xfId="0" applyNumberFormat="1" applyFill="1"/>
    <xf numFmtId="1" fontId="0" fillId="0" borderId="0" xfId="0" applyNumberFormat="1"/>
    <xf numFmtId="0" fontId="1" fillId="7" borderId="17" xfId="0" applyFont="1" applyFill="1" applyBorder="1"/>
    <xf numFmtId="164" fontId="0" fillId="12" borderId="17" xfId="0" applyNumberFormat="1" applyFill="1" applyBorder="1" applyAlignment="1">
      <alignment horizontal="left"/>
    </xf>
    <xf numFmtId="164" fontId="0" fillId="0" borderId="17" xfId="0" applyNumberFormat="1" applyBorder="1" applyAlignment="1">
      <alignment horizontal="left"/>
    </xf>
    <xf numFmtId="164" fontId="0" fillId="0" borderId="16" xfId="0" applyNumberFormat="1" applyBorder="1" applyAlignment="1">
      <alignment horizontal="left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/>
    <xf numFmtId="1" fontId="0" fillId="13" borderId="4" xfId="0" applyNumberFormat="1" applyFill="1" applyBorder="1" applyAlignment="1">
      <alignment horizontal="center" vertical="center"/>
    </xf>
    <xf numFmtId="1" fontId="0" fillId="4" borderId="4" xfId="0" applyNumberFormat="1" applyFill="1" applyBorder="1" applyAlignment="1">
      <alignment horizontal="center"/>
    </xf>
    <xf numFmtId="0" fontId="9" fillId="0" borderId="0" xfId="0" applyFont="1"/>
    <xf numFmtId="0" fontId="0" fillId="11" borderId="0" xfId="0" applyFill="1"/>
    <xf numFmtId="0" fontId="0" fillId="11" borderId="0" xfId="0" applyFill="1" applyAlignment="1">
      <alignment vertical="top" wrapText="1"/>
    </xf>
    <xf numFmtId="0" fontId="12" fillId="11" borderId="0" xfId="0" applyFont="1" applyFill="1"/>
    <xf numFmtId="0" fontId="11" fillId="11" borderId="0" xfId="0" applyFont="1" applyFill="1"/>
    <xf numFmtId="0" fontId="0" fillId="6" borderId="20" xfId="0" applyFill="1" applyBorder="1"/>
    <xf numFmtId="0" fontId="0" fillId="6" borderId="20" xfId="0" applyFill="1" applyBorder="1" applyAlignment="1">
      <alignment horizontal="center"/>
    </xf>
    <xf numFmtId="1" fontId="0" fillId="13" borderId="20" xfId="0" applyNumberFormat="1" applyFill="1" applyBorder="1" applyAlignment="1">
      <alignment horizontal="center" vertical="center"/>
    </xf>
    <xf numFmtId="10" fontId="0" fillId="0" borderId="20" xfId="0" applyNumberFormat="1" applyBorder="1"/>
    <xf numFmtId="1" fontId="0" fillId="2" borderId="0" xfId="0" applyNumberFormat="1" applyFill="1"/>
    <xf numFmtId="0" fontId="17" fillId="6" borderId="4" xfId="0" applyFont="1" applyFill="1" applyBorder="1"/>
    <xf numFmtId="0" fontId="17" fillId="6" borderId="4" xfId="0" applyFont="1" applyFill="1" applyBorder="1" applyAlignment="1">
      <alignment horizontal="center"/>
    </xf>
    <xf numFmtId="10" fontId="17" fillId="0" borderId="4" xfId="0" applyNumberFormat="1" applyFont="1" applyBorder="1"/>
    <xf numFmtId="1" fontId="17" fillId="13" borderId="4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1" fontId="16" fillId="11" borderId="0" xfId="0" applyNumberFormat="1" applyFont="1" applyFill="1" applyAlignment="1">
      <alignment vertical="center"/>
    </xf>
    <xf numFmtId="0" fontId="13" fillId="11" borderId="0" xfId="0" applyFont="1" applyFill="1" applyAlignment="1">
      <alignment vertical="center" wrapText="1"/>
    </xf>
    <xf numFmtId="1" fontId="14" fillId="11" borderId="0" xfId="0" applyNumberFormat="1" applyFont="1" applyFill="1" applyAlignment="1">
      <alignment vertical="center"/>
    </xf>
    <xf numFmtId="1" fontId="15" fillId="11" borderId="0" xfId="0" applyNumberFormat="1" applyFont="1" applyFill="1" applyAlignment="1">
      <alignment vertical="center"/>
    </xf>
    <xf numFmtId="0" fontId="1" fillId="3" borderId="21" xfId="0" applyFont="1" applyFill="1" applyBorder="1"/>
    <xf numFmtId="0" fontId="3" fillId="3" borderId="12" xfId="0" applyFont="1" applyFill="1" applyBorder="1"/>
    <xf numFmtId="0" fontId="0" fillId="4" borderId="6" xfId="0" applyFill="1" applyBorder="1"/>
    <xf numFmtId="0" fontId="1" fillId="3" borderId="0" xfId="0" applyFont="1" applyFill="1"/>
    <xf numFmtId="0" fontId="1" fillId="2" borderId="0" xfId="0" applyFont="1" applyFill="1" applyAlignment="1">
      <alignment horizontal="center"/>
    </xf>
    <xf numFmtId="0" fontId="1" fillId="5" borderId="11" xfId="0" applyFont="1" applyFill="1" applyBorder="1" applyAlignment="1">
      <alignment vertical="top" wrapText="1"/>
    </xf>
    <xf numFmtId="17" fontId="1" fillId="5" borderId="1" xfId="0" applyNumberFormat="1" applyFont="1" applyFill="1" applyBorder="1" applyAlignment="1">
      <alignment horizontal="center" vertical="center" wrapText="1"/>
    </xf>
    <xf numFmtId="0" fontId="0" fillId="6" borderId="4" xfId="0" applyFill="1" applyBorder="1" applyAlignment="1">
      <alignment horizontal="center" vertical="center"/>
    </xf>
    <xf numFmtId="1" fontId="2" fillId="9" borderId="4" xfId="1" applyNumberFormat="1" applyFont="1" applyFill="1" applyBorder="1" applyAlignment="1">
      <alignment horizontal="center" vertical="center"/>
    </xf>
    <xf numFmtId="1" fontId="0" fillId="0" borderId="4" xfId="0" applyNumberFormat="1" applyBorder="1" applyAlignment="1">
      <alignment horizontal="center" vertical="center"/>
    </xf>
    <xf numFmtId="1" fontId="0" fillId="2" borderId="4" xfId="0" applyNumberFormat="1" applyFill="1" applyBorder="1" applyAlignment="1">
      <alignment horizontal="center" vertical="center"/>
    </xf>
    <xf numFmtId="1" fontId="0" fillId="2" borderId="4" xfId="1" applyNumberFormat="1" applyFont="1" applyFill="1" applyBorder="1" applyAlignment="1">
      <alignment horizontal="center" vertical="center"/>
    </xf>
    <xf numFmtId="9" fontId="0" fillId="4" borderId="4" xfId="1" applyFont="1" applyFill="1" applyBorder="1" applyAlignment="1">
      <alignment horizontal="center" vertical="center"/>
    </xf>
    <xf numFmtId="1" fontId="0" fillId="4" borderId="4" xfId="1" applyNumberFormat="1" applyFont="1" applyFill="1" applyBorder="1" applyAlignment="1">
      <alignment horizontal="center" vertical="center"/>
    </xf>
    <xf numFmtId="10" fontId="0" fillId="2" borderId="0" xfId="0" applyNumberFormat="1" applyFill="1"/>
    <xf numFmtId="1" fontId="0" fillId="2" borderId="0" xfId="0" applyNumberFormat="1" applyFill="1" applyAlignment="1">
      <alignment horizontal="center"/>
    </xf>
    <xf numFmtId="0" fontId="1" fillId="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1" fontId="0" fillId="4" borderId="4" xfId="0" applyNumberForma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7" fillId="0" borderId="4" xfId="0" applyFon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49" fontId="6" fillId="2" borderId="7" xfId="0" applyNumberFormat="1" applyFont="1" applyFill="1" applyBorder="1" applyAlignment="1">
      <alignment horizontal="center" vertical="center"/>
    </xf>
    <xf numFmtId="49" fontId="6" fillId="2" borderId="0" xfId="0" applyNumberFormat="1" applyFont="1" applyFill="1" applyAlignment="1">
      <alignment horizontal="center" vertical="center"/>
    </xf>
    <xf numFmtId="9" fontId="0" fillId="2" borderId="4" xfId="1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10" fontId="0" fillId="11" borderId="4" xfId="0" applyNumberFormat="1" applyFill="1" applyBorder="1" applyAlignment="1">
      <alignment horizontal="center" vertical="center"/>
    </xf>
    <xf numFmtId="10" fontId="0" fillId="4" borderId="4" xfId="0" applyNumberFormat="1" applyFill="1" applyBorder="1" applyAlignment="1">
      <alignment horizontal="center" vertical="center"/>
    </xf>
    <xf numFmtId="10" fontId="0" fillId="0" borderId="4" xfId="0" applyNumberFormat="1" applyBorder="1" applyAlignment="1">
      <alignment horizontal="center" vertical="center"/>
    </xf>
    <xf numFmtId="10" fontId="17" fillId="0" borderId="4" xfId="0" applyNumberFormat="1" applyFont="1" applyBorder="1" applyAlignment="1">
      <alignment horizontal="center" vertical="center"/>
    </xf>
    <xf numFmtId="10" fontId="17" fillId="11" borderId="4" xfId="0" applyNumberFormat="1" applyFont="1" applyFill="1" applyBorder="1" applyAlignment="1">
      <alignment horizontal="center" vertical="center"/>
    </xf>
    <xf numFmtId="9" fontId="0" fillId="2" borderId="0" xfId="0" applyNumberFormat="1" applyFill="1" applyAlignment="1">
      <alignment horizontal="center" vertical="center"/>
    </xf>
    <xf numFmtId="10" fontId="0" fillId="2" borderId="0" xfId="0" applyNumberFormat="1" applyFill="1" applyAlignment="1">
      <alignment horizontal="center" vertical="center"/>
    </xf>
    <xf numFmtId="10" fontId="0" fillId="0" borderId="20" xfId="0" applyNumberFormat="1" applyBorder="1" applyAlignment="1">
      <alignment horizontal="center" vertical="center"/>
    </xf>
    <xf numFmtId="10" fontId="0" fillId="11" borderId="20" xfId="0" applyNumberForma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165" fontId="11" fillId="11" borderId="0" xfId="0" applyNumberFormat="1" applyFont="1" applyFill="1" applyAlignment="1">
      <alignment horizontal="left"/>
    </xf>
    <xf numFmtId="0" fontId="10" fillId="14" borderId="18" xfId="0" applyFont="1" applyFill="1" applyBorder="1" applyAlignment="1">
      <alignment horizontal="center"/>
    </xf>
    <xf numFmtId="0" fontId="10" fillId="14" borderId="0" xfId="0" applyFont="1" applyFill="1" applyAlignment="1">
      <alignment horizontal="center"/>
    </xf>
    <xf numFmtId="0" fontId="1" fillId="5" borderId="13" xfId="0" applyFont="1" applyFill="1" applyBorder="1" applyAlignment="1">
      <alignment horizontal="center" vertical="top" wrapText="1"/>
    </xf>
    <xf numFmtId="0" fontId="1" fillId="5" borderId="14" xfId="0" applyFont="1" applyFill="1" applyBorder="1" applyAlignment="1">
      <alignment horizontal="center" vertical="top" wrapText="1"/>
    </xf>
    <xf numFmtId="0" fontId="1" fillId="5" borderId="15" xfId="0" applyFont="1" applyFill="1" applyBorder="1" applyAlignment="1">
      <alignment horizontal="center" vertical="top" wrapText="1"/>
    </xf>
    <xf numFmtId="0" fontId="0" fillId="6" borderId="5" xfId="0" applyFill="1" applyBorder="1" applyAlignment="1">
      <alignment horizontal="center"/>
    </xf>
    <xf numFmtId="0" fontId="0" fillId="6" borderId="20" xfId="0" applyFill="1" applyBorder="1" applyAlignment="1">
      <alignment horizontal="center"/>
    </xf>
    <xf numFmtId="0" fontId="0" fillId="6" borderId="19" xfId="0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0" fillId="6" borderId="22" xfId="0" applyFill="1" applyBorder="1" applyAlignment="1">
      <alignment horizontal="center"/>
    </xf>
    <xf numFmtId="0" fontId="2" fillId="15" borderId="0" xfId="0" applyFont="1" applyFill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5" borderId="8" xfId="0" applyFont="1" applyFill="1" applyBorder="1" applyAlignment="1">
      <alignment horizontal="center" vertical="center" wrapText="1"/>
    </xf>
    <xf numFmtId="0" fontId="1" fillId="5" borderId="7" xfId="0" applyFont="1" applyFill="1" applyBorder="1" applyAlignment="1">
      <alignment horizontal="center" vertical="center"/>
    </xf>
    <xf numFmtId="0" fontId="2" fillId="4" borderId="23" xfId="0" applyFont="1" applyFill="1" applyBorder="1" applyAlignment="1">
      <alignment horizontal="center" vertical="center" wrapText="1"/>
    </xf>
    <xf numFmtId="0" fontId="2" fillId="4" borderId="24" xfId="0" applyFont="1" applyFill="1" applyBorder="1" applyAlignment="1">
      <alignment horizontal="center" vertical="center" wrapText="1"/>
    </xf>
    <xf numFmtId="0" fontId="2" fillId="4" borderId="25" xfId="0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horizontal="left" vertical="top" wrapText="1"/>
    </xf>
    <xf numFmtId="0" fontId="8" fillId="8" borderId="1" xfId="0" applyFont="1" applyFill="1" applyBorder="1" applyAlignment="1">
      <alignment horizontal="center" vertical="center" wrapText="1"/>
    </xf>
    <xf numFmtId="0" fontId="8" fillId="8" borderId="8" xfId="0" applyFont="1" applyFill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mmmm\ yyyy"/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numFmt numFmtId="1" formatCode="0"/>
      <alignment horizontal="center" vertical="bottom" textRotation="0" wrapText="0" indent="0" justifyLastLine="0" shrinkToFit="0" readingOrder="0"/>
    </dxf>
    <dxf>
      <border outline="0">
        <right style="thin">
          <color theme="4" tint="0.3999755851924192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mmmm\ yyyy"/>
      <fill>
        <patternFill patternType="solid">
          <fgColor indexed="64"/>
          <bgColor theme="0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mmmm\ yyyy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border outline="0">
        <top style="thin">
          <color theme="4" tint="0.39997558519241921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19" formatCode="dd/mm/yyyy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57E1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 sz="1600"/>
              <a:t>BRANCH VIEW:</a:t>
            </a:r>
            <a:r>
              <a:rPr lang="en-IE" sz="1600" baseline="0"/>
              <a:t> </a:t>
            </a:r>
            <a:r>
              <a:rPr lang="en-IE" sz="1600"/>
              <a:t>DUBLIN REGION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2260234257219067"/>
          <c:y val="5.8897297708482989E-2"/>
          <c:w val="0.63047642700782736"/>
          <c:h val="0.88654400563876112"/>
        </c:manualLayout>
      </c:layout>
      <c:barChart>
        <c:barDir val="bar"/>
        <c:grouping val="percentStacked"/>
        <c:varyColors val="0"/>
        <c:ser>
          <c:idx val="1"/>
          <c:order val="0"/>
          <c:tx>
            <c:strRef>
              <c:f>'Monthly-Individual-Data'!$AA$14</c:f>
              <c:strCache>
                <c:ptCount val="1"/>
                <c:pt idx="0">
                  <c:v>Source not disclosed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('Monthly-Individual-Data'!$C$14:$D$15,'Monthly-Individual-Data'!$C$16:$D$39)</c15:sqref>
                  </c15:fullRef>
                </c:ext>
              </c:extLst>
              <c:f>'Monthly-Individual-Data'!$C$16:$D$39</c:f>
              <c:multiLvlStrCache>
                <c:ptCount val="23"/>
                <c:lvl>
                  <c:pt idx="0">
                    <c:v>Stillorgan</c:v>
                  </c:pt>
                  <c:pt idx="1">
                    <c:v>Bray</c:v>
                  </c:pt>
                  <c:pt idx="2">
                    <c:v>Blanchardstown NTC</c:v>
                  </c:pt>
                  <c:pt idx="3">
                    <c:v>Swords</c:v>
                  </c:pt>
                  <c:pt idx="4">
                    <c:v>Grafton Street</c:v>
                  </c:pt>
                  <c:pt idx="5">
                    <c:v>Tallaght</c:v>
                  </c:pt>
                  <c:pt idx="6">
                    <c:v>Liffey Valley</c:v>
                  </c:pt>
                  <c:pt idx="7">
                    <c:v>O'Connell St</c:v>
                  </c:pt>
                  <c:pt idx="8">
                    <c:v>Artane</c:v>
                  </c:pt>
                  <c:pt idx="9">
                    <c:v>Malahide</c:v>
                  </c:pt>
                  <c:pt idx="10">
                    <c:v>Raheny</c:v>
                  </c:pt>
                  <c:pt idx="11">
                    <c:v>Walkinstown</c:v>
                  </c:pt>
                  <c:pt idx="12">
                    <c:v>Rathmines</c:v>
                  </c:pt>
                  <c:pt idx="13">
                    <c:v>Drumcondra</c:v>
                  </c:pt>
                  <c:pt idx="14">
                    <c:v>Baggot St</c:v>
                  </c:pt>
                  <c:pt idx="15">
                    <c:v>Finglas</c:v>
                  </c:pt>
                  <c:pt idx="16">
                    <c:v>Ballyfermot</c:v>
                  </c:pt>
                  <c:pt idx="17">
                    <c:v>Dundrum</c:v>
                  </c:pt>
                  <c:pt idx="18">
                    <c:v>Greystones</c:v>
                  </c:pt>
                  <c:pt idx="19">
                    <c:v>Rathfarnham</c:v>
                  </c:pt>
                  <c:pt idx="20">
                    <c:v>Balbriggan</c:v>
                  </c:pt>
                  <c:pt idx="21">
                    <c:v>Dun Laoghaire</c:v>
                  </c:pt>
                  <c:pt idx="22">
                    <c:v>Phibsboro</c:v>
                  </c:pt>
                </c:lvl>
                <c:lvl>
                  <c:pt idx="0">
                    <c:v>Community </c:v>
                  </c:pt>
                  <c:pt idx="9">
                    <c:v>Connect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'Monthly-Individual-Data'!$AA$15:$AA$39</c15:sqref>
                  </c15:fullRef>
                </c:ext>
              </c:extLst>
              <c:f>'Monthly-Individual-Data'!$AA$17:$AA$39</c:f>
              <c:numCache>
                <c:formatCode>0.00%</c:formatCode>
                <c:ptCount val="22"/>
                <c:pt idx="0">
                  <c:v>6.5068493150684928E-2</c:v>
                </c:pt>
                <c:pt idx="1">
                  <c:v>6.8138195777351251E-2</c:v>
                </c:pt>
                <c:pt idx="2">
                  <c:v>0.11570247933884298</c:v>
                </c:pt>
                <c:pt idx="3">
                  <c:v>0.46816479400749061</c:v>
                </c:pt>
                <c:pt idx="4">
                  <c:v>0.60655737704918034</c:v>
                </c:pt>
                <c:pt idx="5">
                  <c:v>0.125</c:v>
                </c:pt>
                <c:pt idx="6">
                  <c:v>0</c:v>
                </c:pt>
                <c:pt idx="7">
                  <c:v>0.14014251781472684</c:v>
                </c:pt>
                <c:pt idx="8">
                  <c:v>0.26948775055679286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0.72486772486772488</c:v>
                </c:pt>
                <c:pt idx="16">
                  <c:v>0.24444444444444444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39-450E-B900-239402EFC62F}"/>
            </c:ext>
          </c:extLst>
        </c:ser>
        <c:ser>
          <c:idx val="2"/>
          <c:order val="1"/>
          <c:tx>
            <c:strRef>
              <c:f>'Monthly-Individual-Data'!$AB$14</c:f>
              <c:strCache>
                <c:ptCount val="1"/>
                <c:pt idx="0">
                  <c:v>All the other SOFs</c:v>
                </c:pt>
              </c:strCache>
            </c:strRef>
          </c:tx>
          <c:spPr>
            <a:solidFill>
              <a:schemeClr val="tx2">
                <a:lumMod val="75000"/>
              </a:schemeClr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('Monthly-Individual-Data'!$C$14:$D$15,'Monthly-Individual-Data'!$C$16:$D$39)</c15:sqref>
                  </c15:fullRef>
                </c:ext>
              </c:extLst>
              <c:f>'Monthly-Individual-Data'!$C$16:$D$39</c:f>
              <c:multiLvlStrCache>
                <c:ptCount val="23"/>
                <c:lvl>
                  <c:pt idx="0">
                    <c:v>Stillorgan</c:v>
                  </c:pt>
                  <c:pt idx="1">
                    <c:v>Bray</c:v>
                  </c:pt>
                  <c:pt idx="2">
                    <c:v>Blanchardstown NTC</c:v>
                  </c:pt>
                  <c:pt idx="3">
                    <c:v>Swords</c:v>
                  </c:pt>
                  <c:pt idx="4">
                    <c:v>Grafton Street</c:v>
                  </c:pt>
                  <c:pt idx="5">
                    <c:v>Tallaght</c:v>
                  </c:pt>
                  <c:pt idx="6">
                    <c:v>Liffey Valley</c:v>
                  </c:pt>
                  <c:pt idx="7">
                    <c:v>O'Connell St</c:v>
                  </c:pt>
                  <c:pt idx="8">
                    <c:v>Artane</c:v>
                  </c:pt>
                  <c:pt idx="9">
                    <c:v>Malahide</c:v>
                  </c:pt>
                  <c:pt idx="10">
                    <c:v>Raheny</c:v>
                  </c:pt>
                  <c:pt idx="11">
                    <c:v>Walkinstown</c:v>
                  </c:pt>
                  <c:pt idx="12">
                    <c:v>Rathmines</c:v>
                  </c:pt>
                  <c:pt idx="13">
                    <c:v>Drumcondra</c:v>
                  </c:pt>
                  <c:pt idx="14">
                    <c:v>Baggot St</c:v>
                  </c:pt>
                  <c:pt idx="15">
                    <c:v>Finglas</c:v>
                  </c:pt>
                  <c:pt idx="16">
                    <c:v>Ballyfermot</c:v>
                  </c:pt>
                  <c:pt idx="17">
                    <c:v>Dundrum</c:v>
                  </c:pt>
                  <c:pt idx="18">
                    <c:v>Greystones</c:v>
                  </c:pt>
                  <c:pt idx="19">
                    <c:v>Rathfarnham</c:v>
                  </c:pt>
                  <c:pt idx="20">
                    <c:v>Balbriggan</c:v>
                  </c:pt>
                  <c:pt idx="21">
                    <c:v>Dun Laoghaire</c:v>
                  </c:pt>
                  <c:pt idx="22">
                    <c:v>Phibsboro</c:v>
                  </c:pt>
                </c:lvl>
                <c:lvl>
                  <c:pt idx="0">
                    <c:v>Community </c:v>
                  </c:pt>
                  <c:pt idx="9">
                    <c:v>Connect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'Monthly-Individual-Data'!$AB$15:$AB$39</c15:sqref>
                  </c15:fullRef>
                </c:ext>
              </c:extLst>
              <c:f>'Monthly-Individual-Data'!$AB$17:$AB$39</c:f>
              <c:numCache>
                <c:formatCode>0.00%</c:formatCode>
                <c:ptCount val="22"/>
                <c:pt idx="0">
                  <c:v>0.66267123287671226</c:v>
                </c:pt>
                <c:pt idx="1">
                  <c:v>0.79942418426103634</c:v>
                </c:pt>
                <c:pt idx="2">
                  <c:v>0.67630853994490336</c:v>
                </c:pt>
                <c:pt idx="3">
                  <c:v>3.3707865168539353E-2</c:v>
                </c:pt>
                <c:pt idx="4">
                  <c:v>0.37295081967213117</c:v>
                </c:pt>
                <c:pt idx="5">
                  <c:v>0.86473880597014929</c:v>
                </c:pt>
                <c:pt idx="6">
                  <c:v>0.98333333333333317</c:v>
                </c:pt>
                <c:pt idx="7">
                  <c:v>0.80285035629453683</c:v>
                </c:pt>
                <c:pt idx="8">
                  <c:v>0.47216035634743869</c:v>
                </c:pt>
                <c:pt idx="9">
                  <c:v>0.56000000000000005</c:v>
                </c:pt>
                <c:pt idx="10">
                  <c:v>0.98655913978494625</c:v>
                </c:pt>
                <c:pt idx="11">
                  <c:v>0</c:v>
                </c:pt>
                <c:pt idx="12">
                  <c:v>0.97538461538461541</c:v>
                </c:pt>
                <c:pt idx="13">
                  <c:v>7.1428571428571397E-2</c:v>
                </c:pt>
                <c:pt idx="14">
                  <c:v>0</c:v>
                </c:pt>
                <c:pt idx="15">
                  <c:v>0.27513227513227512</c:v>
                </c:pt>
                <c:pt idx="16">
                  <c:v>0.58518518518518514</c:v>
                </c:pt>
                <c:pt idx="17">
                  <c:v>0.24571428571428566</c:v>
                </c:pt>
                <c:pt idx="18">
                  <c:v>0.58730158730158732</c:v>
                </c:pt>
                <c:pt idx="19">
                  <c:v>0.41176470588235292</c:v>
                </c:pt>
                <c:pt idx="20">
                  <c:v>0.32627118644067798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39-450E-B900-239402EFC62F}"/>
            </c:ext>
          </c:extLst>
        </c:ser>
        <c:ser>
          <c:idx val="0"/>
          <c:order val="2"/>
          <c:tx>
            <c:strRef>
              <c:f>'Monthly-Individual-Data'!$Z$14</c:f>
              <c:strCache>
                <c:ptCount val="1"/>
                <c:pt idx="0">
                  <c:v>% DOF option selected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('Monthly-Individual-Data'!$C$14:$D$15,'Monthly-Individual-Data'!$C$16:$D$39)</c15:sqref>
                  </c15:fullRef>
                </c:ext>
              </c:extLst>
              <c:f>'Monthly-Individual-Data'!$C$16:$D$39</c:f>
              <c:multiLvlStrCache>
                <c:ptCount val="23"/>
                <c:lvl>
                  <c:pt idx="0">
                    <c:v>Stillorgan</c:v>
                  </c:pt>
                  <c:pt idx="1">
                    <c:v>Bray</c:v>
                  </c:pt>
                  <c:pt idx="2">
                    <c:v>Blanchardstown NTC</c:v>
                  </c:pt>
                  <c:pt idx="3">
                    <c:v>Swords</c:v>
                  </c:pt>
                  <c:pt idx="4">
                    <c:v>Grafton Street</c:v>
                  </c:pt>
                  <c:pt idx="5">
                    <c:v>Tallaght</c:v>
                  </c:pt>
                  <c:pt idx="6">
                    <c:v>Liffey Valley</c:v>
                  </c:pt>
                  <c:pt idx="7">
                    <c:v>O'Connell St</c:v>
                  </c:pt>
                  <c:pt idx="8">
                    <c:v>Artane</c:v>
                  </c:pt>
                  <c:pt idx="9">
                    <c:v>Malahide</c:v>
                  </c:pt>
                  <c:pt idx="10">
                    <c:v>Raheny</c:v>
                  </c:pt>
                  <c:pt idx="11">
                    <c:v>Walkinstown</c:v>
                  </c:pt>
                  <c:pt idx="12">
                    <c:v>Rathmines</c:v>
                  </c:pt>
                  <c:pt idx="13">
                    <c:v>Drumcondra</c:v>
                  </c:pt>
                  <c:pt idx="14">
                    <c:v>Baggot St</c:v>
                  </c:pt>
                  <c:pt idx="15">
                    <c:v>Finglas</c:v>
                  </c:pt>
                  <c:pt idx="16">
                    <c:v>Ballyfermot</c:v>
                  </c:pt>
                  <c:pt idx="17">
                    <c:v>Dundrum</c:v>
                  </c:pt>
                  <c:pt idx="18">
                    <c:v>Greystones</c:v>
                  </c:pt>
                  <c:pt idx="19">
                    <c:v>Rathfarnham</c:v>
                  </c:pt>
                  <c:pt idx="20">
                    <c:v>Balbriggan</c:v>
                  </c:pt>
                  <c:pt idx="21">
                    <c:v>Dun Laoghaire</c:v>
                  </c:pt>
                  <c:pt idx="22">
                    <c:v>Phibsboro</c:v>
                  </c:pt>
                </c:lvl>
                <c:lvl>
                  <c:pt idx="0">
                    <c:v>Community </c:v>
                  </c:pt>
                  <c:pt idx="9">
                    <c:v>Connect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'Monthly-Individual-Data'!$Z$15:$Z$39</c15:sqref>
                  </c15:fullRef>
                </c:ext>
              </c:extLst>
              <c:f>'Monthly-Individual-Data'!$Z$17:$Z$39</c:f>
              <c:numCache>
                <c:formatCode>0.00%</c:formatCode>
                <c:ptCount val="22"/>
                <c:pt idx="0">
                  <c:v>0.27226027397260272</c:v>
                </c:pt>
                <c:pt idx="1">
                  <c:v>0.1324376199616123</c:v>
                </c:pt>
                <c:pt idx="2">
                  <c:v>0.20798898071625344</c:v>
                </c:pt>
                <c:pt idx="3">
                  <c:v>0.49812734082397003</c:v>
                </c:pt>
                <c:pt idx="4">
                  <c:v>2.0491803278688523E-2</c:v>
                </c:pt>
                <c:pt idx="5">
                  <c:v>1.0261194029850746E-2</c:v>
                </c:pt>
                <c:pt idx="6">
                  <c:v>1.6666666666666666E-2</c:v>
                </c:pt>
                <c:pt idx="7">
                  <c:v>5.7007125890736345E-2</c:v>
                </c:pt>
                <c:pt idx="8">
                  <c:v>0.25835189309576839</c:v>
                </c:pt>
                <c:pt idx="9">
                  <c:v>0.44</c:v>
                </c:pt>
                <c:pt idx="10">
                  <c:v>1.3440860215053764E-2</c:v>
                </c:pt>
                <c:pt idx="11">
                  <c:v>0</c:v>
                </c:pt>
                <c:pt idx="12">
                  <c:v>2.4615384615384615E-2</c:v>
                </c:pt>
                <c:pt idx="13">
                  <c:v>0.9285714285714286</c:v>
                </c:pt>
                <c:pt idx="14">
                  <c:v>1</c:v>
                </c:pt>
                <c:pt idx="15">
                  <c:v>0</c:v>
                </c:pt>
                <c:pt idx="16">
                  <c:v>0.17037037037037037</c:v>
                </c:pt>
                <c:pt idx="17">
                  <c:v>0.75428571428571434</c:v>
                </c:pt>
                <c:pt idx="18">
                  <c:v>0.41269841269841268</c:v>
                </c:pt>
                <c:pt idx="19">
                  <c:v>0.58823529411764708</c:v>
                </c:pt>
                <c:pt idx="20">
                  <c:v>0.67372881355932202</c:v>
                </c:pt>
                <c:pt idx="2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539-450E-B900-239402EFC6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"/>
        <c:overlap val="100"/>
        <c:axId val="439706032"/>
        <c:axId val="439710736"/>
      </c:barChart>
      <c:catAx>
        <c:axId val="4397060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85000"/>
                    <a:lumOff val="1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710736"/>
        <c:crosses val="autoZero"/>
        <c:auto val="1"/>
        <c:lblAlgn val="ctr"/>
        <c:lblOffset val="100"/>
        <c:noMultiLvlLbl val="0"/>
      </c:catAx>
      <c:valAx>
        <c:axId val="439710736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439706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>
                  <a:lumMod val="85000"/>
                  <a:lumOff val="1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gradFill>
      <a:gsLst>
        <a:gs pos="0">
          <a:schemeClr val="accent1">
            <a:lumMod val="20000"/>
            <a:lumOff val="80000"/>
          </a:schemeClr>
        </a:gs>
        <a:gs pos="13000">
          <a:schemeClr val="accent1">
            <a:lumMod val="45000"/>
            <a:lumOff val="55000"/>
          </a:schemeClr>
        </a:gs>
        <a:gs pos="84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 sz="1600"/>
              <a:t>BRANCH VIEW:</a:t>
            </a:r>
            <a:r>
              <a:rPr lang="en-IE" sz="1600" baseline="0"/>
              <a:t> </a:t>
            </a:r>
            <a:r>
              <a:rPr lang="en-IE" sz="1600"/>
              <a:t>NORTH</a:t>
            </a:r>
            <a:r>
              <a:rPr lang="en-IE" sz="1600" baseline="0"/>
              <a:t> AND WEST REGION</a:t>
            </a:r>
            <a:endParaRPr lang="en-IE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445454910019734"/>
          <c:y val="6.0420772197184856E-2"/>
          <c:w val="0.67357631156603881"/>
          <c:h val="0.88502516694720879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'Monthly-Individual-Data'!$Z$42:$Z$43</c:f>
              <c:strCache>
                <c:ptCount val="2"/>
                <c:pt idx="0">
                  <c:v>% DOF option selected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'Monthly-Individual-Data'!$C$42:$D$69</c15:sqref>
                  </c15:fullRef>
                </c:ext>
              </c:extLst>
              <c:f>'Monthly-Individual-Data'!$C$44:$D$69</c:f>
              <c:multiLvlStrCache>
                <c:ptCount val="26"/>
                <c:lvl>
                  <c:pt idx="0">
                    <c:v>131 O'Connell St</c:v>
                  </c:pt>
                  <c:pt idx="1">
                    <c:v>Athlone</c:v>
                  </c:pt>
                  <c:pt idx="2">
                    <c:v>Castlebar</c:v>
                  </c:pt>
                  <c:pt idx="3">
                    <c:v>Drogheda</c:v>
                  </c:pt>
                  <c:pt idx="4">
                    <c:v>Dundalk</c:v>
                  </c:pt>
                  <c:pt idx="5">
                    <c:v>Ennis</c:v>
                  </c:pt>
                  <c:pt idx="6">
                    <c:v>Galway SC</c:v>
                  </c:pt>
                  <c:pt idx="7">
                    <c:v>Letterkenny</c:v>
                  </c:pt>
                  <c:pt idx="8">
                    <c:v>Mullingar</c:v>
                  </c:pt>
                  <c:pt idx="9">
                    <c:v>Naas</c:v>
                  </c:pt>
                  <c:pt idx="10">
                    <c:v>Navan</c:v>
                  </c:pt>
                  <c:pt idx="11">
                    <c:v>Portlaoise</c:v>
                  </c:pt>
                  <c:pt idx="12">
                    <c:v>Sligo</c:v>
                  </c:pt>
                  <c:pt idx="13">
                    <c:v>Ashbourne</c:v>
                  </c:pt>
                  <c:pt idx="14">
                    <c:v>Ballina</c:v>
                  </c:pt>
                  <c:pt idx="15">
                    <c:v>Castletroy</c:v>
                  </c:pt>
                  <c:pt idx="16">
                    <c:v>Cavan</c:v>
                  </c:pt>
                  <c:pt idx="17">
                    <c:v>Dooradoyle</c:v>
                  </c:pt>
                  <c:pt idx="18">
                    <c:v>Eyre Square</c:v>
                  </c:pt>
                  <c:pt idx="19">
                    <c:v>Longford</c:v>
                  </c:pt>
                  <c:pt idx="20">
                    <c:v>Maynooth</c:v>
                  </c:pt>
                  <c:pt idx="21">
                    <c:v>Monaghan</c:v>
                  </c:pt>
                  <c:pt idx="22">
                    <c:v>Newbridge</c:v>
                  </c:pt>
                  <c:pt idx="23">
                    <c:v>Newcastlewest</c:v>
                  </c:pt>
                  <c:pt idx="24">
                    <c:v>Roscommon</c:v>
                  </c:pt>
                  <c:pt idx="25">
                    <c:v>Tullamore</c:v>
                  </c:pt>
                </c:lvl>
                <c:lvl>
                  <c:pt idx="0">
                    <c:v>Community </c:v>
                  </c:pt>
                  <c:pt idx="13">
                    <c:v>Connect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'Monthly-Individual-Data'!$Z$42:$Z$69</c15:sqref>
                  </c15:fullRef>
                </c:ext>
              </c:extLst>
              <c:f>'Monthly-Individual-Data'!$Z$44:$Z$69</c:f>
              <c:numCache>
                <c:formatCode>General</c:formatCode>
                <c:ptCount val="26"/>
                <c:pt idx="0" formatCode="0.00%">
                  <c:v>0.15880322209436135</c:v>
                </c:pt>
                <c:pt idx="1" formatCode="0.00%">
                  <c:v>0.375</c:v>
                </c:pt>
                <c:pt idx="2" formatCode="0.00%">
                  <c:v>0.40463917525773196</c:v>
                </c:pt>
                <c:pt idx="3" formatCode="0.00%">
                  <c:v>0.17813765182186234</c:v>
                </c:pt>
                <c:pt idx="4" formatCode="0.00%">
                  <c:v>8.3591331269349839E-2</c:v>
                </c:pt>
                <c:pt idx="5" formatCode="0.00%">
                  <c:v>5.7991513437057989E-2</c:v>
                </c:pt>
                <c:pt idx="6" formatCode="0.00%">
                  <c:v>0.29066666666666668</c:v>
                </c:pt>
                <c:pt idx="7" formatCode="0.00%">
                  <c:v>0.18257261410788381</c:v>
                </c:pt>
                <c:pt idx="8" formatCode="0.00%">
                  <c:v>6.0491493383742913E-2</c:v>
                </c:pt>
                <c:pt idx="9" formatCode="0.00%">
                  <c:v>2.8639618138424822E-2</c:v>
                </c:pt>
                <c:pt idx="10" formatCode="0.00%">
                  <c:v>0.24354243542435425</c:v>
                </c:pt>
                <c:pt idx="11" formatCode="0.00%">
                  <c:v>0.12</c:v>
                </c:pt>
                <c:pt idx="12" formatCode="0.00%">
                  <c:v>0.20134228187919462</c:v>
                </c:pt>
                <c:pt idx="13" formatCode="0.00%">
                  <c:v>0.51442307692307687</c:v>
                </c:pt>
                <c:pt idx="14" formatCode="0.00%">
                  <c:v>0.23780487804878048</c:v>
                </c:pt>
                <c:pt idx="15" formatCode="0.00%">
                  <c:v>0.45161290322580644</c:v>
                </c:pt>
                <c:pt idx="16" formatCode="0.00%">
                  <c:v>0.27439024390243905</c:v>
                </c:pt>
                <c:pt idx="17" formatCode="0.00%">
                  <c:v>0.84967320261437906</c:v>
                </c:pt>
                <c:pt idx="18" formatCode="0.00%">
                  <c:v>1</c:v>
                </c:pt>
                <c:pt idx="19" formatCode="0.00%">
                  <c:v>0.37719298245614036</c:v>
                </c:pt>
                <c:pt idx="20" formatCode="0.00%">
                  <c:v>0.48837209302325579</c:v>
                </c:pt>
                <c:pt idx="21" formatCode="0.00%">
                  <c:v>0.53968253968253965</c:v>
                </c:pt>
                <c:pt idx="22" formatCode="0.00%">
                  <c:v>0</c:v>
                </c:pt>
                <c:pt idx="23" formatCode="0.00%">
                  <c:v>0.3675889328063241</c:v>
                </c:pt>
                <c:pt idx="24" formatCode="0.00%">
                  <c:v>0.14495114006514659</c:v>
                </c:pt>
                <c:pt idx="25" formatCode="0.00%">
                  <c:v>0.58181818181818179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04-44AC-AA9E-259EEBBCDB84}"/>
            </c:ext>
          </c:extLst>
        </c:ser>
        <c:ser>
          <c:idx val="1"/>
          <c:order val="1"/>
          <c:tx>
            <c:strRef>
              <c:f>'Monthly-Individual-Data'!$AA$42:$AA$43</c:f>
              <c:strCache>
                <c:ptCount val="2"/>
                <c:pt idx="0">
                  <c:v>Source not disclosed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'Monthly-Individual-Data'!$C$42:$D$69</c15:sqref>
                  </c15:fullRef>
                </c:ext>
              </c:extLst>
              <c:f>'Monthly-Individual-Data'!$C$44:$D$69</c:f>
              <c:multiLvlStrCache>
                <c:ptCount val="26"/>
                <c:lvl>
                  <c:pt idx="0">
                    <c:v>131 O'Connell St</c:v>
                  </c:pt>
                  <c:pt idx="1">
                    <c:v>Athlone</c:v>
                  </c:pt>
                  <c:pt idx="2">
                    <c:v>Castlebar</c:v>
                  </c:pt>
                  <c:pt idx="3">
                    <c:v>Drogheda</c:v>
                  </c:pt>
                  <c:pt idx="4">
                    <c:v>Dundalk</c:v>
                  </c:pt>
                  <c:pt idx="5">
                    <c:v>Ennis</c:v>
                  </c:pt>
                  <c:pt idx="6">
                    <c:v>Galway SC</c:v>
                  </c:pt>
                  <c:pt idx="7">
                    <c:v>Letterkenny</c:v>
                  </c:pt>
                  <c:pt idx="8">
                    <c:v>Mullingar</c:v>
                  </c:pt>
                  <c:pt idx="9">
                    <c:v>Naas</c:v>
                  </c:pt>
                  <c:pt idx="10">
                    <c:v>Navan</c:v>
                  </c:pt>
                  <c:pt idx="11">
                    <c:v>Portlaoise</c:v>
                  </c:pt>
                  <c:pt idx="12">
                    <c:v>Sligo</c:v>
                  </c:pt>
                  <c:pt idx="13">
                    <c:v>Ashbourne</c:v>
                  </c:pt>
                  <c:pt idx="14">
                    <c:v>Ballina</c:v>
                  </c:pt>
                  <c:pt idx="15">
                    <c:v>Castletroy</c:v>
                  </c:pt>
                  <c:pt idx="16">
                    <c:v>Cavan</c:v>
                  </c:pt>
                  <c:pt idx="17">
                    <c:v>Dooradoyle</c:v>
                  </c:pt>
                  <c:pt idx="18">
                    <c:v>Eyre Square</c:v>
                  </c:pt>
                  <c:pt idx="19">
                    <c:v>Longford</c:v>
                  </c:pt>
                  <c:pt idx="20">
                    <c:v>Maynooth</c:v>
                  </c:pt>
                  <c:pt idx="21">
                    <c:v>Monaghan</c:v>
                  </c:pt>
                  <c:pt idx="22">
                    <c:v>Newbridge</c:v>
                  </c:pt>
                  <c:pt idx="23">
                    <c:v>Newcastlewest</c:v>
                  </c:pt>
                  <c:pt idx="24">
                    <c:v>Roscommon</c:v>
                  </c:pt>
                  <c:pt idx="25">
                    <c:v>Tullamore</c:v>
                  </c:pt>
                </c:lvl>
                <c:lvl>
                  <c:pt idx="0">
                    <c:v>Community </c:v>
                  </c:pt>
                  <c:pt idx="13">
                    <c:v>Connect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'Monthly-Individual-Data'!$AA$42:$AA$69</c15:sqref>
                  </c15:fullRef>
                </c:ext>
              </c:extLst>
              <c:f>'Monthly-Individual-Data'!$AA$44:$AA$69</c:f>
              <c:numCache>
                <c:formatCode>General</c:formatCode>
                <c:ptCount val="26"/>
                <c:pt idx="0" formatCode="0.00%">
                  <c:v>1.1507479861910242E-3</c:v>
                </c:pt>
                <c:pt idx="1" formatCode="0.00%">
                  <c:v>0.19736842105263158</c:v>
                </c:pt>
                <c:pt idx="2" formatCode="0.00%">
                  <c:v>0</c:v>
                </c:pt>
                <c:pt idx="3" formatCode="0.00%">
                  <c:v>0.30566801619433198</c:v>
                </c:pt>
                <c:pt idx="4" formatCode="0.00%">
                  <c:v>0.17337461300309598</c:v>
                </c:pt>
                <c:pt idx="5" formatCode="0.00%">
                  <c:v>5.2333804809052337E-2</c:v>
                </c:pt>
                <c:pt idx="6" formatCode="0.00%">
                  <c:v>0.28533333333333333</c:v>
                </c:pt>
                <c:pt idx="7" formatCode="0.00%">
                  <c:v>1.2448132780082987E-2</c:v>
                </c:pt>
                <c:pt idx="8" formatCode="0.00%">
                  <c:v>0.29300567107750475</c:v>
                </c:pt>
                <c:pt idx="9" formatCode="0.00%">
                  <c:v>0.13365155131264916</c:v>
                </c:pt>
                <c:pt idx="10" formatCode="0.00%">
                  <c:v>0</c:v>
                </c:pt>
                <c:pt idx="11" formatCode="0.00%">
                  <c:v>0.88</c:v>
                </c:pt>
                <c:pt idx="12" formatCode="0.00%">
                  <c:v>3.1879194630872486E-2</c:v>
                </c:pt>
                <c:pt idx="13" formatCode="0.00%">
                  <c:v>0</c:v>
                </c:pt>
                <c:pt idx="14" formatCode="0.00%">
                  <c:v>0</c:v>
                </c:pt>
                <c:pt idx="15" formatCode="0.00%">
                  <c:v>0</c:v>
                </c:pt>
                <c:pt idx="16" formatCode="0.00%">
                  <c:v>0</c:v>
                </c:pt>
                <c:pt idx="17" formatCode="0.00%">
                  <c:v>0.15032679738562091</c:v>
                </c:pt>
                <c:pt idx="18" formatCode="0.00%">
                  <c:v>0</c:v>
                </c:pt>
                <c:pt idx="19" formatCode="0.00%">
                  <c:v>0.6228070175438597</c:v>
                </c:pt>
                <c:pt idx="20" formatCode="0.00%">
                  <c:v>0.34883720930232559</c:v>
                </c:pt>
                <c:pt idx="21" formatCode="0.00%">
                  <c:v>0</c:v>
                </c:pt>
                <c:pt idx="22" formatCode="0.00%">
                  <c:v>0</c:v>
                </c:pt>
                <c:pt idx="23" formatCode="0.00%">
                  <c:v>0</c:v>
                </c:pt>
                <c:pt idx="24" formatCode="0.00%">
                  <c:v>0.2280130293159609</c:v>
                </c:pt>
                <c:pt idx="25" formatCode="0.00%">
                  <c:v>5.909090909090909E-2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04-44AC-AA9E-259EEBBCDB84}"/>
            </c:ext>
          </c:extLst>
        </c:ser>
        <c:ser>
          <c:idx val="2"/>
          <c:order val="2"/>
          <c:tx>
            <c:strRef>
              <c:f>'Monthly-Individual-Data'!$AB$42:$AB$43</c:f>
              <c:strCache>
                <c:ptCount val="2"/>
                <c:pt idx="0">
                  <c:v>All the other SOFs</c:v>
                </c:pt>
              </c:strCache>
            </c:strRef>
          </c:tx>
          <c:spPr>
            <a:solidFill>
              <a:schemeClr val="tx2">
                <a:lumMod val="75000"/>
              </a:schemeClr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'Monthly-Individual-Data'!$C$42:$D$69</c15:sqref>
                  </c15:fullRef>
                </c:ext>
              </c:extLst>
              <c:f>'Monthly-Individual-Data'!$C$44:$D$69</c:f>
              <c:multiLvlStrCache>
                <c:ptCount val="26"/>
                <c:lvl>
                  <c:pt idx="0">
                    <c:v>131 O'Connell St</c:v>
                  </c:pt>
                  <c:pt idx="1">
                    <c:v>Athlone</c:v>
                  </c:pt>
                  <c:pt idx="2">
                    <c:v>Castlebar</c:v>
                  </c:pt>
                  <c:pt idx="3">
                    <c:v>Drogheda</c:v>
                  </c:pt>
                  <c:pt idx="4">
                    <c:v>Dundalk</c:v>
                  </c:pt>
                  <c:pt idx="5">
                    <c:v>Ennis</c:v>
                  </c:pt>
                  <c:pt idx="6">
                    <c:v>Galway SC</c:v>
                  </c:pt>
                  <c:pt idx="7">
                    <c:v>Letterkenny</c:v>
                  </c:pt>
                  <c:pt idx="8">
                    <c:v>Mullingar</c:v>
                  </c:pt>
                  <c:pt idx="9">
                    <c:v>Naas</c:v>
                  </c:pt>
                  <c:pt idx="10">
                    <c:v>Navan</c:v>
                  </c:pt>
                  <c:pt idx="11">
                    <c:v>Portlaoise</c:v>
                  </c:pt>
                  <c:pt idx="12">
                    <c:v>Sligo</c:v>
                  </c:pt>
                  <c:pt idx="13">
                    <c:v>Ashbourne</c:v>
                  </c:pt>
                  <c:pt idx="14">
                    <c:v>Ballina</c:v>
                  </c:pt>
                  <c:pt idx="15">
                    <c:v>Castletroy</c:v>
                  </c:pt>
                  <c:pt idx="16">
                    <c:v>Cavan</c:v>
                  </c:pt>
                  <c:pt idx="17">
                    <c:v>Dooradoyle</c:v>
                  </c:pt>
                  <c:pt idx="18">
                    <c:v>Eyre Square</c:v>
                  </c:pt>
                  <c:pt idx="19">
                    <c:v>Longford</c:v>
                  </c:pt>
                  <c:pt idx="20">
                    <c:v>Maynooth</c:v>
                  </c:pt>
                  <c:pt idx="21">
                    <c:v>Monaghan</c:v>
                  </c:pt>
                  <c:pt idx="22">
                    <c:v>Newbridge</c:v>
                  </c:pt>
                  <c:pt idx="23">
                    <c:v>Newcastlewest</c:v>
                  </c:pt>
                  <c:pt idx="24">
                    <c:v>Roscommon</c:v>
                  </c:pt>
                  <c:pt idx="25">
                    <c:v>Tullamore</c:v>
                  </c:pt>
                </c:lvl>
                <c:lvl>
                  <c:pt idx="0">
                    <c:v>Community </c:v>
                  </c:pt>
                  <c:pt idx="13">
                    <c:v>Connect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'Monthly-Individual-Data'!$AB$42:$AB$69</c15:sqref>
                  </c15:fullRef>
                </c:ext>
              </c:extLst>
              <c:f>'Monthly-Individual-Data'!$AB$44:$AB$69</c:f>
              <c:numCache>
                <c:formatCode>General</c:formatCode>
                <c:ptCount val="26"/>
                <c:pt idx="0" formatCode="0.00%">
                  <c:v>0.84004602991944755</c:v>
                </c:pt>
                <c:pt idx="1" formatCode="0.00%">
                  <c:v>0.42763157894736842</c:v>
                </c:pt>
                <c:pt idx="2" formatCode="0.00%">
                  <c:v>0.59536082474226804</c:v>
                </c:pt>
                <c:pt idx="3" formatCode="0.00%">
                  <c:v>0.5161943319838056</c:v>
                </c:pt>
                <c:pt idx="4" formatCode="0.00%">
                  <c:v>0.74303405572755421</c:v>
                </c:pt>
                <c:pt idx="5" formatCode="0.00%">
                  <c:v>0.88967468175388964</c:v>
                </c:pt>
                <c:pt idx="6" formatCode="0.00%">
                  <c:v>0.42400000000000004</c:v>
                </c:pt>
                <c:pt idx="7" formatCode="0.00%">
                  <c:v>0.80497925311203311</c:v>
                </c:pt>
                <c:pt idx="8" formatCode="0.00%">
                  <c:v>0.64650283553875232</c:v>
                </c:pt>
                <c:pt idx="9" formatCode="0.00%">
                  <c:v>0.83770883054892586</c:v>
                </c:pt>
                <c:pt idx="10" formatCode="0.00%">
                  <c:v>0.75645756457564572</c:v>
                </c:pt>
                <c:pt idx="11" formatCode="0.00%">
                  <c:v>0</c:v>
                </c:pt>
                <c:pt idx="12" formatCode="0.00%">
                  <c:v>0.76677852348993292</c:v>
                </c:pt>
                <c:pt idx="13" formatCode="0.00%">
                  <c:v>0.48557692307692313</c:v>
                </c:pt>
                <c:pt idx="14" formatCode="0.00%">
                  <c:v>0.76219512195121952</c:v>
                </c:pt>
                <c:pt idx="15" formatCode="0.00%">
                  <c:v>0.54838709677419351</c:v>
                </c:pt>
                <c:pt idx="16" formatCode="0.00%">
                  <c:v>0.72560975609756095</c:v>
                </c:pt>
                <c:pt idx="17" formatCode="0.00%">
                  <c:v>0</c:v>
                </c:pt>
                <c:pt idx="18" formatCode="0.00%">
                  <c:v>0</c:v>
                </c:pt>
                <c:pt idx="19" formatCode="0.00%">
                  <c:v>0</c:v>
                </c:pt>
                <c:pt idx="20" formatCode="0.00%">
                  <c:v>0.16279069767441862</c:v>
                </c:pt>
                <c:pt idx="21" formatCode="0.00%">
                  <c:v>0.46031746031746035</c:v>
                </c:pt>
                <c:pt idx="22" formatCode="0.00%">
                  <c:v>1</c:v>
                </c:pt>
                <c:pt idx="23" formatCode="0.00%">
                  <c:v>0.6324110671936759</c:v>
                </c:pt>
                <c:pt idx="24" formatCode="0.00%">
                  <c:v>0.62703583061889245</c:v>
                </c:pt>
                <c:pt idx="25" formatCode="0.00%">
                  <c:v>0.35909090909090913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04-44AC-AA9E-259EEBBCDB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"/>
        <c:overlap val="100"/>
        <c:axId val="439710344"/>
        <c:axId val="439708776"/>
      </c:barChart>
      <c:catAx>
        <c:axId val="4397103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85000"/>
                    <a:lumOff val="1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708776"/>
        <c:crosses val="autoZero"/>
        <c:auto val="1"/>
        <c:lblAlgn val="ctr"/>
        <c:lblOffset val="100"/>
        <c:noMultiLvlLbl val="0"/>
      </c:catAx>
      <c:valAx>
        <c:axId val="439708776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439710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>
                  <a:lumMod val="85000"/>
                  <a:lumOff val="1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lumMod val="20000"/>
            <a:lumOff val="80000"/>
          </a:schemeClr>
        </a:gs>
        <a:gs pos="15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 sz="1600"/>
              <a:t>BRANCH VIEW: SOUTH AND EAST REGION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4674539187660821"/>
          <c:y val="5.6037129905929628E-2"/>
          <c:w val="0.70964939262732241"/>
          <c:h val="0.89222651264471153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'Monthly-Individual-Data'!$Z$72:$Z$73</c:f>
              <c:strCache>
                <c:ptCount val="2"/>
                <c:pt idx="0">
                  <c:v>% DOF option selected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'Monthly-Individual-Data'!$C$72:$D$98</c15:sqref>
                  </c15:fullRef>
                </c:ext>
              </c:extLst>
              <c:f>'Monthly-Individual-Data'!$C$74:$D$98</c:f>
              <c:multiLvlStrCache>
                <c:ptCount val="25"/>
                <c:lvl>
                  <c:pt idx="0">
                    <c:v>Clonmel</c:v>
                  </c:pt>
                  <c:pt idx="1">
                    <c:v>Tralee</c:v>
                  </c:pt>
                  <c:pt idx="2">
                    <c:v>Hypercentre</c:v>
                  </c:pt>
                  <c:pt idx="3">
                    <c:v>Clonakilty</c:v>
                  </c:pt>
                  <c:pt idx="4">
                    <c:v>Kilkenny</c:v>
                  </c:pt>
                  <c:pt idx="5">
                    <c:v>Patrick Street</c:v>
                  </c:pt>
                  <c:pt idx="6">
                    <c:v>Wexford</c:v>
                  </c:pt>
                  <c:pt idx="7">
                    <c:v>Douglas</c:v>
                  </c:pt>
                  <c:pt idx="8">
                    <c:v>Midleton</c:v>
                  </c:pt>
                  <c:pt idx="9">
                    <c:v>Mallow</c:v>
                  </c:pt>
                  <c:pt idx="10">
                    <c:v>Bandon</c:v>
                  </c:pt>
                  <c:pt idx="11">
                    <c:v>Mitchelstown</c:v>
                  </c:pt>
                  <c:pt idx="12">
                    <c:v>Skibbereen</c:v>
                  </c:pt>
                  <c:pt idx="13">
                    <c:v>Blackpool</c:v>
                  </c:pt>
                  <c:pt idx="14">
                    <c:v>Ardkeen</c:v>
                  </c:pt>
                  <c:pt idx="15">
                    <c:v>Macroom</c:v>
                  </c:pt>
                  <c:pt idx="16">
                    <c:v>Gorey</c:v>
                  </c:pt>
                  <c:pt idx="17">
                    <c:v>Ballincollig</c:v>
                  </c:pt>
                  <c:pt idx="18">
                    <c:v>Dungarvan</c:v>
                  </c:pt>
                  <c:pt idx="19">
                    <c:v>Carrigaline</c:v>
                  </c:pt>
                  <c:pt idx="20">
                    <c:v>Carlow</c:v>
                  </c:pt>
                  <c:pt idx="21">
                    <c:v>New Ross</c:v>
                  </c:pt>
                  <c:pt idx="22">
                    <c:v>Nenagh</c:v>
                  </c:pt>
                  <c:pt idx="23">
                    <c:v>Killarney</c:v>
                  </c:pt>
                  <c:pt idx="24">
                    <c:v>Bishopstown</c:v>
                  </c:pt>
                </c:lvl>
                <c:lvl>
                  <c:pt idx="0">
                    <c:v>Community </c:v>
                  </c:pt>
                  <c:pt idx="10">
                    <c:v>Connect</c:v>
                  </c:pt>
                  <c:pt idx="24">
                    <c:v>#N/A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'Monthly-Individual-Data'!$Z$72:$Z$98</c15:sqref>
                  </c15:fullRef>
                </c:ext>
              </c:extLst>
              <c:f>'Monthly-Individual-Data'!$Z$74:$Z$98</c:f>
              <c:numCache>
                <c:formatCode>General</c:formatCode>
                <c:ptCount val="25"/>
                <c:pt idx="0" formatCode="0.00%">
                  <c:v>0.13385826771653545</c:v>
                </c:pt>
                <c:pt idx="1" formatCode="0.00%">
                  <c:v>0.11693548387096774</c:v>
                </c:pt>
                <c:pt idx="2" formatCode="0.00%">
                  <c:v>0.19279279279279279</c:v>
                </c:pt>
                <c:pt idx="3" formatCode="0.00%">
                  <c:v>0.17400419287211741</c:v>
                </c:pt>
                <c:pt idx="4" formatCode="0.00%">
                  <c:v>0.3380281690140845</c:v>
                </c:pt>
                <c:pt idx="5" formatCode="0.00%">
                  <c:v>0.1103448275862069</c:v>
                </c:pt>
                <c:pt idx="6" formatCode="0.00%">
                  <c:v>0.13666666666666666</c:v>
                </c:pt>
                <c:pt idx="7" formatCode="0.00%">
                  <c:v>3.2258064516129031E-2</c:v>
                </c:pt>
                <c:pt idx="8" formatCode="0.00%">
                  <c:v>0.12387096774193548</c:v>
                </c:pt>
                <c:pt idx="9" formatCode="0.00%">
                  <c:v>1</c:v>
                </c:pt>
                <c:pt idx="10" formatCode="0.00%">
                  <c:v>0.25352112676056338</c:v>
                </c:pt>
                <c:pt idx="11" formatCode="0.00%">
                  <c:v>9.9616858237547887E-2</c:v>
                </c:pt>
                <c:pt idx="12" formatCode="0.00%">
                  <c:v>0.11264367816091954</c:v>
                </c:pt>
                <c:pt idx="13" formatCode="0.00%">
                  <c:v>0.14003590664272891</c:v>
                </c:pt>
                <c:pt idx="14" formatCode="0.00%">
                  <c:v>0.93452380952380953</c:v>
                </c:pt>
                <c:pt idx="15" formatCode="0.00%">
                  <c:v>3.2467532467532464E-2</c:v>
                </c:pt>
                <c:pt idx="16" formatCode="0.00%">
                  <c:v>0.61111111111111116</c:v>
                </c:pt>
                <c:pt idx="17" formatCode="0.00%">
                  <c:v>1</c:v>
                </c:pt>
                <c:pt idx="18" formatCode="0.00%">
                  <c:v>0.72058823529411764</c:v>
                </c:pt>
                <c:pt idx="19" formatCode="0.00%">
                  <c:v>0.55801104972375692</c:v>
                </c:pt>
                <c:pt idx="20" formatCode="0.00%">
                  <c:v>0.90370370370370368</c:v>
                </c:pt>
                <c:pt idx="21" formatCode="0.00%">
                  <c:v>1</c:v>
                </c:pt>
                <c:pt idx="22" formatCode="0.00%">
                  <c:v>9.7345132743362831E-2</c:v>
                </c:pt>
                <c:pt idx="23" formatCode="0.00%">
                  <c:v>1</c:v>
                </c:pt>
                <c:pt idx="24" formatCode="0.00%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AA-4A60-853E-99A08B3A9516}"/>
            </c:ext>
          </c:extLst>
        </c:ser>
        <c:ser>
          <c:idx val="1"/>
          <c:order val="1"/>
          <c:tx>
            <c:strRef>
              <c:f>'Monthly-Individual-Data'!$AA$72:$AA$73</c:f>
              <c:strCache>
                <c:ptCount val="2"/>
                <c:pt idx="0">
                  <c:v>Source not disclosed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'Monthly-Individual-Data'!$C$72:$D$98</c15:sqref>
                  </c15:fullRef>
                </c:ext>
              </c:extLst>
              <c:f>'Monthly-Individual-Data'!$C$74:$D$98</c:f>
              <c:multiLvlStrCache>
                <c:ptCount val="25"/>
                <c:lvl>
                  <c:pt idx="0">
                    <c:v>Clonmel</c:v>
                  </c:pt>
                  <c:pt idx="1">
                    <c:v>Tralee</c:v>
                  </c:pt>
                  <c:pt idx="2">
                    <c:v>Hypercentre</c:v>
                  </c:pt>
                  <c:pt idx="3">
                    <c:v>Clonakilty</c:v>
                  </c:pt>
                  <c:pt idx="4">
                    <c:v>Kilkenny</c:v>
                  </c:pt>
                  <c:pt idx="5">
                    <c:v>Patrick Street</c:v>
                  </c:pt>
                  <c:pt idx="6">
                    <c:v>Wexford</c:v>
                  </c:pt>
                  <c:pt idx="7">
                    <c:v>Douglas</c:v>
                  </c:pt>
                  <c:pt idx="8">
                    <c:v>Midleton</c:v>
                  </c:pt>
                  <c:pt idx="9">
                    <c:v>Mallow</c:v>
                  </c:pt>
                  <c:pt idx="10">
                    <c:v>Bandon</c:v>
                  </c:pt>
                  <c:pt idx="11">
                    <c:v>Mitchelstown</c:v>
                  </c:pt>
                  <c:pt idx="12">
                    <c:v>Skibbereen</c:v>
                  </c:pt>
                  <c:pt idx="13">
                    <c:v>Blackpool</c:v>
                  </c:pt>
                  <c:pt idx="14">
                    <c:v>Ardkeen</c:v>
                  </c:pt>
                  <c:pt idx="15">
                    <c:v>Macroom</c:v>
                  </c:pt>
                  <c:pt idx="16">
                    <c:v>Gorey</c:v>
                  </c:pt>
                  <c:pt idx="17">
                    <c:v>Ballincollig</c:v>
                  </c:pt>
                  <c:pt idx="18">
                    <c:v>Dungarvan</c:v>
                  </c:pt>
                  <c:pt idx="19">
                    <c:v>Carrigaline</c:v>
                  </c:pt>
                  <c:pt idx="20">
                    <c:v>Carlow</c:v>
                  </c:pt>
                  <c:pt idx="21">
                    <c:v>New Ross</c:v>
                  </c:pt>
                  <c:pt idx="22">
                    <c:v>Nenagh</c:v>
                  </c:pt>
                  <c:pt idx="23">
                    <c:v>Killarney</c:v>
                  </c:pt>
                  <c:pt idx="24">
                    <c:v>Bishopstown</c:v>
                  </c:pt>
                </c:lvl>
                <c:lvl>
                  <c:pt idx="0">
                    <c:v>Community </c:v>
                  </c:pt>
                  <c:pt idx="10">
                    <c:v>Connect</c:v>
                  </c:pt>
                  <c:pt idx="24">
                    <c:v>#N/A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'Monthly-Individual-Data'!$AA$72:$AA$98</c15:sqref>
                  </c15:fullRef>
                </c:ext>
              </c:extLst>
              <c:f>'Monthly-Individual-Data'!$AA$74:$AA$98</c:f>
              <c:numCache>
                <c:formatCode>General</c:formatCode>
                <c:ptCount val="25"/>
                <c:pt idx="0" formatCode="0.00%">
                  <c:v>0.2572178477690289</c:v>
                </c:pt>
                <c:pt idx="1" formatCode="0.00%">
                  <c:v>4.0322580645161289E-2</c:v>
                </c:pt>
                <c:pt idx="2" formatCode="0.00%">
                  <c:v>7.9279279279279274E-2</c:v>
                </c:pt>
                <c:pt idx="3" formatCode="0.00%">
                  <c:v>0.10272536687631027</c:v>
                </c:pt>
                <c:pt idx="4" formatCode="0.00%">
                  <c:v>0.37323943661971831</c:v>
                </c:pt>
                <c:pt idx="5" formatCode="0.00%">
                  <c:v>8.2758620689655171E-2</c:v>
                </c:pt>
                <c:pt idx="6" formatCode="0.00%">
                  <c:v>0.49</c:v>
                </c:pt>
                <c:pt idx="7" formatCode="0.00%">
                  <c:v>5.040322580645161E-2</c:v>
                </c:pt>
                <c:pt idx="8" formatCode="0.00%">
                  <c:v>0.19483870967741934</c:v>
                </c:pt>
                <c:pt idx="9" formatCode="0.00%">
                  <c:v>0</c:v>
                </c:pt>
                <c:pt idx="10" formatCode="0.00%">
                  <c:v>0.74647887323943662</c:v>
                </c:pt>
                <c:pt idx="11" formatCode="0.00%">
                  <c:v>0.52490421455938696</c:v>
                </c:pt>
                <c:pt idx="12" formatCode="0.00%">
                  <c:v>0.16551724137931034</c:v>
                </c:pt>
                <c:pt idx="13" formatCode="0.00%">
                  <c:v>0.22262118491921004</c:v>
                </c:pt>
                <c:pt idx="14" formatCode="0.00%">
                  <c:v>0</c:v>
                </c:pt>
                <c:pt idx="15" formatCode="0.00%">
                  <c:v>0.11038961038961038</c:v>
                </c:pt>
                <c:pt idx="16" formatCode="0.00%">
                  <c:v>0</c:v>
                </c:pt>
                <c:pt idx="17" formatCode="0.00%">
                  <c:v>0</c:v>
                </c:pt>
                <c:pt idx="18" formatCode="0.00%">
                  <c:v>0</c:v>
                </c:pt>
                <c:pt idx="19" formatCode="0.00%">
                  <c:v>0</c:v>
                </c:pt>
                <c:pt idx="20" formatCode="0.00%">
                  <c:v>0</c:v>
                </c:pt>
                <c:pt idx="21" formatCode="0.00%">
                  <c:v>0</c:v>
                </c:pt>
                <c:pt idx="22" formatCode="0.00%">
                  <c:v>0</c:v>
                </c:pt>
                <c:pt idx="23" formatCode="0.00%">
                  <c:v>0</c:v>
                </c:pt>
                <c:pt idx="24" formatCode="0.00%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AA-4A60-853E-99A08B3A9516}"/>
            </c:ext>
          </c:extLst>
        </c:ser>
        <c:ser>
          <c:idx val="2"/>
          <c:order val="2"/>
          <c:tx>
            <c:strRef>
              <c:f>'Monthly-Individual-Data'!$AB$72:$AB$73</c:f>
              <c:strCache>
                <c:ptCount val="2"/>
                <c:pt idx="0">
                  <c:v>All the other SOFs</c:v>
                </c:pt>
              </c:strCache>
            </c:strRef>
          </c:tx>
          <c:spPr>
            <a:solidFill>
              <a:schemeClr val="tx2">
                <a:lumMod val="75000"/>
              </a:schemeClr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'Monthly-Individual-Data'!$C$72:$D$98</c15:sqref>
                  </c15:fullRef>
                </c:ext>
              </c:extLst>
              <c:f>'Monthly-Individual-Data'!$C$74:$D$98</c:f>
              <c:multiLvlStrCache>
                <c:ptCount val="25"/>
                <c:lvl>
                  <c:pt idx="0">
                    <c:v>Clonmel</c:v>
                  </c:pt>
                  <c:pt idx="1">
                    <c:v>Tralee</c:v>
                  </c:pt>
                  <c:pt idx="2">
                    <c:v>Hypercentre</c:v>
                  </c:pt>
                  <c:pt idx="3">
                    <c:v>Clonakilty</c:v>
                  </c:pt>
                  <c:pt idx="4">
                    <c:v>Kilkenny</c:v>
                  </c:pt>
                  <c:pt idx="5">
                    <c:v>Patrick Street</c:v>
                  </c:pt>
                  <c:pt idx="6">
                    <c:v>Wexford</c:v>
                  </c:pt>
                  <c:pt idx="7">
                    <c:v>Douglas</c:v>
                  </c:pt>
                  <c:pt idx="8">
                    <c:v>Midleton</c:v>
                  </c:pt>
                  <c:pt idx="9">
                    <c:v>Mallow</c:v>
                  </c:pt>
                  <c:pt idx="10">
                    <c:v>Bandon</c:v>
                  </c:pt>
                  <c:pt idx="11">
                    <c:v>Mitchelstown</c:v>
                  </c:pt>
                  <c:pt idx="12">
                    <c:v>Skibbereen</c:v>
                  </c:pt>
                  <c:pt idx="13">
                    <c:v>Blackpool</c:v>
                  </c:pt>
                  <c:pt idx="14">
                    <c:v>Ardkeen</c:v>
                  </c:pt>
                  <c:pt idx="15">
                    <c:v>Macroom</c:v>
                  </c:pt>
                  <c:pt idx="16">
                    <c:v>Gorey</c:v>
                  </c:pt>
                  <c:pt idx="17">
                    <c:v>Ballincollig</c:v>
                  </c:pt>
                  <c:pt idx="18">
                    <c:v>Dungarvan</c:v>
                  </c:pt>
                  <c:pt idx="19">
                    <c:v>Carrigaline</c:v>
                  </c:pt>
                  <c:pt idx="20">
                    <c:v>Carlow</c:v>
                  </c:pt>
                  <c:pt idx="21">
                    <c:v>New Ross</c:v>
                  </c:pt>
                  <c:pt idx="22">
                    <c:v>Nenagh</c:v>
                  </c:pt>
                  <c:pt idx="23">
                    <c:v>Killarney</c:v>
                  </c:pt>
                  <c:pt idx="24">
                    <c:v>Bishopstown</c:v>
                  </c:pt>
                </c:lvl>
                <c:lvl>
                  <c:pt idx="0">
                    <c:v>Community </c:v>
                  </c:pt>
                  <c:pt idx="10">
                    <c:v>Connect</c:v>
                  </c:pt>
                  <c:pt idx="24">
                    <c:v>#N/A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'Monthly-Individual-Data'!$AB$72:$AB$98</c15:sqref>
                  </c15:fullRef>
                </c:ext>
              </c:extLst>
              <c:f>'Monthly-Individual-Data'!$AB$74:$AB$98</c:f>
              <c:numCache>
                <c:formatCode>General</c:formatCode>
                <c:ptCount val="25"/>
                <c:pt idx="0" formatCode="0.00%">
                  <c:v>0.60892388451443569</c:v>
                </c:pt>
                <c:pt idx="1" formatCode="0.00%">
                  <c:v>0.842741935483871</c:v>
                </c:pt>
                <c:pt idx="2" formatCode="0.00%">
                  <c:v>0.72792792792792793</c:v>
                </c:pt>
                <c:pt idx="3" formatCode="0.00%">
                  <c:v>0.72327044025157228</c:v>
                </c:pt>
                <c:pt idx="4" formatCode="0.00%">
                  <c:v>0.28873239436619719</c:v>
                </c:pt>
                <c:pt idx="5" formatCode="0.00%">
                  <c:v>0.80689655172413799</c:v>
                </c:pt>
                <c:pt idx="6" formatCode="0.00%">
                  <c:v>0.37333333333333329</c:v>
                </c:pt>
                <c:pt idx="7" formatCode="0.00%">
                  <c:v>0.91733870967741937</c:v>
                </c:pt>
                <c:pt idx="8" formatCode="0.00%">
                  <c:v>0.68129032258064537</c:v>
                </c:pt>
                <c:pt idx="9" formatCode="0.00%">
                  <c:v>0</c:v>
                </c:pt>
                <c:pt idx="10" formatCode="0.00%">
                  <c:v>0</c:v>
                </c:pt>
                <c:pt idx="11" formatCode="0.00%">
                  <c:v>0.37547892720306519</c:v>
                </c:pt>
                <c:pt idx="12" formatCode="0.00%">
                  <c:v>0.72183908045976997</c:v>
                </c:pt>
                <c:pt idx="13" formatCode="0.00%">
                  <c:v>0.63734290843806107</c:v>
                </c:pt>
                <c:pt idx="14" formatCode="0.00%">
                  <c:v>6.5476190476190466E-2</c:v>
                </c:pt>
                <c:pt idx="15" formatCode="0.00%">
                  <c:v>0.85714285714285721</c:v>
                </c:pt>
                <c:pt idx="16" formatCode="0.00%">
                  <c:v>0.38888888888888884</c:v>
                </c:pt>
                <c:pt idx="17" formatCode="0.00%">
                  <c:v>0</c:v>
                </c:pt>
                <c:pt idx="18" formatCode="0.00%">
                  <c:v>0.27941176470588236</c:v>
                </c:pt>
                <c:pt idx="19" formatCode="0.00%">
                  <c:v>0.44198895027624308</c:v>
                </c:pt>
                <c:pt idx="20" formatCode="0.00%">
                  <c:v>9.6296296296296324E-2</c:v>
                </c:pt>
                <c:pt idx="21" formatCode="0.00%">
                  <c:v>0</c:v>
                </c:pt>
                <c:pt idx="22" formatCode="0.00%">
                  <c:v>0.90265486725663713</c:v>
                </c:pt>
                <c:pt idx="23" formatCode="0.00%">
                  <c:v>0</c:v>
                </c:pt>
                <c:pt idx="24" formatCode="0.00%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AA-4A60-853E-99A08B3A95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"/>
        <c:overlap val="100"/>
        <c:axId val="439711520"/>
        <c:axId val="439709168"/>
      </c:barChart>
      <c:catAx>
        <c:axId val="4397115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85000"/>
                    <a:lumOff val="1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709168"/>
        <c:crosses val="autoZero"/>
        <c:auto val="1"/>
        <c:lblAlgn val="ctr"/>
        <c:lblOffset val="100"/>
        <c:noMultiLvlLbl val="0"/>
      </c:catAx>
      <c:valAx>
        <c:axId val="439709168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439711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>
                  <a:lumMod val="85000"/>
                  <a:lumOff val="1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lumMod val="20000"/>
            <a:lumOff val="80000"/>
          </a:schemeClr>
        </a:gs>
        <a:gs pos="1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 sz="1600"/>
              <a:t>MONTHLY</a:t>
            </a:r>
            <a:r>
              <a:rPr lang="en-IE" sz="1600" baseline="0"/>
              <a:t> TREND</a:t>
            </a:r>
            <a:endParaRPr lang="en-IE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'Monthly-Data-SFO'!$C$7</c:f>
              <c:strCache>
                <c:ptCount val="1"/>
                <c:pt idx="0">
                  <c:v>DOF option selected</c:v>
                </c:pt>
              </c:strCache>
            </c:strRef>
          </c:tx>
          <c:spPr>
            <a:ln w="34925" cap="rnd">
              <a:solidFill>
                <a:schemeClr val="accent6">
                  <a:lumMod val="75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'Monthly-Data-SFO'!$D$6:$O$6</c:f>
              <c:numCache>
                <c:formatCode>mmm\-yy</c:formatCode>
                <c:ptCount val="12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</c:numCache>
            </c:numRef>
          </c:cat>
          <c:val>
            <c:numRef>
              <c:f>'Monthly-Data-SFO'!$D$7:$O$7</c:f>
              <c:numCache>
                <c:formatCode>0%</c:formatCode>
                <c:ptCount val="12"/>
                <c:pt idx="0">
                  <c:v>0.24670502305463746</c:v>
                </c:pt>
                <c:pt idx="1">
                  <c:v>0.21064301552106429</c:v>
                </c:pt>
                <c:pt idx="2">
                  <c:v>0.22191033138401559</c:v>
                </c:pt>
                <c:pt idx="3">
                  <c:v>0.22348251345908848</c:v>
                </c:pt>
                <c:pt idx="4">
                  <c:v>0.21343938337911525</c:v>
                </c:pt>
                <c:pt idx="5">
                  <c:v>0.25908519845516725</c:v>
                </c:pt>
                <c:pt idx="6">
                  <c:v>0.21852740639165047</c:v>
                </c:pt>
                <c:pt idx="7">
                  <c:v>0.22981035989814921</c:v>
                </c:pt>
                <c:pt idx="8">
                  <c:v>0.21667512393145713</c:v>
                </c:pt>
                <c:pt idx="9">
                  <c:v>0.19187764555546682</c:v>
                </c:pt>
                <c:pt idx="10">
                  <c:v>0.25633207301703459</c:v>
                </c:pt>
                <c:pt idx="11">
                  <c:v>0.21426426426426426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98-44B4-A281-23CCED63894E}"/>
            </c:ext>
          </c:extLst>
        </c:ser>
        <c:ser>
          <c:idx val="1"/>
          <c:order val="1"/>
          <c:tx>
            <c:strRef>
              <c:f>'Monthly-Data-SFO'!$C$8</c:f>
              <c:strCache>
                <c:ptCount val="1"/>
                <c:pt idx="0">
                  <c:v>Source not disclosed</c:v>
                </c:pt>
              </c:strCache>
            </c:strRef>
          </c:tx>
          <c:spPr>
            <a:ln w="34925" cap="rnd">
              <a:solidFill>
                <a:schemeClr val="bg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'Monthly-Data-SFO'!$D$6:$O$6</c:f>
              <c:numCache>
                <c:formatCode>mmm\-yy</c:formatCode>
                <c:ptCount val="12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</c:numCache>
            </c:numRef>
          </c:cat>
          <c:val>
            <c:numRef>
              <c:f>'Monthly-Data-SFO'!$D$8:$O$8</c:f>
              <c:numCache>
                <c:formatCode>0%</c:formatCode>
                <c:ptCount val="12"/>
                <c:pt idx="0">
                  <c:v>0.14318358020157507</c:v>
                </c:pt>
                <c:pt idx="1">
                  <c:v>0.1531781226903178</c:v>
                </c:pt>
                <c:pt idx="2">
                  <c:v>0.12732943469785574</c:v>
                </c:pt>
                <c:pt idx="3">
                  <c:v>0.13594706776805163</c:v>
                </c:pt>
                <c:pt idx="4">
                  <c:v>0.13849370669509245</c:v>
                </c:pt>
                <c:pt idx="5">
                  <c:v>0.1676515750779396</c:v>
                </c:pt>
                <c:pt idx="6">
                  <c:v>0.12779491867596085</c:v>
                </c:pt>
                <c:pt idx="7">
                  <c:v>0.14616349333029302</c:v>
                </c:pt>
                <c:pt idx="8">
                  <c:v>0.13989617081072642</c:v>
                </c:pt>
                <c:pt idx="9">
                  <c:v>0.12986183212203498</c:v>
                </c:pt>
                <c:pt idx="10">
                  <c:v>0.13790299630036185</c:v>
                </c:pt>
                <c:pt idx="11">
                  <c:v>0.1298048048048048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98-44B4-A281-23CCED63894E}"/>
            </c:ext>
          </c:extLst>
        </c:ser>
        <c:ser>
          <c:idx val="2"/>
          <c:order val="2"/>
          <c:tx>
            <c:strRef>
              <c:f>'Monthly-Data-SFO'!$C$9</c:f>
              <c:strCache>
                <c:ptCount val="1"/>
                <c:pt idx="0">
                  <c:v>All Other SOFs</c:v>
                </c:pt>
              </c:strCache>
            </c:strRef>
          </c:tx>
          <c:spPr>
            <a:ln w="34925" cap="rnd">
              <a:solidFill>
                <a:schemeClr val="tx2">
                  <a:lumMod val="75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'Monthly-Data-SFO'!$D$6:$O$6</c:f>
              <c:numCache>
                <c:formatCode>mmm\-yy</c:formatCode>
                <c:ptCount val="12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</c:numCache>
            </c:numRef>
          </c:cat>
          <c:val>
            <c:numRef>
              <c:f>'Monthly-Data-SFO'!$D$9:$O$9</c:f>
              <c:numCache>
                <c:formatCode>0%</c:formatCode>
                <c:ptCount val="12"/>
                <c:pt idx="0">
                  <c:v>0.61011139674378745</c:v>
                </c:pt>
                <c:pt idx="1">
                  <c:v>0.63617886178861782</c:v>
                </c:pt>
                <c:pt idx="2">
                  <c:v>0.65076023391812865</c:v>
                </c:pt>
                <c:pt idx="3">
                  <c:v>0.64057041877285981</c:v>
                </c:pt>
                <c:pt idx="4">
                  <c:v>0.6480669099257923</c:v>
                </c:pt>
                <c:pt idx="5">
                  <c:v>0.57326322646689321</c:v>
                </c:pt>
                <c:pt idx="6">
                  <c:v>0.65367767493238871</c:v>
                </c:pt>
                <c:pt idx="7">
                  <c:v>0.62402614677155777</c:v>
                </c:pt>
                <c:pt idx="8">
                  <c:v>0.64342870525781648</c:v>
                </c:pt>
                <c:pt idx="9">
                  <c:v>0.67826052232249823</c:v>
                </c:pt>
                <c:pt idx="10">
                  <c:v>0.60576493068260351</c:v>
                </c:pt>
                <c:pt idx="11">
                  <c:v>0.65593093093093091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98-44B4-A281-23CCED6389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8850392"/>
        <c:axId val="578854312"/>
      </c:lineChart>
      <c:dateAx>
        <c:axId val="578850392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85000"/>
                    <a:lumOff val="1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854312"/>
        <c:crosses val="autoZero"/>
        <c:auto val="1"/>
        <c:lblOffset val="100"/>
        <c:baseTimeUnit val="months"/>
      </c:dateAx>
      <c:valAx>
        <c:axId val="578854312"/>
        <c:scaling>
          <c:orientation val="minMax"/>
          <c:min val="0.1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85000"/>
                    <a:lumOff val="1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850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650758797620513"/>
          <c:y val="0.89035931211223207"/>
          <c:w val="0.72698467447334536"/>
          <c:h val="9.66375900106174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lumMod val="20000"/>
            <a:lumOff val="80000"/>
          </a:schemeClr>
        </a:gs>
        <a:gs pos="32000">
          <a:schemeClr val="accent1">
            <a:lumMod val="45000"/>
            <a:lumOff val="55000"/>
          </a:schemeClr>
        </a:gs>
        <a:gs pos="40000">
          <a:schemeClr val="accent1">
            <a:lumMod val="45000"/>
            <a:lumOff val="55000"/>
          </a:schemeClr>
        </a:gs>
        <a:gs pos="69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REGION VIEW: DUBLIN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'Monthly-Individual-Data'!$Y$5:$AA$5</c:f>
              <c:strCache>
                <c:ptCount val="3"/>
                <c:pt idx="0">
                  <c:v>% DOF option selected</c:v>
                </c:pt>
                <c:pt idx="1">
                  <c:v>Source not disclosed</c:v>
                </c:pt>
                <c:pt idx="2">
                  <c:v>All the other SOFs</c:v>
                </c:pt>
              </c:strCache>
            </c:strRef>
          </c:cat>
          <c:val>
            <c:numRef>
              <c:f>'Monthly-Individual-Data'!$Y$6:$AA$6</c:f>
            </c:numRef>
          </c:val>
          <c:extLst>
            <c:ext xmlns:c16="http://schemas.microsoft.com/office/drawing/2014/chart" uri="{C3380CC4-5D6E-409C-BE32-E72D297353CC}">
              <c16:uniqueId val="{00000000-B6B1-416C-AA98-01002DAFB0A5}"/>
            </c:ext>
          </c:extLst>
        </c:ser>
        <c:ser>
          <c:idx val="1"/>
          <c:order val="1"/>
          <c:tx>
            <c:v>DUBLIN REGION</c:v>
          </c:tx>
          <c:dPt>
            <c:idx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2-B6B1-416C-AA98-01002DAFB0A5}"/>
              </c:ext>
            </c:extLst>
          </c:dPt>
          <c:dPt>
            <c:idx val="1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4-B6B1-416C-AA98-01002DAFB0A5}"/>
              </c:ext>
            </c:extLst>
          </c:dPt>
          <c:dPt>
            <c:idx val="2"/>
            <c:bubble3D val="0"/>
            <c:spPr>
              <a:solidFill>
                <a:schemeClr val="tx2">
                  <a:lumMod val="75000"/>
                </a:schemeClr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6-B6B1-416C-AA98-01002DAFB0A5}"/>
              </c:ext>
            </c:extLst>
          </c:dPt>
          <c:dLbls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1" i="0" u="none" strike="noStrike" kern="1200" baseline="0">
                      <a:solidFill>
                        <a:schemeClr val="accent1">
                          <a:lumMod val="20000"/>
                          <a:lumOff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B6B1-416C-AA98-01002DAFB0A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'Monthly-Individual-Data'!$Y$5:$AA$5</c:f>
              <c:strCache>
                <c:ptCount val="3"/>
                <c:pt idx="0">
                  <c:v>% DOF option selected</c:v>
                </c:pt>
                <c:pt idx="1">
                  <c:v>Source not disclosed</c:v>
                </c:pt>
                <c:pt idx="2">
                  <c:v>All the other SOFs</c:v>
                </c:pt>
              </c:strCache>
            </c:strRef>
          </c:cat>
          <c:val>
            <c:numRef>
              <c:f>'Monthly-Individual-Data'!$Y$7:$AA$7</c:f>
              <c:numCache>
                <c:formatCode>0.00%</c:formatCode>
                <c:ptCount val="3"/>
                <c:pt idx="0">
                  <c:v>0.18036684782608695</c:v>
                </c:pt>
                <c:pt idx="1">
                  <c:v>0.12115036231884058</c:v>
                </c:pt>
                <c:pt idx="2">
                  <c:v>0.69848278985507239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6B1-416C-AA98-01002DAFB0A5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0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REGION VIEW: NORTH &amp; WEST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v>North &amp; West</c:v>
          </c:tx>
          <c:dPt>
            <c:idx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1-7B7A-4C6D-8941-7BF2141E10D9}"/>
              </c:ext>
            </c:extLst>
          </c:dPt>
          <c:dPt>
            <c:idx val="1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3-7B7A-4C6D-8941-7BF2141E10D9}"/>
              </c:ext>
            </c:extLst>
          </c:dPt>
          <c:dPt>
            <c:idx val="2"/>
            <c:bubble3D val="0"/>
            <c:spPr>
              <a:solidFill>
                <a:schemeClr val="tx2">
                  <a:lumMod val="75000"/>
                </a:schemeClr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5-7B7A-4C6D-8941-7BF2141E10D9}"/>
              </c:ext>
            </c:extLst>
          </c:dPt>
          <c:dLbls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1" i="0" u="none" strike="noStrike" kern="1200" baseline="0">
                      <a:solidFill>
                        <a:schemeClr val="accent1">
                          <a:lumMod val="20000"/>
                          <a:lumOff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7B7A-4C6D-8941-7BF2141E10D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'Monthly-Individual-Data'!$Y$5:$AA$5</c:f>
              <c:strCache>
                <c:ptCount val="3"/>
                <c:pt idx="0">
                  <c:v>% DOF option selected</c:v>
                </c:pt>
                <c:pt idx="1">
                  <c:v>Source not disclosed</c:v>
                </c:pt>
                <c:pt idx="2">
                  <c:v>All the other SOFs</c:v>
                </c:pt>
              </c:strCache>
            </c:strRef>
          </c:cat>
          <c:val>
            <c:numRef>
              <c:f>'Monthly-Individual-Data'!$Y$8:$AA$8</c:f>
              <c:numCache>
                <c:formatCode>0.00%</c:formatCode>
                <c:ptCount val="3"/>
                <c:pt idx="0">
                  <c:v>0.22744360902255639</c:v>
                </c:pt>
                <c:pt idx="1">
                  <c:v>0.11131996658312447</c:v>
                </c:pt>
                <c:pt idx="2">
                  <c:v>0.66123642439431929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B7A-4C6D-8941-7BF2141E10D9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0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REGION VIEW: SOUTH &amp; EAST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v>SOUTHEASTREGION</c:v>
          </c:tx>
          <c:dPt>
            <c:idx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1-99D2-4C7D-9F10-ED5D65320D10}"/>
              </c:ext>
            </c:extLst>
          </c:dPt>
          <c:dPt>
            <c:idx val="1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3-99D2-4C7D-9F10-ED5D65320D10}"/>
              </c:ext>
            </c:extLst>
          </c:dPt>
          <c:dPt>
            <c:idx val="2"/>
            <c:bubble3D val="0"/>
            <c:spPr>
              <a:solidFill>
                <a:schemeClr val="tx2">
                  <a:lumMod val="75000"/>
                </a:schemeClr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5-99D2-4C7D-9F10-ED5D65320D10}"/>
              </c:ext>
            </c:extLst>
          </c:dPt>
          <c:dLbls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1" i="0" u="none" strike="noStrike" kern="1200" baseline="0">
                      <a:solidFill>
                        <a:schemeClr val="accent1">
                          <a:lumMod val="20000"/>
                          <a:lumOff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99D2-4C7D-9F10-ED5D65320D1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'Monthly-Individual-Data'!$Y$5:$AA$5</c:f>
              <c:strCache>
                <c:ptCount val="3"/>
                <c:pt idx="0">
                  <c:v>% DOF option selected</c:v>
                </c:pt>
                <c:pt idx="1">
                  <c:v>Source not disclosed</c:v>
                </c:pt>
                <c:pt idx="2">
                  <c:v>All the other SOFs</c:v>
                </c:pt>
              </c:strCache>
            </c:strRef>
          </c:cat>
          <c:val>
            <c:numRef>
              <c:f>'Monthly-Individual-Data'!$Y$9:$AA$9</c:f>
              <c:numCache>
                <c:formatCode>0.00%</c:formatCode>
                <c:ptCount val="3"/>
                <c:pt idx="0">
                  <c:v>0.26525821596244131</c:v>
                </c:pt>
                <c:pt idx="1">
                  <c:v>0.15603424468378901</c:v>
                </c:pt>
                <c:pt idx="2">
                  <c:v>0.57870753935376995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9D2-4C7D-9F10-ED5D65320D10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0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4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4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trlProps/ctrlProp1.xml><?xml version="1.0" encoding="utf-8"?>
<formControlPr xmlns="http://schemas.microsoft.com/office/spreadsheetml/2009/9/main" objectType="Drop" dropLines="12" dropStyle="combo" dx="25" fmlaLink="'Monthly-Individual-Data'!$A$1" fmlaRange="'Data-Raw'!$J$2:$J$13" noThreeD="1" sel="3" val="0"/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1.jpeg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87158</xdr:colOff>
      <xdr:row>46</xdr:row>
      <xdr:rowOff>176892</xdr:rowOff>
    </xdr:from>
    <xdr:to>
      <xdr:col>31</xdr:col>
      <xdr:colOff>476250</xdr:colOff>
      <xdr:row>103</xdr:row>
      <xdr:rowOff>95249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245908" y="8044542"/>
          <a:ext cx="14873442" cy="8421007"/>
        </a:xfrm>
        <a:prstGeom prst="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E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7</xdr:row>
          <xdr:rowOff>49530</xdr:rowOff>
        </xdr:from>
        <xdr:to>
          <xdr:col>13</xdr:col>
          <xdr:colOff>259080</xdr:colOff>
          <xdr:row>8</xdr:row>
          <xdr:rowOff>0</xdr:rowOff>
        </xdr:to>
        <xdr:sp macro="" textlink="">
          <xdr:nvSpPr>
            <xdr:cNvPr id="11265" name="Drop Down 1" descr="SELECT A MONTH" hidden="1">
              <a:extLst>
                <a:ext uri="{63B3BB69-23CF-44E3-9099-C40C66FF867C}">
                  <a14:compatExt spid="_x0000_s11265"/>
                </a:ext>
                <a:ext uri="{FF2B5EF4-FFF2-40B4-BE49-F238E27FC236}">
                  <a16:creationId xmlns:a16="http://schemas.microsoft.com/office/drawing/2014/main" id="{00000000-0008-0000-0000-000001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3</xdr:col>
      <xdr:colOff>67153</xdr:colOff>
      <xdr:row>13</xdr:row>
      <xdr:rowOff>26760</xdr:rowOff>
    </xdr:from>
    <xdr:to>
      <xdr:col>31</xdr:col>
      <xdr:colOff>476249</xdr:colOff>
      <xdr:row>30</xdr:row>
      <xdr:rowOff>95250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230439" y="1918153"/>
          <a:ext cx="14682989" cy="3048454"/>
        </a:xfrm>
        <a:prstGeom prst="rect">
          <a:avLst/>
        </a:prstGeom>
        <a:solidFill>
          <a:schemeClr val="accent6">
            <a:lumMod val="75000"/>
          </a:schemeClr>
        </a:solidFill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E" sz="1100"/>
        </a:p>
      </xdr:txBody>
    </xdr:sp>
    <xdr:clientData/>
  </xdr:twoCellAnchor>
  <xdr:twoCellAnchor>
    <xdr:from>
      <xdr:col>3</xdr:col>
      <xdr:colOff>131649</xdr:colOff>
      <xdr:row>47</xdr:row>
      <xdr:rowOff>42042</xdr:rowOff>
    </xdr:from>
    <xdr:to>
      <xdr:col>11</xdr:col>
      <xdr:colOff>539594</xdr:colOff>
      <xdr:row>103</xdr:row>
      <xdr:rowOff>31750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596901</xdr:colOff>
      <xdr:row>47</xdr:row>
      <xdr:rowOff>41336</xdr:rowOff>
    </xdr:from>
    <xdr:to>
      <xdr:col>19</xdr:col>
      <xdr:colOff>525067</xdr:colOff>
      <xdr:row>103</xdr:row>
      <xdr:rowOff>31750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587254</xdr:colOff>
      <xdr:row>47</xdr:row>
      <xdr:rowOff>34694</xdr:rowOff>
    </xdr:from>
    <xdr:to>
      <xdr:col>31</xdr:col>
      <xdr:colOff>419099</xdr:colOff>
      <xdr:row>103</xdr:row>
      <xdr:rowOff>25399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108856</xdr:colOff>
      <xdr:row>13</xdr:row>
      <xdr:rowOff>81644</xdr:rowOff>
    </xdr:from>
    <xdr:to>
      <xdr:col>31</xdr:col>
      <xdr:colOff>408215</xdr:colOff>
      <xdr:row>30</xdr:row>
      <xdr:rowOff>68036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68035</xdr:colOff>
      <xdr:row>30</xdr:row>
      <xdr:rowOff>138339</xdr:rowOff>
    </xdr:from>
    <xdr:to>
      <xdr:col>31</xdr:col>
      <xdr:colOff>476250</xdr:colOff>
      <xdr:row>46</xdr:row>
      <xdr:rowOff>138793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/>
      </xdr:nvSpPr>
      <xdr:spPr>
        <a:xfrm>
          <a:off x="231321" y="5009696"/>
          <a:ext cx="14682108" cy="3048454"/>
        </a:xfrm>
        <a:prstGeom prst="rect">
          <a:avLst/>
        </a:prstGeom>
        <a:solidFill>
          <a:schemeClr val="accent6">
            <a:lumMod val="75000"/>
          </a:schemeClr>
        </a:solidFill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E" sz="1100"/>
        </a:p>
      </xdr:txBody>
    </xdr:sp>
    <xdr:clientData/>
  </xdr:twoCellAnchor>
  <xdr:twoCellAnchor>
    <xdr:from>
      <xdr:col>3</xdr:col>
      <xdr:colOff>136072</xdr:colOff>
      <xdr:row>31</xdr:row>
      <xdr:rowOff>1</xdr:rowOff>
    </xdr:from>
    <xdr:to>
      <xdr:col>11</xdr:col>
      <xdr:colOff>544286</xdr:colOff>
      <xdr:row>46</xdr:row>
      <xdr:rowOff>54429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605516</xdr:colOff>
      <xdr:row>31</xdr:row>
      <xdr:rowOff>0</xdr:rowOff>
    </xdr:from>
    <xdr:to>
      <xdr:col>19</xdr:col>
      <xdr:colOff>517071</xdr:colOff>
      <xdr:row>46</xdr:row>
      <xdr:rowOff>54430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585107</xdr:colOff>
      <xdr:row>31</xdr:row>
      <xdr:rowOff>0</xdr:rowOff>
    </xdr:from>
    <xdr:to>
      <xdr:col>31</xdr:col>
      <xdr:colOff>408214</xdr:colOff>
      <xdr:row>46</xdr:row>
      <xdr:rowOff>68036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3</xdr:col>
      <xdr:colOff>45356</xdr:colOff>
      <xdr:row>3</xdr:row>
      <xdr:rowOff>63500</xdr:rowOff>
    </xdr:from>
    <xdr:to>
      <xdr:col>8</xdr:col>
      <xdr:colOff>299356</xdr:colOff>
      <xdr:row>8</xdr:row>
      <xdr:rowOff>61686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8642" y="390071"/>
          <a:ext cx="3347357" cy="859972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200-000000000000}" autoFormatId="16" applyNumberFormats="0" applyBorderFormats="0" applyFontFormats="0" applyPatternFormats="0" applyAlignmentFormats="0" applyWidthHeightFormats="0">
  <queryTableRefresh nextId="10" unboundColumnsLeft="1" unboundColumnsRight="2">
    <queryTableFields count="7">
      <queryTableField id="8" dataBound="0" tableColumnId="8"/>
      <queryTableField id="1" name="RepDate" tableColumnId="1"/>
      <queryTableField id="2" name="Branch" tableColumnId="2"/>
      <queryTableField id="3" name="Type_" tableColumnId="3"/>
      <queryTableField id="4" name="Trans" tableColumnId="4"/>
      <queryTableField id="5" dataBound="0" tableColumnId="5"/>
      <queryTableField id="6" dataBound="0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OF" displayName="SOF" ref="A1:G3734" tableType="queryTable" totalsRowCount="1">
  <autoFilter ref="A1:G3733" xr:uid="{00000000-0009-0000-0100-000001000000}"/>
  <sortState xmlns:xlrd2="http://schemas.microsoft.com/office/spreadsheetml/2017/richdata2" ref="B2:G1849">
    <sortCondition ref="F1:F1219"/>
  </sortState>
  <tableColumns count="7">
    <tableColumn id="8" xr3:uid="{00000000-0010-0000-0000-000008000000}" uniqueName="8" name="SelecDate" queryTableFieldId="8" dataDxfId="14">
      <calculatedColumnFormula>SOF[[#This Row],[RepDate]]='Monthly-Individual-Data'!A2</calculatedColumnFormula>
    </tableColumn>
    <tableColumn id="1" xr3:uid="{00000000-0010-0000-0000-000001000000}" uniqueName="1" name="RepDate" queryTableFieldId="1" dataDxfId="13" totalsRowDxfId="12"/>
    <tableColumn id="2" xr3:uid="{00000000-0010-0000-0000-000002000000}" uniqueName="2" name="Branch" queryTableFieldId="2"/>
    <tableColumn id="3" xr3:uid="{00000000-0010-0000-0000-000003000000}" uniqueName="3" name="Type_" queryTableFieldId="3"/>
    <tableColumn id="4" xr3:uid="{00000000-0010-0000-0000-000004000000}" uniqueName="4" name="Trans" totalsRowFunction="sum" queryTableFieldId="4"/>
    <tableColumn id="5" xr3:uid="{00000000-0010-0000-0000-000005000000}" uniqueName="5" name="Region" queryTableFieldId="5" dataDxfId="11" totalsRowDxfId="10">
      <calculatedColumnFormula>INDEX(Branch[Area],MATCH(SOF[[#This Row],[Branch]],Branch[SortCode],0))</calculatedColumnFormula>
    </tableColumn>
    <tableColumn id="6" xr3:uid="{00000000-0010-0000-0000-000006000000}" uniqueName="6" name="Branch2" queryTableFieldId="6" dataDxfId="9" totalsRowDxfId="8">
      <calculatedColumnFormula>INDEX(Branch[Branch],MATCH(SOF[[#This Row],[Branch]],Branch[SortCode],0))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Branch" displayName="Branch" ref="O1:S114" totalsRowShown="0">
  <autoFilter ref="O1:S114" xr:uid="{00000000-0009-0000-0100-000003000000}"/>
  <tableColumns count="5">
    <tableColumn id="1" xr3:uid="{00000000-0010-0000-0100-000001000000}" name="Area"/>
    <tableColumn id="2" xr3:uid="{00000000-0010-0000-0100-000002000000}" name="Branch"/>
    <tableColumn id="3" xr3:uid="{00000000-0010-0000-0100-000003000000}" name="SortCode"/>
    <tableColumn id="4" xr3:uid="{00000000-0010-0000-0100-000004000000}" name="Old"/>
    <tableColumn id="5" xr3:uid="{00000000-0010-0000-0100-000005000000}" name="New" dataDxfId="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SOF_CODE" displayName="SOF_CODE" ref="L1:M20" totalsRowShown="0" headerRowDxfId="6" tableBorderDxfId="5">
  <autoFilter ref="L1:M20" xr:uid="{00000000-0009-0000-0100-000005000000}"/>
  <tableColumns count="2">
    <tableColumn id="1" xr3:uid="{00000000-0010-0000-0200-000001000000}" name="Code" dataDxfId="4"/>
    <tableColumn id="2" xr3:uid="{00000000-0010-0000-0200-000002000000}" name="SOF Description" dataDxfId="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3000000}" name="Table2" displayName="Table2" ref="I1:J13" totalsRowShown="0" tableBorderDxfId="2">
  <autoFilter ref="I1:J13" xr:uid="{00000000-0009-0000-0100-000002000000}"/>
  <tableColumns count="2">
    <tableColumn id="1" xr3:uid="{00000000-0010-0000-0300-000001000000}" name="ID" dataDxfId="1"/>
    <tableColumn id="2" xr3:uid="{00000000-0010-0000-0300-000002000000}" name="Month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F110"/>
  <sheetViews>
    <sheetView showGridLines="0" tabSelected="1" topLeftCell="A4" zoomScale="70" zoomScaleNormal="70" workbookViewId="0">
      <pane ySplit="9" topLeftCell="A37" activePane="bottomLeft" state="frozen"/>
      <selection activeCell="A4" sqref="A4"/>
      <selection pane="bottomLeft" activeCell="AI26" sqref="AI26"/>
    </sheetView>
  </sheetViews>
  <sheetFormatPr defaultRowHeight="14.4" x14ac:dyDescent="0.55000000000000004"/>
  <cols>
    <col min="1" max="1" width="0.7890625" customWidth="1"/>
    <col min="2" max="3" width="0.734375" customWidth="1"/>
    <col min="5" max="5" width="9.7890625" customWidth="1"/>
    <col min="6" max="6" width="5.5234375" customWidth="1"/>
    <col min="7" max="7" width="11.47265625" bestFit="1" customWidth="1"/>
    <col min="10" max="10" width="2.15625" customWidth="1"/>
    <col min="12" max="12" width="14.15625" customWidth="1"/>
    <col min="13" max="13" width="4.47265625" customWidth="1"/>
    <col min="21" max="21" width="1.47265625" customWidth="1"/>
    <col min="22" max="23" width="2.7890625" customWidth="1"/>
    <col min="24" max="24" width="2.734375" customWidth="1"/>
    <col min="26" max="26" width="4.26171875" customWidth="1"/>
    <col min="28" max="28" width="0.5234375" customWidth="1"/>
    <col min="29" max="29" width="14.15625" customWidth="1"/>
  </cols>
  <sheetData>
    <row r="1" spans="1:32" x14ac:dyDescent="0.55000000000000004">
      <c r="A1" s="52"/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</row>
    <row r="2" spans="1:32" ht="7" customHeight="1" x14ac:dyDescent="0.55000000000000004">
      <c r="A2" s="52"/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</row>
    <row r="3" spans="1:32" ht="4.5" customHeight="1" x14ac:dyDescent="0.55000000000000004">
      <c r="A3" s="52"/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</row>
    <row r="4" spans="1:32" ht="6" customHeight="1" x14ac:dyDescent="0.55000000000000004">
      <c r="A4" s="52"/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</row>
    <row r="5" spans="1:32" ht="10" customHeight="1" x14ac:dyDescent="0.55000000000000004">
      <c r="A5" s="52"/>
      <c r="B5" s="52"/>
      <c r="C5" s="52"/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  <c r="AA5" s="52"/>
      <c r="AB5" s="52"/>
      <c r="AC5" s="52"/>
      <c r="AD5" s="52"/>
      <c r="AE5" s="52"/>
      <c r="AF5" s="52"/>
    </row>
    <row r="6" spans="1:32" ht="16" customHeight="1" x14ac:dyDescent="0.55000000000000004">
      <c r="A6" s="52"/>
      <c r="B6" s="52"/>
      <c r="C6" s="52"/>
      <c r="D6" s="52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  <c r="AA6" s="52"/>
      <c r="AB6" s="52"/>
      <c r="AC6" s="52"/>
      <c r="AD6" s="52"/>
      <c r="AE6" s="52"/>
      <c r="AF6" s="52"/>
    </row>
    <row r="7" spans="1:32" ht="15.6" x14ac:dyDescent="0.6">
      <c r="A7" s="52"/>
      <c r="B7" s="52"/>
      <c r="C7" s="52"/>
      <c r="D7" s="52"/>
      <c r="E7" s="52"/>
      <c r="F7" s="52"/>
      <c r="G7" s="52"/>
      <c r="H7" s="52"/>
      <c r="I7" s="52"/>
      <c r="J7" s="54" t="s">
        <v>142</v>
      </c>
      <c r="K7" s="55"/>
      <c r="L7" s="55"/>
      <c r="M7" s="111">
        <f>MAX('Data-Raw'!$B:$B)</f>
        <v>44896</v>
      </c>
      <c r="N7" s="111"/>
      <c r="O7" s="52"/>
      <c r="P7" s="52"/>
      <c r="Q7" s="52"/>
      <c r="R7" s="52"/>
      <c r="S7" s="52"/>
      <c r="T7" s="52"/>
      <c r="U7" s="52"/>
      <c r="V7" s="52"/>
      <c r="W7" s="52"/>
      <c r="X7" s="52"/>
      <c r="Y7" s="52"/>
      <c r="Z7" s="52"/>
      <c r="AA7" s="52"/>
      <c r="AB7" s="52"/>
      <c r="AC7" s="52"/>
      <c r="AD7" s="52"/>
      <c r="AE7" s="52"/>
      <c r="AF7" s="52"/>
    </row>
    <row r="8" spans="1:32" ht="21" customHeight="1" x14ac:dyDescent="0.55000000000000004">
      <c r="A8" s="52"/>
      <c r="B8" s="52"/>
      <c r="C8" s="52"/>
      <c r="D8" s="52"/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2"/>
      <c r="X8" s="52"/>
      <c r="Y8" s="52"/>
      <c r="Z8" s="52"/>
      <c r="AA8" s="52"/>
      <c r="AB8" s="52"/>
      <c r="AC8" s="52"/>
      <c r="AD8" s="52"/>
      <c r="AE8" s="52"/>
      <c r="AF8" s="52"/>
    </row>
    <row r="9" spans="1:32" ht="7.5" customHeight="1" x14ac:dyDescent="0.55000000000000004">
      <c r="A9" s="52"/>
      <c r="B9" s="52"/>
      <c r="C9" s="52"/>
      <c r="D9" s="52"/>
      <c r="E9" s="52"/>
      <c r="F9" s="52"/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2"/>
      <c r="AD9" s="52"/>
      <c r="AE9" s="52"/>
      <c r="AF9" s="52"/>
    </row>
    <row r="10" spans="1:32" s="51" customFormat="1" ht="14.5" customHeight="1" x14ac:dyDescent="0.75">
      <c r="A10" s="112" t="s">
        <v>147</v>
      </c>
      <c r="B10" s="113"/>
      <c r="C10" s="113"/>
      <c r="D10" s="113"/>
      <c r="E10" s="113"/>
      <c r="F10" s="113"/>
      <c r="G10" s="113"/>
      <c r="H10" s="113"/>
      <c r="I10" s="113"/>
      <c r="J10" s="113"/>
      <c r="K10" s="113"/>
      <c r="L10" s="113"/>
      <c r="M10" s="113"/>
      <c r="N10" s="113"/>
      <c r="O10" s="113"/>
      <c r="P10" s="113"/>
      <c r="Q10" s="113"/>
      <c r="R10" s="113"/>
      <c r="S10" s="113"/>
      <c r="T10" s="113"/>
      <c r="U10" s="113"/>
      <c r="V10" s="113"/>
      <c r="W10" s="113"/>
      <c r="X10" s="113"/>
      <c r="Y10" s="113"/>
      <c r="Z10" s="113"/>
      <c r="AA10" s="113"/>
      <c r="AB10" s="113"/>
      <c r="AC10" s="113"/>
      <c r="AD10" s="113"/>
      <c r="AE10" s="113"/>
      <c r="AF10" s="113"/>
    </row>
    <row r="11" spans="1:32" s="51" customFormat="1" ht="14.5" customHeight="1" x14ac:dyDescent="0.75">
      <c r="A11" s="112"/>
      <c r="B11" s="113"/>
      <c r="C11" s="113"/>
      <c r="D11" s="113"/>
      <c r="E11" s="113"/>
      <c r="F11" s="113"/>
      <c r="G11" s="113"/>
      <c r="H11" s="113"/>
      <c r="I11" s="113"/>
      <c r="J11" s="113"/>
      <c r="K11" s="113"/>
      <c r="L11" s="113"/>
      <c r="M11" s="113"/>
      <c r="N11" s="113"/>
      <c r="O11" s="113"/>
      <c r="P11" s="113"/>
      <c r="Q11" s="113"/>
      <c r="R11" s="113"/>
      <c r="S11" s="113"/>
      <c r="T11" s="113"/>
      <c r="U11" s="113"/>
      <c r="V11" s="113"/>
      <c r="W11" s="113"/>
      <c r="X11" s="113"/>
      <c r="Y11" s="113"/>
      <c r="Z11" s="113"/>
      <c r="AA11" s="113"/>
      <c r="AB11" s="113"/>
      <c r="AC11" s="113"/>
      <c r="AD11" s="113"/>
      <c r="AE11" s="113"/>
      <c r="AF11" s="113"/>
    </row>
    <row r="12" spans="1:32" s="51" customFormat="1" ht="14.5" customHeight="1" x14ac:dyDescent="0.75">
      <c r="A12" s="112"/>
      <c r="B12" s="113"/>
      <c r="C12" s="113"/>
      <c r="D12" s="113"/>
      <c r="E12" s="113"/>
      <c r="F12" s="113"/>
      <c r="G12" s="113"/>
      <c r="H12" s="113"/>
      <c r="I12" s="113"/>
      <c r="J12" s="113"/>
      <c r="K12" s="113"/>
      <c r="L12" s="113"/>
      <c r="M12" s="113"/>
      <c r="N12" s="113"/>
      <c r="O12" s="113"/>
      <c r="P12" s="113"/>
      <c r="Q12" s="113"/>
      <c r="R12" s="113"/>
      <c r="S12" s="113"/>
      <c r="T12" s="113"/>
      <c r="U12" s="113"/>
      <c r="V12" s="113"/>
      <c r="W12" s="113"/>
      <c r="X12" s="113"/>
      <c r="Y12" s="113"/>
      <c r="Z12" s="113"/>
      <c r="AA12" s="113"/>
      <c r="AB12" s="113"/>
      <c r="AC12" s="113"/>
      <c r="AD12" s="113"/>
      <c r="AE12" s="113"/>
      <c r="AF12" s="113"/>
    </row>
    <row r="13" spans="1:32" ht="4.5" customHeight="1" x14ac:dyDescent="0.55000000000000004">
      <c r="A13" s="52"/>
      <c r="B13" s="52"/>
      <c r="C13" s="52"/>
      <c r="D13" s="52"/>
      <c r="E13" s="52"/>
      <c r="F13" s="52"/>
      <c r="G13" s="52"/>
      <c r="H13" s="52"/>
      <c r="I13" s="52"/>
      <c r="J13" s="52"/>
      <c r="K13" s="52"/>
      <c r="L13" s="52"/>
      <c r="M13" s="52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2"/>
      <c r="Y13" s="52"/>
      <c r="Z13" s="52"/>
      <c r="AA13" s="52"/>
      <c r="AB13" s="52"/>
      <c r="AC13" s="52"/>
      <c r="AD13" s="52"/>
      <c r="AE13" s="52"/>
      <c r="AF13" s="52"/>
    </row>
    <row r="14" spans="1:32" ht="14.5" customHeight="1" x14ac:dyDescent="0.55000000000000004">
      <c r="A14" s="52"/>
      <c r="B14" s="52"/>
      <c r="C14" s="52"/>
      <c r="D14" s="52"/>
      <c r="E14" s="52"/>
      <c r="F14" s="52"/>
      <c r="G14" s="52"/>
      <c r="H14" s="52"/>
      <c r="I14" s="52"/>
      <c r="J14" s="52"/>
      <c r="K14" s="67"/>
      <c r="L14" s="67"/>
      <c r="M14" s="67"/>
      <c r="N14" s="52"/>
      <c r="O14" s="53"/>
      <c r="P14" s="53"/>
      <c r="Q14" s="53"/>
      <c r="R14" s="53"/>
      <c r="S14" s="53"/>
      <c r="T14" s="53"/>
      <c r="U14" s="53"/>
      <c r="V14" s="52"/>
      <c r="W14" s="52"/>
      <c r="X14" s="52"/>
      <c r="Y14" s="52"/>
      <c r="Z14" s="52"/>
      <c r="AA14" s="52"/>
      <c r="AB14" s="52"/>
      <c r="AC14" s="52"/>
      <c r="AD14" s="52"/>
      <c r="AE14" s="52"/>
      <c r="AF14" s="52"/>
    </row>
    <row r="15" spans="1:32" x14ac:dyDescent="0.55000000000000004">
      <c r="A15" s="52"/>
      <c r="B15" s="52"/>
      <c r="C15" s="52"/>
      <c r="D15" s="52"/>
      <c r="E15" s="52"/>
      <c r="F15" s="52"/>
      <c r="G15" s="52"/>
      <c r="H15" s="52"/>
      <c r="I15" s="52"/>
      <c r="J15" s="52"/>
      <c r="K15" s="67"/>
      <c r="L15" s="67"/>
      <c r="M15" s="67"/>
      <c r="N15" s="52"/>
      <c r="O15" s="53"/>
      <c r="P15" s="53"/>
      <c r="Q15" s="53"/>
      <c r="R15" s="53"/>
      <c r="S15" s="53"/>
      <c r="T15" s="53"/>
      <c r="U15" s="53"/>
      <c r="V15" s="52"/>
      <c r="W15" s="52"/>
      <c r="X15" s="52"/>
      <c r="Y15" s="52"/>
      <c r="Z15" s="52"/>
      <c r="AA15" s="52"/>
      <c r="AB15" s="52"/>
      <c r="AC15" s="52"/>
      <c r="AD15" s="52"/>
      <c r="AE15" s="52"/>
      <c r="AF15" s="52"/>
    </row>
    <row r="16" spans="1:32" ht="22.5" customHeight="1" x14ac:dyDescent="0.55000000000000004">
      <c r="A16" s="52"/>
      <c r="B16" s="52"/>
      <c r="C16" s="52"/>
      <c r="D16" s="52"/>
      <c r="E16" s="52"/>
      <c r="F16" s="52"/>
      <c r="G16" s="52"/>
      <c r="H16" s="52"/>
      <c r="I16" s="52"/>
      <c r="J16" s="52"/>
      <c r="K16" s="66"/>
      <c r="L16" s="66"/>
      <c r="M16" s="66"/>
      <c r="N16" s="52"/>
      <c r="O16" s="53"/>
      <c r="P16" s="53"/>
      <c r="Q16" s="53"/>
      <c r="R16" s="53"/>
      <c r="S16" s="53"/>
      <c r="T16" s="53"/>
      <c r="U16" s="53"/>
      <c r="V16" s="52"/>
      <c r="W16" s="52"/>
      <c r="X16" s="52"/>
      <c r="Y16" s="52"/>
      <c r="Z16" s="52"/>
      <c r="AA16" s="52"/>
      <c r="AB16" s="52"/>
      <c r="AC16" s="52"/>
      <c r="AD16" s="52"/>
      <c r="AE16" s="52"/>
      <c r="AF16" s="52"/>
    </row>
    <row r="17" spans="1:32" ht="5.5" customHeight="1" x14ac:dyDescent="0.55000000000000004">
      <c r="A17" s="52"/>
      <c r="B17" s="52"/>
      <c r="C17" s="52"/>
      <c r="D17" s="52"/>
      <c r="E17" s="52"/>
      <c r="F17" s="52"/>
      <c r="G17" s="52"/>
      <c r="H17" s="52"/>
      <c r="I17" s="52"/>
      <c r="J17" s="52"/>
      <c r="K17" s="66"/>
      <c r="L17" s="66"/>
      <c r="M17" s="66"/>
      <c r="N17" s="52"/>
      <c r="O17" s="53"/>
      <c r="P17" s="53"/>
      <c r="Q17" s="53"/>
      <c r="R17" s="53"/>
      <c r="S17" s="53"/>
      <c r="T17" s="53"/>
      <c r="U17" s="53"/>
      <c r="V17" s="52"/>
      <c r="W17" s="52"/>
      <c r="X17" s="52"/>
      <c r="Y17" s="52"/>
      <c r="Z17" s="52"/>
      <c r="AA17" s="52"/>
      <c r="AB17" s="52"/>
      <c r="AC17" s="52"/>
      <c r="AD17" s="52"/>
      <c r="AE17" s="52"/>
      <c r="AF17" s="52"/>
    </row>
    <row r="18" spans="1:32" ht="14.5" customHeight="1" x14ac:dyDescent="0.55000000000000004">
      <c r="A18" s="52"/>
      <c r="B18" s="52"/>
      <c r="C18" s="52"/>
      <c r="D18" s="52"/>
      <c r="E18" s="52"/>
      <c r="F18" s="52"/>
      <c r="G18" s="52"/>
      <c r="H18" s="52"/>
      <c r="I18" s="52"/>
      <c r="J18" s="52"/>
      <c r="K18" s="66"/>
      <c r="L18" s="66"/>
      <c r="M18" s="66"/>
      <c r="N18" s="52"/>
      <c r="O18" s="53"/>
      <c r="P18" s="53"/>
      <c r="Q18" s="53"/>
      <c r="R18" s="53"/>
      <c r="S18" s="53"/>
      <c r="T18" s="53"/>
      <c r="U18" s="53"/>
      <c r="V18" s="52"/>
      <c r="W18" s="52"/>
      <c r="X18" s="52"/>
      <c r="Y18" s="52"/>
      <c r="Z18" s="52"/>
      <c r="AA18" s="52"/>
      <c r="AB18" s="52"/>
      <c r="AC18" s="52"/>
      <c r="AD18" s="52"/>
      <c r="AE18" s="52"/>
      <c r="AF18" s="52"/>
    </row>
    <row r="19" spans="1:32" ht="15" customHeight="1" x14ac:dyDescent="0.55000000000000004">
      <c r="A19" s="52"/>
      <c r="B19" s="52"/>
      <c r="C19" s="52"/>
      <c r="D19" s="52"/>
      <c r="E19" s="52"/>
      <c r="F19" s="52"/>
      <c r="G19" s="52"/>
      <c r="H19" s="52"/>
      <c r="I19" s="52"/>
      <c r="J19" s="52"/>
      <c r="K19" s="66"/>
      <c r="L19" s="66"/>
      <c r="M19" s="66"/>
      <c r="N19" s="52"/>
      <c r="O19" s="53"/>
      <c r="P19" s="53"/>
      <c r="Q19" s="53"/>
      <c r="R19" s="53"/>
      <c r="S19" s="53"/>
      <c r="T19" s="53"/>
      <c r="U19" s="53"/>
      <c r="V19" s="52"/>
      <c r="W19" s="52"/>
      <c r="X19" s="52"/>
      <c r="Y19" s="52"/>
      <c r="Z19" s="52"/>
      <c r="AA19" s="52"/>
      <c r="AB19" s="52"/>
      <c r="AC19" s="52"/>
      <c r="AD19" s="52"/>
      <c r="AE19" s="52"/>
      <c r="AF19" s="52"/>
    </row>
    <row r="20" spans="1:32" ht="14.5" customHeight="1" x14ac:dyDescent="0.55000000000000004">
      <c r="A20" s="52"/>
      <c r="B20" s="52"/>
      <c r="C20" s="52"/>
      <c r="D20" s="52"/>
      <c r="E20" s="52"/>
      <c r="F20" s="52"/>
      <c r="G20" s="52"/>
      <c r="H20" s="52"/>
      <c r="I20" s="52"/>
      <c r="J20" s="52"/>
      <c r="K20" s="66"/>
      <c r="L20" s="66"/>
      <c r="M20" s="66"/>
      <c r="N20" s="53"/>
      <c r="O20" s="53"/>
      <c r="P20" s="53"/>
      <c r="Q20" s="53"/>
      <c r="R20" s="53"/>
      <c r="S20" s="53"/>
      <c r="T20" s="53"/>
      <c r="U20" s="53"/>
      <c r="V20" s="52"/>
      <c r="W20" s="52"/>
      <c r="X20" s="52"/>
      <c r="Y20" s="52"/>
      <c r="Z20" s="52"/>
      <c r="AA20" s="52"/>
      <c r="AB20" s="52"/>
      <c r="AC20" s="52"/>
      <c r="AD20" s="52"/>
      <c r="AE20" s="52"/>
      <c r="AF20" s="52"/>
    </row>
    <row r="21" spans="1:32" ht="14.5" customHeight="1" x14ac:dyDescent="0.55000000000000004">
      <c r="A21" s="52"/>
      <c r="B21" s="52"/>
      <c r="C21" s="52"/>
      <c r="D21" s="52"/>
      <c r="E21" s="52"/>
      <c r="F21" s="52"/>
      <c r="G21" s="52"/>
      <c r="H21" s="52"/>
      <c r="I21" s="52"/>
      <c r="J21" s="52"/>
      <c r="K21" s="66"/>
      <c r="L21" s="66"/>
      <c r="M21" s="66"/>
      <c r="N21" s="53"/>
      <c r="O21" s="53"/>
      <c r="P21" s="53"/>
      <c r="Q21" s="53"/>
      <c r="R21" s="53"/>
      <c r="S21" s="53"/>
      <c r="T21" s="53"/>
      <c r="U21" s="53"/>
      <c r="V21" s="52"/>
      <c r="W21" s="52"/>
      <c r="X21" s="52"/>
      <c r="Y21" s="52"/>
      <c r="Z21" s="52"/>
      <c r="AA21" s="52"/>
      <c r="AB21" s="52"/>
      <c r="AC21" s="52"/>
      <c r="AD21" s="52"/>
      <c r="AE21" s="52"/>
      <c r="AF21" s="52"/>
    </row>
    <row r="22" spans="1:32" ht="3" customHeight="1" x14ac:dyDescent="0.55000000000000004">
      <c r="A22" s="52"/>
      <c r="B22" s="52"/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3"/>
      <c r="O22" s="53"/>
      <c r="P22" s="53"/>
      <c r="Q22" s="53"/>
      <c r="R22" s="53"/>
      <c r="S22" s="53"/>
      <c r="T22" s="53"/>
      <c r="U22" s="53"/>
      <c r="V22" s="52"/>
      <c r="W22" s="52"/>
      <c r="X22" s="52"/>
      <c r="Y22" s="52"/>
      <c r="Z22" s="52"/>
      <c r="AA22" s="52"/>
      <c r="AB22" s="52"/>
      <c r="AC22" s="52"/>
      <c r="AD22" s="52"/>
      <c r="AE22" s="52"/>
      <c r="AF22" s="52"/>
    </row>
    <row r="23" spans="1:32" ht="11.2" customHeight="1" x14ac:dyDescent="0.55000000000000004">
      <c r="A23" s="52"/>
      <c r="B23" s="52"/>
      <c r="C23" s="52"/>
      <c r="D23" s="52"/>
      <c r="E23" s="52"/>
      <c r="F23" s="52"/>
      <c r="G23" s="52"/>
      <c r="H23" s="52"/>
      <c r="I23" s="52"/>
      <c r="J23" s="52"/>
      <c r="K23" s="67"/>
      <c r="L23" s="67"/>
      <c r="M23" s="67"/>
      <c r="N23" s="53"/>
      <c r="O23" s="53"/>
      <c r="P23" s="53"/>
      <c r="Q23" s="53"/>
      <c r="R23" s="53"/>
      <c r="S23" s="53"/>
      <c r="T23" s="53"/>
      <c r="U23" s="53"/>
      <c r="V23" s="52"/>
      <c r="W23" s="52"/>
      <c r="X23" s="52"/>
      <c r="Y23" s="52"/>
      <c r="Z23" s="52"/>
      <c r="AA23" s="52"/>
      <c r="AB23" s="52"/>
      <c r="AC23" s="52"/>
      <c r="AD23" s="52"/>
      <c r="AE23" s="52"/>
      <c r="AF23" s="52"/>
    </row>
    <row r="24" spans="1:32" ht="13.5" customHeight="1" x14ac:dyDescent="0.55000000000000004">
      <c r="A24" s="52"/>
      <c r="B24" s="52"/>
      <c r="C24" s="52"/>
      <c r="D24" s="52"/>
      <c r="E24" s="52"/>
      <c r="F24" s="52"/>
      <c r="G24" s="52"/>
      <c r="H24" s="52"/>
      <c r="I24" s="52"/>
      <c r="J24" s="52"/>
      <c r="K24" s="68"/>
      <c r="L24" s="68"/>
      <c r="M24" s="68"/>
      <c r="N24" s="52"/>
      <c r="O24" s="52"/>
      <c r="P24" s="52"/>
      <c r="Q24" s="52"/>
      <c r="R24" s="52"/>
      <c r="S24" s="52"/>
      <c r="T24" s="52"/>
      <c r="U24" s="52"/>
      <c r="V24" s="52"/>
      <c r="W24" s="52"/>
      <c r="X24" s="52"/>
      <c r="Y24" s="52"/>
      <c r="Z24" s="52"/>
      <c r="AA24" s="52"/>
      <c r="AB24" s="52"/>
      <c r="AC24" s="52"/>
      <c r="AD24" s="52"/>
      <c r="AE24" s="52"/>
      <c r="AF24" s="52"/>
    </row>
    <row r="25" spans="1:32" x14ac:dyDescent="0.55000000000000004">
      <c r="A25" s="52"/>
      <c r="B25" s="52"/>
      <c r="C25" s="52"/>
      <c r="D25" s="52"/>
      <c r="E25" s="52"/>
      <c r="F25" s="52"/>
      <c r="G25" s="52"/>
      <c r="H25" s="52"/>
      <c r="I25" s="52"/>
      <c r="J25" s="52"/>
      <c r="K25" s="67"/>
      <c r="L25" s="67"/>
      <c r="M25" s="67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  <c r="AA25" s="52"/>
      <c r="AB25" s="52"/>
      <c r="AC25" s="52"/>
      <c r="AD25" s="52"/>
      <c r="AE25" s="52"/>
      <c r="AF25" s="52"/>
    </row>
    <row r="26" spans="1:32" ht="21.9" x14ac:dyDescent="0.55000000000000004">
      <c r="A26" s="52"/>
      <c r="B26" s="52"/>
      <c r="C26" s="52"/>
      <c r="D26" s="52"/>
      <c r="E26" s="52"/>
      <c r="F26" s="52"/>
      <c r="G26" s="52"/>
      <c r="H26" s="52"/>
      <c r="I26" s="52"/>
      <c r="J26" s="52"/>
      <c r="K26" s="69"/>
      <c r="L26" s="69"/>
      <c r="M26" s="69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  <c r="AA26" s="52"/>
      <c r="AB26" s="52"/>
      <c r="AC26" s="52"/>
      <c r="AD26" s="52"/>
      <c r="AE26" s="52"/>
      <c r="AF26" s="52"/>
    </row>
    <row r="27" spans="1:32" ht="14.5" customHeight="1" x14ac:dyDescent="0.55000000000000004">
      <c r="A27" s="52"/>
      <c r="B27" s="52"/>
      <c r="C27" s="52"/>
      <c r="D27" s="52"/>
      <c r="E27" s="52"/>
      <c r="F27" s="52"/>
      <c r="G27" s="52"/>
      <c r="H27" s="52"/>
      <c r="I27" s="52"/>
      <c r="J27" s="52"/>
      <c r="K27" s="67"/>
      <c r="L27" s="67"/>
      <c r="M27" s="67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52"/>
      <c r="AF27" s="52"/>
    </row>
    <row r="28" spans="1:32" ht="14.5" customHeight="1" x14ac:dyDescent="0.55000000000000004">
      <c r="A28" s="52"/>
      <c r="B28" s="52"/>
      <c r="C28" s="52"/>
      <c r="D28" s="52"/>
      <c r="E28" s="52"/>
      <c r="F28" s="52"/>
      <c r="G28" s="52"/>
      <c r="H28" s="52"/>
      <c r="I28" s="52"/>
      <c r="J28" s="52"/>
      <c r="K28" s="68"/>
      <c r="L28" s="68"/>
      <c r="M28" s="68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  <c r="AA28" s="52"/>
      <c r="AB28" s="52"/>
      <c r="AC28" s="52"/>
      <c r="AD28" s="52"/>
      <c r="AE28" s="52"/>
      <c r="AF28" s="52"/>
    </row>
    <row r="29" spans="1:32" ht="14.5" customHeight="1" x14ac:dyDescent="0.55000000000000004">
      <c r="A29" s="52"/>
      <c r="B29" s="52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  <c r="AF29" s="52"/>
    </row>
    <row r="30" spans="1:32" ht="14.5" customHeight="1" x14ac:dyDescent="0.55000000000000004">
      <c r="A30" s="52"/>
      <c r="B30" s="52"/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  <c r="AF30" s="52"/>
    </row>
    <row r="31" spans="1:32" x14ac:dyDescent="0.55000000000000004">
      <c r="A31" s="52"/>
      <c r="B31" s="52"/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  <c r="AF31" s="52"/>
    </row>
    <row r="32" spans="1:32" x14ac:dyDescent="0.55000000000000004">
      <c r="A32" s="52"/>
      <c r="B32" s="52"/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  <c r="AA32" s="52"/>
      <c r="AB32" s="52"/>
      <c r="AC32" s="52"/>
      <c r="AD32" s="52"/>
      <c r="AE32" s="52"/>
      <c r="AF32" s="52"/>
    </row>
    <row r="33" spans="1:32" x14ac:dyDescent="0.55000000000000004">
      <c r="A33" s="52"/>
      <c r="B33" s="52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E33" s="52"/>
      <c r="AF33" s="52"/>
    </row>
    <row r="34" spans="1:32" x14ac:dyDescent="0.55000000000000004">
      <c r="A34" s="52"/>
      <c r="B34" s="52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E34" s="52"/>
      <c r="AF34" s="52"/>
    </row>
    <row r="35" spans="1:32" x14ac:dyDescent="0.55000000000000004">
      <c r="A35" s="52"/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E35" s="52"/>
      <c r="AF35" s="52"/>
    </row>
    <row r="36" spans="1:32" x14ac:dyDescent="0.55000000000000004">
      <c r="A36" s="52"/>
      <c r="B36" s="52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E36" s="52"/>
      <c r="AF36" s="52"/>
    </row>
    <row r="37" spans="1:32" x14ac:dyDescent="0.55000000000000004">
      <c r="A37" s="52"/>
      <c r="B37" s="52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E37" s="52"/>
      <c r="AF37" s="52"/>
    </row>
    <row r="38" spans="1:32" x14ac:dyDescent="0.55000000000000004">
      <c r="A38" s="52"/>
      <c r="B38" s="52"/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  <c r="AB38" s="52"/>
      <c r="AC38" s="52"/>
      <c r="AD38" s="52"/>
      <c r="AE38" s="52"/>
      <c r="AF38" s="52"/>
    </row>
    <row r="39" spans="1:32" x14ac:dyDescent="0.55000000000000004">
      <c r="A39" s="52"/>
      <c r="B39" s="52"/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52"/>
      <c r="AB39" s="52"/>
      <c r="AC39" s="52"/>
      <c r="AD39" s="52"/>
      <c r="AE39" s="52"/>
      <c r="AF39" s="52"/>
    </row>
    <row r="40" spans="1:32" x14ac:dyDescent="0.55000000000000004">
      <c r="A40" s="52"/>
      <c r="B40" s="52"/>
      <c r="C40" s="52"/>
      <c r="D40" s="52"/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52"/>
      <c r="AA40" s="52"/>
      <c r="AB40" s="52"/>
      <c r="AC40" s="52"/>
      <c r="AD40" s="52"/>
      <c r="AE40" s="52"/>
      <c r="AF40" s="52"/>
    </row>
    <row r="41" spans="1:32" x14ac:dyDescent="0.55000000000000004">
      <c r="A41" s="52"/>
      <c r="B41" s="52"/>
      <c r="C41" s="52"/>
      <c r="D41" s="52"/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2"/>
      <c r="W41" s="52"/>
      <c r="X41" s="52"/>
      <c r="Y41" s="52"/>
      <c r="Z41" s="52"/>
      <c r="AA41" s="52"/>
      <c r="AB41" s="52"/>
      <c r="AC41" s="52"/>
      <c r="AD41" s="52"/>
      <c r="AE41" s="52"/>
      <c r="AF41" s="52"/>
    </row>
    <row r="42" spans="1:32" x14ac:dyDescent="0.55000000000000004">
      <c r="A42" s="52"/>
      <c r="B42" s="52"/>
      <c r="C42" s="52"/>
      <c r="D42" s="52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2"/>
      <c r="AA42" s="52"/>
      <c r="AB42" s="52"/>
      <c r="AC42" s="52"/>
      <c r="AD42" s="52"/>
      <c r="AE42" s="52"/>
      <c r="AF42" s="52"/>
    </row>
    <row r="43" spans="1:32" x14ac:dyDescent="0.55000000000000004">
      <c r="A43" s="52"/>
      <c r="B43" s="52"/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  <c r="AA43" s="52"/>
      <c r="AB43" s="52"/>
      <c r="AC43" s="52"/>
      <c r="AD43" s="52"/>
      <c r="AE43" s="52"/>
      <c r="AF43" s="52"/>
    </row>
    <row r="44" spans="1:32" x14ac:dyDescent="0.55000000000000004">
      <c r="A44" s="52"/>
      <c r="B44" s="52"/>
      <c r="C44" s="52"/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2"/>
      <c r="AA44" s="52"/>
      <c r="AB44" s="52"/>
      <c r="AC44" s="52"/>
      <c r="AD44" s="52"/>
      <c r="AE44" s="52"/>
      <c r="AF44" s="52"/>
    </row>
    <row r="45" spans="1:32" x14ac:dyDescent="0.55000000000000004">
      <c r="A45" s="52"/>
      <c r="B45" s="52"/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  <c r="AA45" s="52"/>
      <c r="AB45" s="52"/>
      <c r="AC45" s="52"/>
      <c r="AD45" s="52"/>
      <c r="AE45" s="52"/>
      <c r="AF45" s="52"/>
    </row>
    <row r="46" spans="1:32" x14ac:dyDescent="0.55000000000000004">
      <c r="A46" s="52"/>
      <c r="B46" s="52"/>
      <c r="C46" s="52"/>
      <c r="D46" s="52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  <c r="AA46" s="52"/>
      <c r="AB46" s="52"/>
      <c r="AC46" s="52"/>
      <c r="AD46" s="52"/>
      <c r="AE46" s="52"/>
      <c r="AF46" s="52"/>
    </row>
    <row r="47" spans="1:32" x14ac:dyDescent="0.55000000000000004">
      <c r="A47" s="52"/>
      <c r="B47" s="52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E47" s="52"/>
      <c r="AF47" s="52"/>
    </row>
    <row r="48" spans="1:32" x14ac:dyDescent="0.55000000000000004">
      <c r="A48" s="52"/>
      <c r="B48" s="52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E48" s="52"/>
      <c r="AF48" s="52"/>
    </row>
    <row r="49" spans="1:32" x14ac:dyDescent="0.55000000000000004">
      <c r="A49" s="52"/>
      <c r="B49" s="52"/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 t="s">
        <v>144</v>
      </c>
      <c r="U49" s="52"/>
      <c r="V49" s="52"/>
      <c r="W49" s="52"/>
      <c r="X49" s="52"/>
      <c r="Y49" s="52"/>
      <c r="Z49" s="52"/>
      <c r="AA49" s="52"/>
      <c r="AB49" s="52"/>
      <c r="AC49" s="52"/>
      <c r="AD49" s="52"/>
      <c r="AE49" s="52"/>
      <c r="AF49" s="52"/>
    </row>
    <row r="50" spans="1:32" x14ac:dyDescent="0.55000000000000004">
      <c r="A50" s="52"/>
      <c r="B50" s="52"/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52"/>
      <c r="AA50" s="52"/>
      <c r="AB50" s="52"/>
      <c r="AC50" s="52"/>
      <c r="AD50" s="52"/>
      <c r="AE50" s="52"/>
      <c r="AF50" s="52"/>
    </row>
    <row r="51" spans="1:32" x14ac:dyDescent="0.55000000000000004">
      <c r="A51" s="52"/>
      <c r="B51" s="52"/>
      <c r="C51" s="5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2"/>
      <c r="Z51" s="52"/>
      <c r="AA51" s="52"/>
      <c r="AB51" s="52"/>
      <c r="AC51" s="52"/>
      <c r="AD51" s="52"/>
      <c r="AE51" s="52"/>
      <c r="AF51" s="52"/>
    </row>
    <row r="52" spans="1:32" x14ac:dyDescent="0.55000000000000004">
      <c r="A52" s="52"/>
      <c r="B52" s="52"/>
      <c r="C52" s="52"/>
      <c r="D52" s="52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52"/>
      <c r="T52" s="52"/>
      <c r="U52" s="52"/>
      <c r="V52" s="52"/>
      <c r="W52" s="52"/>
      <c r="X52" s="52"/>
      <c r="Y52" s="52"/>
      <c r="Z52" s="52"/>
      <c r="AA52" s="52"/>
      <c r="AB52" s="52"/>
      <c r="AC52" s="52"/>
      <c r="AD52" s="52"/>
      <c r="AE52" s="52"/>
      <c r="AF52" s="52"/>
    </row>
    <row r="53" spans="1:32" x14ac:dyDescent="0.55000000000000004">
      <c r="A53" s="52"/>
      <c r="B53" s="52"/>
      <c r="C53" s="52"/>
      <c r="D53" s="52"/>
      <c r="E53" s="52"/>
      <c r="F53" s="52"/>
      <c r="G53" s="52"/>
      <c r="H53" s="52"/>
      <c r="I53" s="52"/>
      <c r="J53" s="52"/>
      <c r="K53" s="52"/>
      <c r="L53" s="52"/>
      <c r="M53" s="52"/>
      <c r="N53" s="52"/>
      <c r="O53" s="52"/>
      <c r="P53" s="52"/>
      <c r="Q53" s="52"/>
      <c r="R53" s="52"/>
      <c r="S53" s="52"/>
      <c r="T53" s="52"/>
      <c r="U53" s="52"/>
      <c r="V53" s="52"/>
      <c r="W53" s="52"/>
      <c r="X53" s="52"/>
      <c r="Y53" s="52"/>
      <c r="Z53" s="52"/>
      <c r="AA53" s="52"/>
      <c r="AB53" s="52"/>
      <c r="AC53" s="52"/>
      <c r="AD53" s="52"/>
      <c r="AE53" s="52"/>
      <c r="AF53" s="52"/>
    </row>
    <row r="54" spans="1:32" x14ac:dyDescent="0.55000000000000004">
      <c r="A54" s="52"/>
      <c r="B54" s="52"/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2"/>
      <c r="W54" s="52"/>
      <c r="X54" s="52"/>
      <c r="Y54" s="52"/>
      <c r="Z54" s="52"/>
      <c r="AA54" s="52"/>
      <c r="AB54" s="52"/>
      <c r="AC54" s="52"/>
      <c r="AD54" s="52"/>
      <c r="AE54" s="52"/>
      <c r="AF54" s="52"/>
    </row>
    <row r="55" spans="1:32" x14ac:dyDescent="0.55000000000000004">
      <c r="A55" s="52"/>
      <c r="B55" s="52"/>
      <c r="C55" s="5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2"/>
      <c r="W55" s="52"/>
      <c r="X55" s="52"/>
      <c r="Y55" s="52"/>
      <c r="Z55" s="52"/>
      <c r="AA55" s="52"/>
      <c r="AB55" s="52"/>
      <c r="AC55" s="52"/>
      <c r="AD55" s="52"/>
      <c r="AE55" s="52"/>
      <c r="AF55" s="52"/>
    </row>
    <row r="56" spans="1:32" x14ac:dyDescent="0.55000000000000004">
      <c r="A56" s="52"/>
      <c r="B56" s="52"/>
      <c r="C56" s="52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52"/>
      <c r="Y56" s="52"/>
      <c r="Z56" s="52"/>
      <c r="AA56" s="52"/>
      <c r="AB56" s="52"/>
      <c r="AC56" s="52"/>
      <c r="AD56" s="52"/>
      <c r="AE56" s="52"/>
      <c r="AF56" s="52"/>
    </row>
    <row r="57" spans="1:32" x14ac:dyDescent="0.55000000000000004">
      <c r="A57" s="52"/>
      <c r="B57" s="52"/>
      <c r="C57" s="52"/>
      <c r="D57" s="52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2"/>
      <c r="W57" s="52"/>
      <c r="X57" s="52"/>
      <c r="Y57" s="52"/>
      <c r="Z57" s="52"/>
      <c r="AA57" s="52"/>
      <c r="AB57" s="52"/>
      <c r="AC57" s="52"/>
      <c r="AD57" s="52"/>
      <c r="AE57" s="52"/>
      <c r="AF57" s="52"/>
    </row>
    <row r="58" spans="1:32" x14ac:dyDescent="0.55000000000000004">
      <c r="A58" s="52"/>
      <c r="B58" s="52"/>
      <c r="C58" s="52"/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2"/>
      <c r="W58" s="52"/>
      <c r="X58" s="52"/>
      <c r="Y58" s="52"/>
      <c r="Z58" s="52"/>
      <c r="AA58" s="52"/>
      <c r="AB58" s="52"/>
      <c r="AC58" s="52"/>
      <c r="AD58" s="52"/>
      <c r="AE58" s="52"/>
      <c r="AF58" s="52"/>
    </row>
    <row r="59" spans="1:32" x14ac:dyDescent="0.55000000000000004">
      <c r="A59" s="52"/>
      <c r="B59" s="52"/>
      <c r="C59" s="5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2"/>
      <c r="W59" s="52"/>
      <c r="X59" s="52"/>
      <c r="Y59" s="52"/>
      <c r="Z59" s="52"/>
      <c r="AA59" s="52"/>
      <c r="AB59" s="52"/>
      <c r="AC59" s="52"/>
      <c r="AD59" s="52"/>
      <c r="AE59" s="52"/>
      <c r="AF59" s="52"/>
    </row>
    <row r="60" spans="1:32" x14ac:dyDescent="0.55000000000000004">
      <c r="A60" s="52"/>
      <c r="B60" s="52"/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2"/>
      <c r="W60" s="52"/>
      <c r="X60" s="52"/>
      <c r="Y60" s="52"/>
      <c r="Z60" s="52"/>
      <c r="AA60" s="52"/>
      <c r="AB60" s="52"/>
      <c r="AC60" s="52"/>
      <c r="AD60" s="52"/>
      <c r="AE60" s="52"/>
      <c r="AF60" s="52"/>
    </row>
    <row r="61" spans="1:32" x14ac:dyDescent="0.55000000000000004">
      <c r="A61" s="52"/>
      <c r="B61" s="52"/>
      <c r="C61" s="52"/>
      <c r="D61" s="52"/>
      <c r="E61" s="52"/>
      <c r="F61" s="52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2"/>
      <c r="T61" s="52"/>
      <c r="U61" s="52"/>
      <c r="V61" s="52"/>
      <c r="W61" s="52"/>
      <c r="X61" s="52"/>
      <c r="Y61" s="52"/>
      <c r="Z61" s="52"/>
      <c r="AA61" s="52"/>
      <c r="AB61" s="52"/>
      <c r="AC61" s="52"/>
      <c r="AD61" s="52"/>
      <c r="AE61" s="52"/>
      <c r="AF61" s="52"/>
    </row>
    <row r="62" spans="1:32" x14ac:dyDescent="0.55000000000000004">
      <c r="A62" s="52"/>
      <c r="B62" s="52"/>
      <c r="C62" s="52"/>
      <c r="D62" s="52"/>
      <c r="E62" s="52"/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2"/>
      <c r="T62" s="52"/>
      <c r="U62" s="52"/>
      <c r="V62" s="52"/>
      <c r="W62" s="52"/>
      <c r="X62" s="52"/>
      <c r="Y62" s="52"/>
      <c r="Z62" s="52"/>
      <c r="AA62" s="52"/>
      <c r="AB62" s="52"/>
      <c r="AC62" s="52"/>
      <c r="AD62" s="52"/>
      <c r="AE62" s="52"/>
      <c r="AF62" s="52"/>
    </row>
    <row r="63" spans="1:32" x14ac:dyDescent="0.55000000000000004">
      <c r="A63" s="52"/>
      <c r="B63" s="52"/>
      <c r="C63" s="5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S63" s="52"/>
      <c r="T63" s="52"/>
      <c r="U63" s="52"/>
      <c r="V63" s="52"/>
      <c r="W63" s="52"/>
      <c r="X63" s="52"/>
      <c r="Y63" s="52"/>
      <c r="Z63" s="52"/>
      <c r="AA63" s="52"/>
      <c r="AB63" s="52"/>
      <c r="AC63" s="52"/>
      <c r="AD63" s="52"/>
      <c r="AE63" s="52"/>
      <c r="AF63" s="52"/>
    </row>
    <row r="64" spans="1:32" x14ac:dyDescent="0.55000000000000004">
      <c r="A64" s="52"/>
      <c r="B64" s="52"/>
      <c r="C64" s="52"/>
      <c r="D64" s="52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2"/>
      <c r="T64" s="52"/>
      <c r="U64" s="52"/>
      <c r="V64" s="52"/>
      <c r="W64" s="52"/>
      <c r="X64" s="52"/>
      <c r="Y64" s="52"/>
      <c r="Z64" s="52"/>
      <c r="AA64" s="52"/>
      <c r="AB64" s="52"/>
      <c r="AC64" s="52"/>
      <c r="AD64" s="52"/>
      <c r="AE64" s="52"/>
      <c r="AF64" s="52"/>
    </row>
    <row r="65" spans="1:32" x14ac:dyDescent="0.55000000000000004">
      <c r="A65" s="52"/>
      <c r="B65" s="52"/>
      <c r="C65" s="52"/>
      <c r="D65" s="52"/>
      <c r="E65" s="52"/>
      <c r="F65" s="52"/>
      <c r="G65" s="52"/>
      <c r="H65" s="52"/>
      <c r="I65" s="52"/>
      <c r="J65" s="52"/>
      <c r="K65" s="52"/>
      <c r="L65" s="52"/>
      <c r="M65" s="52"/>
      <c r="N65" s="52"/>
      <c r="O65" s="52"/>
      <c r="P65" s="52"/>
      <c r="Q65" s="52"/>
      <c r="R65" s="52"/>
      <c r="S65" s="52"/>
      <c r="T65" s="52"/>
      <c r="U65" s="52"/>
      <c r="V65" s="52"/>
      <c r="W65" s="52"/>
      <c r="X65" s="52"/>
      <c r="Y65" s="52"/>
      <c r="Z65" s="52"/>
      <c r="AA65" s="52"/>
      <c r="AB65" s="52"/>
      <c r="AC65" s="52"/>
      <c r="AD65" s="52"/>
      <c r="AE65" s="52"/>
      <c r="AF65" s="52"/>
    </row>
    <row r="66" spans="1:32" x14ac:dyDescent="0.55000000000000004">
      <c r="A66" s="52"/>
      <c r="B66" s="52"/>
      <c r="C66" s="52"/>
      <c r="D66" s="52"/>
      <c r="E66" s="52"/>
      <c r="F66" s="52"/>
      <c r="G66" s="52"/>
      <c r="H66" s="52"/>
      <c r="I66" s="52"/>
      <c r="J66" s="52"/>
      <c r="K66" s="52"/>
      <c r="L66" s="52"/>
      <c r="M66" s="52"/>
      <c r="N66" s="52"/>
      <c r="O66" s="52"/>
      <c r="P66" s="52"/>
      <c r="Q66" s="52"/>
      <c r="R66" s="52"/>
      <c r="S66" s="52"/>
      <c r="T66" s="52"/>
      <c r="U66" s="52"/>
      <c r="V66" s="52"/>
      <c r="W66" s="52"/>
      <c r="X66" s="52"/>
      <c r="Y66" s="52"/>
      <c r="Z66" s="52"/>
      <c r="AA66" s="52"/>
      <c r="AB66" s="52"/>
      <c r="AC66" s="52"/>
      <c r="AD66" s="52"/>
      <c r="AE66" s="52"/>
      <c r="AF66" s="52"/>
    </row>
    <row r="67" spans="1:32" x14ac:dyDescent="0.55000000000000004">
      <c r="A67" s="52"/>
      <c r="B67" s="52"/>
      <c r="C67" s="5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S67" s="52"/>
      <c r="T67" s="52"/>
      <c r="U67" s="52"/>
      <c r="V67" s="52"/>
      <c r="W67" s="52"/>
      <c r="X67" s="52"/>
      <c r="Y67" s="52"/>
      <c r="Z67" s="52"/>
      <c r="AA67" s="52"/>
      <c r="AB67" s="52"/>
      <c r="AC67" s="52"/>
      <c r="AD67" s="52"/>
      <c r="AE67" s="52"/>
      <c r="AF67" s="52"/>
    </row>
    <row r="68" spans="1:32" x14ac:dyDescent="0.55000000000000004">
      <c r="A68" s="52"/>
      <c r="B68" s="52"/>
      <c r="C68" s="52"/>
      <c r="D68" s="52"/>
      <c r="E68" s="52"/>
      <c r="F68" s="52"/>
      <c r="G68" s="52"/>
      <c r="H68" s="52"/>
      <c r="I68" s="52"/>
      <c r="J68" s="52"/>
      <c r="K68" s="52"/>
      <c r="L68" s="52"/>
      <c r="M68" s="52"/>
      <c r="N68" s="52"/>
      <c r="O68" s="52"/>
      <c r="P68" s="52"/>
      <c r="Q68" s="52"/>
      <c r="R68" s="52"/>
      <c r="S68" s="52"/>
      <c r="T68" s="52"/>
      <c r="U68" s="52"/>
      <c r="V68" s="52"/>
      <c r="W68" s="52"/>
      <c r="X68" s="52"/>
      <c r="Y68" s="52"/>
      <c r="Z68" s="52"/>
      <c r="AA68" s="52"/>
      <c r="AB68" s="52"/>
      <c r="AC68" s="52"/>
      <c r="AD68" s="52"/>
      <c r="AE68" s="52"/>
      <c r="AF68" s="52"/>
    </row>
    <row r="69" spans="1:32" x14ac:dyDescent="0.55000000000000004">
      <c r="A69" s="52"/>
      <c r="B69" s="52"/>
      <c r="C69" s="52"/>
      <c r="D69" s="52"/>
      <c r="E69" s="52"/>
      <c r="F69" s="52"/>
      <c r="G69" s="52"/>
      <c r="H69" s="52"/>
      <c r="I69" s="52"/>
      <c r="J69" s="52"/>
      <c r="K69" s="52"/>
      <c r="L69" s="52"/>
      <c r="M69" s="52"/>
      <c r="N69" s="52"/>
      <c r="O69" s="52"/>
      <c r="P69" s="52"/>
      <c r="Q69" s="52"/>
      <c r="R69" s="52"/>
      <c r="S69" s="52"/>
      <c r="T69" s="52"/>
      <c r="U69" s="52"/>
      <c r="V69" s="52"/>
      <c r="W69" s="52"/>
      <c r="X69" s="52"/>
      <c r="Y69" s="52"/>
      <c r="Z69" s="52"/>
      <c r="AA69" s="52"/>
      <c r="AB69" s="52"/>
      <c r="AC69" s="52"/>
      <c r="AD69" s="52"/>
      <c r="AE69" s="52"/>
      <c r="AF69" s="52"/>
    </row>
    <row r="70" spans="1:32" x14ac:dyDescent="0.55000000000000004">
      <c r="A70" s="52"/>
      <c r="B70" s="52"/>
      <c r="C70" s="52"/>
      <c r="D70" s="52"/>
      <c r="E70" s="52"/>
      <c r="F70" s="52"/>
      <c r="G70" s="52"/>
      <c r="H70" s="52"/>
      <c r="I70" s="52"/>
      <c r="J70" s="52"/>
      <c r="K70" s="52"/>
      <c r="L70" s="52"/>
      <c r="M70" s="52"/>
      <c r="N70" s="52"/>
      <c r="O70" s="52"/>
      <c r="P70" s="52"/>
      <c r="Q70" s="52"/>
      <c r="R70" s="52"/>
      <c r="S70" s="52"/>
      <c r="T70" s="52"/>
      <c r="U70" s="52"/>
      <c r="V70" s="52"/>
      <c r="W70" s="52"/>
      <c r="X70" s="52"/>
      <c r="Y70" s="52"/>
      <c r="Z70" s="52"/>
      <c r="AA70" s="52"/>
      <c r="AB70" s="52"/>
      <c r="AC70" s="52"/>
      <c r="AD70" s="52"/>
      <c r="AE70" s="52"/>
      <c r="AF70" s="52"/>
    </row>
    <row r="71" spans="1:32" x14ac:dyDescent="0.55000000000000004">
      <c r="A71" s="52"/>
      <c r="B71" s="52"/>
      <c r="C71" s="52"/>
      <c r="D71" s="52"/>
      <c r="E71" s="52"/>
      <c r="F71" s="52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  <c r="S71" s="52"/>
      <c r="T71" s="52"/>
      <c r="U71" s="52"/>
      <c r="V71" s="52"/>
      <c r="W71" s="52"/>
      <c r="X71" s="52"/>
      <c r="Y71" s="52"/>
      <c r="Z71" s="52"/>
      <c r="AA71" s="52"/>
      <c r="AB71" s="52"/>
      <c r="AC71" s="52"/>
      <c r="AD71" s="52"/>
      <c r="AE71" s="52"/>
      <c r="AF71" s="52"/>
    </row>
    <row r="72" spans="1:32" x14ac:dyDescent="0.55000000000000004">
      <c r="A72" s="52"/>
      <c r="B72" s="52"/>
      <c r="C72" s="52"/>
      <c r="D72" s="52"/>
      <c r="E72" s="52"/>
      <c r="F72" s="52"/>
      <c r="G72" s="52"/>
      <c r="H72" s="52"/>
      <c r="I72" s="52"/>
      <c r="J72" s="52"/>
      <c r="K72" s="52"/>
      <c r="L72" s="52"/>
      <c r="M72" s="52"/>
      <c r="N72" s="52"/>
      <c r="O72" s="52"/>
      <c r="P72" s="52"/>
      <c r="Q72" s="52"/>
      <c r="R72" s="52"/>
      <c r="S72" s="52"/>
      <c r="T72" s="52"/>
      <c r="U72" s="52"/>
      <c r="V72" s="52"/>
      <c r="W72" s="52"/>
      <c r="X72" s="52"/>
      <c r="Y72" s="52"/>
      <c r="Z72" s="52"/>
      <c r="AA72" s="52"/>
      <c r="AB72" s="52"/>
      <c r="AC72" s="52"/>
      <c r="AD72" s="52"/>
      <c r="AE72" s="52"/>
      <c r="AF72" s="52"/>
    </row>
    <row r="73" spans="1:32" x14ac:dyDescent="0.55000000000000004">
      <c r="A73" s="52"/>
      <c r="B73" s="52"/>
      <c r="C73" s="52"/>
      <c r="D73" s="52"/>
      <c r="E73" s="52"/>
      <c r="F73" s="52"/>
      <c r="G73" s="52"/>
      <c r="H73" s="52"/>
      <c r="I73" s="52"/>
      <c r="J73" s="52"/>
      <c r="K73" s="52"/>
      <c r="L73" s="52"/>
      <c r="M73" s="52"/>
      <c r="N73" s="52"/>
      <c r="O73" s="52"/>
      <c r="P73" s="52"/>
      <c r="Q73" s="52"/>
      <c r="R73" s="52"/>
      <c r="S73" s="52"/>
      <c r="T73" s="52"/>
      <c r="U73" s="52"/>
      <c r="V73" s="52"/>
      <c r="W73" s="52"/>
      <c r="X73" s="52"/>
      <c r="Y73" s="52"/>
      <c r="Z73" s="52"/>
      <c r="AA73" s="52"/>
      <c r="AB73" s="52"/>
      <c r="AC73" s="52"/>
      <c r="AD73" s="52"/>
      <c r="AE73" s="52"/>
      <c r="AF73" s="52"/>
    </row>
    <row r="74" spans="1:32" x14ac:dyDescent="0.55000000000000004">
      <c r="A74" s="52"/>
      <c r="B74" s="52"/>
      <c r="C74" s="52"/>
      <c r="D74" s="52"/>
      <c r="E74" s="52"/>
      <c r="F74" s="52"/>
      <c r="G74" s="52"/>
      <c r="H74" s="52"/>
      <c r="I74" s="52"/>
      <c r="J74" s="52"/>
      <c r="K74" s="52"/>
      <c r="L74" s="52"/>
      <c r="M74" s="52"/>
      <c r="N74" s="52"/>
      <c r="O74" s="52"/>
      <c r="P74" s="52"/>
      <c r="Q74" s="52"/>
      <c r="R74" s="52"/>
      <c r="S74" s="52"/>
      <c r="T74" s="52"/>
      <c r="U74" s="52"/>
      <c r="V74" s="52"/>
      <c r="W74" s="52"/>
      <c r="X74" s="52"/>
      <c r="Y74" s="52"/>
      <c r="Z74" s="52"/>
      <c r="AA74" s="52"/>
      <c r="AB74" s="52"/>
      <c r="AC74" s="52"/>
      <c r="AD74" s="52"/>
      <c r="AE74" s="52"/>
      <c r="AF74" s="52"/>
    </row>
    <row r="75" spans="1:32" x14ac:dyDescent="0.55000000000000004">
      <c r="A75" s="52"/>
      <c r="B75" s="52"/>
      <c r="C75" s="52"/>
      <c r="D75" s="52"/>
      <c r="E75" s="52"/>
      <c r="F75" s="52"/>
      <c r="G75" s="52"/>
      <c r="H75" s="52"/>
      <c r="I75" s="52"/>
      <c r="J75" s="52"/>
      <c r="K75" s="52"/>
      <c r="L75" s="52"/>
      <c r="M75" s="52"/>
      <c r="N75" s="52"/>
      <c r="O75" s="52"/>
      <c r="P75" s="52"/>
      <c r="Q75" s="52"/>
      <c r="R75" s="52"/>
      <c r="S75" s="52"/>
      <c r="T75" s="52"/>
      <c r="U75" s="52"/>
      <c r="V75" s="52"/>
      <c r="W75" s="52"/>
      <c r="X75" s="52"/>
      <c r="Y75" s="52"/>
      <c r="Z75" s="52"/>
      <c r="AA75" s="52"/>
      <c r="AB75" s="52"/>
      <c r="AC75" s="52"/>
      <c r="AD75" s="52"/>
      <c r="AE75" s="52"/>
      <c r="AF75" s="52"/>
    </row>
    <row r="76" spans="1:32" x14ac:dyDescent="0.55000000000000004">
      <c r="A76" s="52"/>
      <c r="B76" s="52"/>
      <c r="C76" s="52"/>
      <c r="D76" s="52"/>
      <c r="E76" s="52"/>
      <c r="F76" s="52"/>
      <c r="G76" s="52"/>
      <c r="H76" s="52"/>
      <c r="I76" s="52"/>
      <c r="J76" s="52"/>
      <c r="K76" s="52"/>
      <c r="L76" s="52"/>
      <c r="M76" s="52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</row>
    <row r="77" spans="1:32" x14ac:dyDescent="0.55000000000000004">
      <c r="A77" s="52"/>
      <c r="B77" s="52"/>
      <c r="C77" s="52"/>
      <c r="D77" s="52"/>
      <c r="E77" s="52"/>
      <c r="F77" s="52"/>
      <c r="G77" s="52"/>
      <c r="H77" s="52"/>
      <c r="I77" s="52"/>
      <c r="J77" s="52"/>
      <c r="K77" s="52"/>
      <c r="L77" s="52"/>
      <c r="M77" s="52"/>
      <c r="N77" s="52"/>
      <c r="O77" s="52"/>
      <c r="P77" s="52"/>
      <c r="Q77" s="52"/>
      <c r="R77" s="52"/>
      <c r="S77" s="52"/>
      <c r="T77" s="52"/>
      <c r="U77" s="52"/>
      <c r="V77" s="52"/>
      <c r="W77" s="52"/>
      <c r="X77" s="52"/>
      <c r="Y77" s="52"/>
      <c r="Z77" s="52"/>
      <c r="AA77" s="52"/>
      <c r="AB77" s="52"/>
      <c r="AC77" s="52"/>
      <c r="AD77" s="52"/>
      <c r="AE77" s="52"/>
      <c r="AF77" s="52"/>
    </row>
    <row r="78" spans="1:32" x14ac:dyDescent="0.55000000000000004">
      <c r="A78" s="52"/>
      <c r="B78" s="52"/>
      <c r="C78" s="52"/>
      <c r="D78" s="52"/>
      <c r="E78" s="52"/>
      <c r="F78" s="52"/>
      <c r="G78" s="52"/>
      <c r="H78" s="52"/>
      <c r="I78" s="52"/>
      <c r="J78" s="52"/>
      <c r="K78" s="52"/>
      <c r="L78" s="52"/>
      <c r="M78" s="52"/>
      <c r="N78" s="52"/>
      <c r="O78" s="52"/>
      <c r="P78" s="52"/>
      <c r="Q78" s="52"/>
      <c r="R78" s="52"/>
      <c r="S78" s="52"/>
      <c r="T78" s="52"/>
      <c r="U78" s="52"/>
      <c r="V78" s="52"/>
      <c r="W78" s="52"/>
      <c r="X78" s="52"/>
      <c r="Y78" s="52"/>
      <c r="Z78" s="52"/>
      <c r="AA78" s="52"/>
      <c r="AB78" s="52"/>
      <c r="AC78" s="52"/>
      <c r="AD78" s="52"/>
      <c r="AE78" s="52"/>
      <c r="AF78" s="52"/>
    </row>
    <row r="79" spans="1:32" x14ac:dyDescent="0.55000000000000004">
      <c r="A79" s="52"/>
      <c r="B79" s="52"/>
      <c r="C79" s="52"/>
      <c r="D79" s="52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  <c r="S79" s="52"/>
      <c r="T79" s="52"/>
      <c r="U79" s="52"/>
      <c r="V79" s="52"/>
      <c r="W79" s="52"/>
      <c r="X79" s="52"/>
      <c r="Y79" s="52"/>
      <c r="Z79" s="52"/>
      <c r="AA79" s="52"/>
      <c r="AB79" s="52"/>
      <c r="AC79" s="52"/>
      <c r="AD79" s="52"/>
      <c r="AE79" s="52"/>
      <c r="AF79" s="52"/>
    </row>
    <row r="80" spans="1:32" x14ac:dyDescent="0.55000000000000004">
      <c r="A80" s="52"/>
      <c r="B80" s="52"/>
      <c r="C80" s="52"/>
      <c r="D80" s="52"/>
      <c r="E80" s="52"/>
      <c r="F80" s="52"/>
      <c r="G80" s="52"/>
      <c r="H80" s="52"/>
      <c r="I80" s="52"/>
      <c r="J80" s="52"/>
      <c r="K80" s="52"/>
      <c r="L80" s="52"/>
      <c r="M80" s="52"/>
      <c r="N80" s="52"/>
      <c r="O80" s="52"/>
      <c r="P80" s="52"/>
      <c r="Q80" s="52"/>
      <c r="R80" s="52"/>
      <c r="S80" s="52"/>
      <c r="T80" s="52"/>
      <c r="U80" s="52"/>
      <c r="V80" s="52"/>
      <c r="W80" s="52"/>
      <c r="X80" s="52"/>
      <c r="Y80" s="52"/>
      <c r="Z80" s="52"/>
      <c r="AA80" s="52"/>
      <c r="AB80" s="52"/>
      <c r="AC80" s="52"/>
      <c r="AD80" s="52"/>
      <c r="AE80" s="52"/>
      <c r="AF80" s="52"/>
    </row>
    <row r="81" spans="1:32" x14ac:dyDescent="0.55000000000000004">
      <c r="A81" s="52"/>
      <c r="B81" s="52"/>
      <c r="C81" s="52"/>
      <c r="D81" s="52"/>
      <c r="E81" s="52"/>
      <c r="F81" s="52"/>
      <c r="G81" s="52"/>
      <c r="H81" s="52"/>
      <c r="I81" s="52"/>
      <c r="J81" s="52"/>
      <c r="K81" s="52"/>
      <c r="L81" s="52"/>
      <c r="M81" s="52"/>
      <c r="N81" s="52"/>
      <c r="O81" s="52"/>
      <c r="P81" s="52"/>
      <c r="Q81" s="52"/>
      <c r="R81" s="52"/>
      <c r="S81" s="52"/>
      <c r="T81" s="52"/>
      <c r="U81" s="52"/>
      <c r="V81" s="52"/>
      <c r="W81" s="52"/>
      <c r="X81" s="52"/>
      <c r="Y81" s="52"/>
      <c r="Z81" s="52"/>
      <c r="AA81" s="52"/>
      <c r="AB81" s="52"/>
      <c r="AC81" s="52"/>
      <c r="AD81" s="52"/>
      <c r="AE81" s="52"/>
      <c r="AF81" s="52"/>
    </row>
    <row r="82" spans="1:32" x14ac:dyDescent="0.55000000000000004">
      <c r="A82" s="52"/>
      <c r="B82" s="52"/>
      <c r="C82" s="52"/>
      <c r="D82" s="52"/>
      <c r="E82" s="52"/>
      <c r="F82" s="52"/>
      <c r="G82" s="52"/>
      <c r="H82" s="52"/>
      <c r="I82" s="52"/>
      <c r="J82" s="52"/>
      <c r="K82" s="52"/>
      <c r="L82" s="52"/>
      <c r="M82" s="52"/>
      <c r="N82" s="52"/>
      <c r="O82" s="52"/>
      <c r="P82" s="52"/>
      <c r="Q82" s="52"/>
      <c r="R82" s="52"/>
      <c r="S82" s="52"/>
      <c r="T82" s="52"/>
      <c r="U82" s="52"/>
      <c r="V82" s="52"/>
      <c r="W82" s="52"/>
      <c r="X82" s="52"/>
      <c r="Y82" s="52"/>
      <c r="Z82" s="52"/>
      <c r="AA82" s="52"/>
      <c r="AB82" s="52"/>
      <c r="AC82" s="52"/>
      <c r="AD82" s="52"/>
      <c r="AE82" s="52"/>
      <c r="AF82" s="52"/>
    </row>
    <row r="83" spans="1:32" x14ac:dyDescent="0.55000000000000004">
      <c r="A83" s="52"/>
      <c r="B83" s="52"/>
      <c r="C83" s="52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  <c r="S83" s="52"/>
      <c r="T83" s="52"/>
      <c r="U83" s="52"/>
      <c r="V83" s="52"/>
      <c r="W83" s="52"/>
      <c r="X83" s="52"/>
      <c r="Y83" s="52"/>
      <c r="Z83" s="52"/>
      <c r="AA83" s="52"/>
      <c r="AB83" s="52"/>
      <c r="AC83" s="52"/>
      <c r="AD83" s="52"/>
      <c r="AE83" s="52"/>
      <c r="AF83" s="52"/>
    </row>
    <row r="84" spans="1:32" ht="2.5" customHeight="1" x14ac:dyDescent="0.55000000000000004">
      <c r="A84" s="52"/>
      <c r="B84" s="52"/>
      <c r="C84" s="52"/>
      <c r="D84" s="52"/>
      <c r="E84" s="52"/>
      <c r="F84" s="52"/>
      <c r="G84" s="52"/>
      <c r="H84" s="52"/>
      <c r="I84" s="52"/>
      <c r="J84" s="52"/>
      <c r="K84" s="52"/>
      <c r="L84" s="52"/>
      <c r="M84" s="52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</row>
    <row r="85" spans="1:32" hidden="1" x14ac:dyDescent="0.55000000000000004">
      <c r="A85" s="52"/>
      <c r="B85" s="52"/>
      <c r="C85" s="52"/>
      <c r="D85" s="52"/>
      <c r="E85" s="52"/>
      <c r="F85" s="52"/>
      <c r="G85" s="52"/>
      <c r="H85" s="52"/>
      <c r="I85" s="52"/>
      <c r="J85" s="52"/>
      <c r="K85" s="52"/>
      <c r="L85" s="52"/>
      <c r="M85" s="52"/>
      <c r="N85" s="52"/>
      <c r="O85" s="52"/>
      <c r="P85" s="52"/>
      <c r="Q85" s="52"/>
      <c r="R85" s="52"/>
      <c r="S85" s="52"/>
      <c r="T85" s="52"/>
      <c r="U85" s="52"/>
      <c r="V85" s="52"/>
      <c r="W85" s="52"/>
      <c r="X85" s="52"/>
      <c r="Y85" s="52"/>
      <c r="Z85" s="52"/>
      <c r="AA85" s="52"/>
      <c r="AB85" s="52"/>
      <c r="AC85" s="52"/>
      <c r="AD85" s="52"/>
      <c r="AE85" s="52"/>
      <c r="AF85" s="52"/>
    </row>
    <row r="86" spans="1:32" hidden="1" x14ac:dyDescent="0.55000000000000004">
      <c r="A86" s="52"/>
      <c r="B86" s="52"/>
      <c r="C86" s="52"/>
      <c r="D86" s="52"/>
      <c r="E86" s="52"/>
      <c r="F86" s="52"/>
      <c r="G86" s="52"/>
      <c r="H86" s="52"/>
      <c r="I86" s="52"/>
      <c r="J86" s="52"/>
      <c r="K86" s="52"/>
      <c r="L86" s="52"/>
      <c r="M86" s="52"/>
      <c r="N86" s="52"/>
      <c r="O86" s="52"/>
      <c r="P86" s="52"/>
      <c r="Q86" s="52"/>
      <c r="R86" s="52"/>
      <c r="S86" s="52"/>
      <c r="T86" s="52"/>
      <c r="U86" s="52"/>
      <c r="V86" s="52"/>
      <c r="W86" s="52"/>
      <c r="X86" s="52"/>
      <c r="Y86" s="52"/>
      <c r="Z86" s="52"/>
      <c r="AA86" s="52"/>
      <c r="AB86" s="52"/>
      <c r="AC86" s="52"/>
      <c r="AD86" s="52"/>
      <c r="AE86" s="52"/>
      <c r="AF86" s="52"/>
    </row>
    <row r="87" spans="1:32" hidden="1" x14ac:dyDescent="0.55000000000000004">
      <c r="A87" s="52"/>
      <c r="B87" s="52"/>
      <c r="C87" s="52"/>
      <c r="D87" s="52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  <c r="S87" s="52"/>
      <c r="T87" s="52"/>
      <c r="U87" s="52"/>
      <c r="V87" s="52"/>
      <c r="W87" s="52"/>
      <c r="X87" s="52"/>
      <c r="Y87" s="52"/>
      <c r="Z87" s="52"/>
      <c r="AA87" s="52"/>
      <c r="AB87" s="52"/>
      <c r="AC87" s="52"/>
      <c r="AD87" s="52"/>
      <c r="AE87" s="52"/>
      <c r="AF87" s="52"/>
    </row>
    <row r="88" spans="1:32" hidden="1" x14ac:dyDescent="0.55000000000000004">
      <c r="A88" s="52"/>
      <c r="B88" s="52"/>
      <c r="C88" s="52"/>
      <c r="D88" s="52"/>
      <c r="E88" s="52"/>
      <c r="F88" s="52"/>
      <c r="G88" s="52"/>
      <c r="H88" s="52"/>
      <c r="I88" s="52"/>
      <c r="J88" s="52"/>
      <c r="K88" s="52"/>
      <c r="L88" s="52"/>
      <c r="M88" s="52"/>
      <c r="N88" s="52"/>
      <c r="O88" s="52"/>
      <c r="P88" s="52"/>
      <c r="Q88" s="52"/>
      <c r="R88" s="52"/>
      <c r="S88" s="52"/>
      <c r="T88" s="52"/>
      <c r="U88" s="52"/>
      <c r="V88" s="52"/>
      <c r="W88" s="52"/>
      <c r="X88" s="52"/>
      <c r="Y88" s="52"/>
      <c r="Z88" s="52"/>
      <c r="AA88" s="52"/>
      <c r="AB88" s="52"/>
      <c r="AC88" s="52"/>
      <c r="AD88" s="52"/>
      <c r="AE88" s="52"/>
      <c r="AF88" s="52"/>
    </row>
    <row r="89" spans="1:32" hidden="1" x14ac:dyDescent="0.55000000000000004">
      <c r="A89" s="52"/>
      <c r="B89" s="52"/>
      <c r="C89" s="52"/>
      <c r="D89" s="52"/>
      <c r="E89" s="52"/>
      <c r="F89" s="52"/>
      <c r="G89" s="52"/>
      <c r="H89" s="52"/>
      <c r="I89" s="52"/>
      <c r="J89" s="52"/>
      <c r="K89" s="52"/>
      <c r="L89" s="52"/>
      <c r="M89" s="52"/>
      <c r="N89" s="52"/>
      <c r="O89" s="52"/>
      <c r="P89" s="52"/>
      <c r="Q89" s="52"/>
      <c r="R89" s="52"/>
      <c r="S89" s="52"/>
      <c r="T89" s="52"/>
      <c r="U89" s="52"/>
      <c r="V89" s="52"/>
      <c r="W89" s="52"/>
      <c r="X89" s="52"/>
      <c r="Y89" s="52"/>
      <c r="Z89" s="52"/>
      <c r="AA89" s="52"/>
      <c r="AB89" s="52"/>
      <c r="AC89" s="52"/>
      <c r="AD89" s="52"/>
      <c r="AE89" s="52"/>
      <c r="AF89" s="52"/>
    </row>
    <row r="90" spans="1:32" hidden="1" x14ac:dyDescent="0.55000000000000004">
      <c r="A90" s="52"/>
      <c r="B90" s="52"/>
      <c r="C90" s="52"/>
      <c r="D90" s="52"/>
      <c r="E90" s="52"/>
      <c r="F90" s="52"/>
      <c r="G90" s="52"/>
      <c r="H90" s="52"/>
      <c r="I90" s="52"/>
      <c r="J90" s="52"/>
      <c r="K90" s="52"/>
      <c r="L90" s="52"/>
      <c r="M90" s="52"/>
      <c r="N90" s="52"/>
      <c r="O90" s="52"/>
      <c r="P90" s="52"/>
      <c r="Q90" s="52"/>
      <c r="R90" s="52"/>
      <c r="S90" s="52"/>
      <c r="T90" s="52"/>
      <c r="U90" s="52"/>
      <c r="V90" s="52"/>
      <c r="W90" s="52"/>
      <c r="X90" s="52"/>
      <c r="Y90" s="52"/>
      <c r="Z90" s="52"/>
      <c r="AA90" s="52"/>
      <c r="AB90" s="52"/>
      <c r="AC90" s="52"/>
      <c r="AD90" s="52"/>
      <c r="AE90" s="52"/>
      <c r="AF90" s="52"/>
    </row>
    <row r="91" spans="1:32" hidden="1" x14ac:dyDescent="0.55000000000000004">
      <c r="A91" s="52"/>
      <c r="B91" s="52"/>
      <c r="C91" s="52"/>
      <c r="D91" s="52"/>
      <c r="E91" s="52"/>
      <c r="F91" s="52"/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</row>
    <row r="92" spans="1:32" hidden="1" x14ac:dyDescent="0.55000000000000004">
      <c r="A92" s="52"/>
      <c r="B92" s="52"/>
      <c r="C92" s="52"/>
      <c r="D92" s="52"/>
      <c r="E92" s="52"/>
      <c r="F92" s="52"/>
      <c r="G92" s="52"/>
      <c r="H92" s="52"/>
      <c r="I92" s="52"/>
      <c r="J92" s="52"/>
      <c r="K92" s="52"/>
      <c r="L92" s="52"/>
      <c r="M92" s="52"/>
      <c r="N92" s="52"/>
      <c r="O92" s="52"/>
      <c r="P92" s="52"/>
      <c r="Q92" s="52"/>
      <c r="R92" s="52"/>
      <c r="S92" s="52"/>
      <c r="T92" s="52"/>
      <c r="U92" s="52"/>
      <c r="V92" s="52"/>
      <c r="W92" s="52"/>
      <c r="X92" s="52"/>
      <c r="Y92" s="52"/>
      <c r="Z92" s="52"/>
      <c r="AA92" s="52"/>
      <c r="AB92" s="52"/>
      <c r="AC92" s="52"/>
      <c r="AD92" s="52"/>
      <c r="AE92" s="52"/>
      <c r="AF92" s="52"/>
    </row>
    <row r="93" spans="1:32" hidden="1" x14ac:dyDescent="0.55000000000000004">
      <c r="A93" s="52"/>
      <c r="B93" s="52"/>
      <c r="C93" s="52"/>
      <c r="D93" s="52"/>
      <c r="E93" s="52"/>
      <c r="F93" s="52"/>
      <c r="G93" s="52"/>
      <c r="H93" s="52"/>
      <c r="I93" s="52"/>
      <c r="J93" s="52"/>
      <c r="K93" s="52"/>
      <c r="L93" s="52"/>
      <c r="M93" s="52"/>
      <c r="N93" s="52"/>
      <c r="O93" s="52"/>
      <c r="P93" s="52"/>
      <c r="Q93" s="52"/>
      <c r="R93" s="52"/>
      <c r="S93" s="52"/>
      <c r="T93" s="52"/>
      <c r="U93" s="52"/>
      <c r="V93" s="52"/>
      <c r="W93" s="52"/>
      <c r="X93" s="52"/>
      <c r="Y93" s="52"/>
      <c r="Z93" s="52"/>
      <c r="AA93" s="52"/>
      <c r="AB93" s="52"/>
      <c r="AC93" s="52"/>
      <c r="AD93" s="52"/>
      <c r="AE93" s="52"/>
      <c r="AF93" s="52"/>
    </row>
    <row r="94" spans="1:32" hidden="1" x14ac:dyDescent="0.55000000000000004">
      <c r="A94" s="52"/>
      <c r="B94" s="52"/>
      <c r="C94" s="52"/>
      <c r="D94" s="52"/>
      <c r="E94" s="52"/>
      <c r="F94" s="52"/>
      <c r="G94" s="52"/>
      <c r="H94" s="52"/>
      <c r="I94" s="52"/>
      <c r="J94" s="52"/>
      <c r="K94" s="52"/>
      <c r="L94" s="52"/>
      <c r="M94" s="52"/>
      <c r="N94" s="52"/>
      <c r="O94" s="52"/>
      <c r="P94" s="52"/>
      <c r="Q94" s="52"/>
      <c r="R94" s="52"/>
      <c r="S94" s="52"/>
      <c r="T94" s="52"/>
      <c r="U94" s="52"/>
      <c r="V94" s="52"/>
      <c r="W94" s="52"/>
      <c r="X94" s="52"/>
      <c r="Y94" s="52"/>
      <c r="Z94" s="52"/>
      <c r="AA94" s="52"/>
      <c r="AB94" s="52"/>
      <c r="AC94" s="52"/>
      <c r="AD94" s="52"/>
      <c r="AE94" s="52"/>
      <c r="AF94" s="52"/>
    </row>
    <row r="95" spans="1:32" s="2" customFormat="1" x14ac:dyDescent="0.55000000000000004">
      <c r="A95" s="52"/>
      <c r="B95" s="52"/>
      <c r="C95" s="52"/>
      <c r="D95" s="52"/>
      <c r="E95" s="52"/>
      <c r="F95" s="52"/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52"/>
      <c r="R95" s="52"/>
      <c r="S95" s="52"/>
      <c r="T95" s="52"/>
      <c r="U95" s="52"/>
      <c r="V95" s="52"/>
      <c r="W95" s="52"/>
      <c r="X95" s="52"/>
      <c r="Y95" s="52"/>
      <c r="Z95" s="52"/>
      <c r="AA95" s="52"/>
      <c r="AB95" s="52"/>
      <c r="AC95" s="52"/>
      <c r="AD95" s="52"/>
      <c r="AE95" s="52"/>
      <c r="AF95" s="52"/>
    </row>
    <row r="96" spans="1:32" s="2" customFormat="1" x14ac:dyDescent="0.55000000000000004">
      <c r="A96" s="52"/>
      <c r="B96" s="52"/>
      <c r="C96" s="52"/>
      <c r="D96" s="52"/>
      <c r="E96" s="52"/>
      <c r="F96" s="52"/>
      <c r="G96" s="52"/>
      <c r="H96" s="52"/>
      <c r="I96" s="52"/>
      <c r="J96" s="52"/>
      <c r="K96" s="52"/>
      <c r="L96" s="52"/>
      <c r="M96" s="52"/>
      <c r="N96" s="52"/>
      <c r="O96" s="52"/>
      <c r="P96" s="52"/>
      <c r="Q96" s="52"/>
      <c r="R96" s="52"/>
      <c r="S96" s="52"/>
      <c r="T96" s="52"/>
      <c r="U96" s="52"/>
      <c r="V96" s="52"/>
      <c r="W96" s="52"/>
      <c r="X96" s="52"/>
      <c r="Y96" s="52"/>
      <c r="Z96" s="52"/>
      <c r="AA96" s="52"/>
      <c r="AB96" s="52"/>
      <c r="AC96" s="52"/>
      <c r="AD96" s="52"/>
      <c r="AE96" s="52"/>
      <c r="AF96" s="52"/>
    </row>
    <row r="97" spans="1:32" s="2" customFormat="1" x14ac:dyDescent="0.55000000000000004">
      <c r="A97" s="52"/>
      <c r="B97" s="52"/>
      <c r="C97" s="52"/>
      <c r="D97" s="52"/>
      <c r="E97" s="52"/>
      <c r="F97" s="52"/>
      <c r="G97" s="52"/>
      <c r="H97" s="52"/>
      <c r="I97" s="52"/>
      <c r="J97" s="52"/>
      <c r="K97" s="52"/>
      <c r="L97" s="52"/>
      <c r="M97" s="52"/>
      <c r="N97" s="52"/>
      <c r="O97" s="52"/>
      <c r="P97" s="52"/>
      <c r="Q97" s="52"/>
      <c r="R97" s="52"/>
      <c r="S97" s="52"/>
      <c r="T97" s="52"/>
      <c r="U97" s="52"/>
      <c r="V97" s="52"/>
      <c r="W97" s="52"/>
      <c r="X97" s="52"/>
      <c r="Y97" s="52"/>
      <c r="Z97" s="52"/>
      <c r="AA97" s="52"/>
      <c r="AB97" s="52"/>
      <c r="AC97" s="52"/>
      <c r="AD97" s="52"/>
      <c r="AE97" s="52"/>
      <c r="AF97" s="52"/>
    </row>
    <row r="98" spans="1:32" s="2" customFormat="1" x14ac:dyDescent="0.55000000000000004">
      <c r="A98" s="52"/>
      <c r="B98" s="52"/>
      <c r="C98" s="52"/>
      <c r="D98" s="52"/>
      <c r="E98" s="52"/>
      <c r="F98" s="52"/>
      <c r="G98" s="52"/>
      <c r="H98" s="52"/>
      <c r="I98" s="52"/>
      <c r="J98" s="52"/>
      <c r="K98" s="52"/>
      <c r="L98" s="52"/>
      <c r="M98" s="52"/>
      <c r="N98" s="52"/>
      <c r="O98" s="52"/>
      <c r="P98" s="52"/>
      <c r="Q98" s="52"/>
      <c r="R98" s="52"/>
      <c r="S98" s="52"/>
      <c r="T98" s="52"/>
      <c r="U98" s="52"/>
      <c r="V98" s="52"/>
      <c r="W98" s="52"/>
      <c r="X98" s="52"/>
      <c r="Y98" s="52"/>
      <c r="Z98" s="52"/>
      <c r="AA98" s="52"/>
      <c r="AB98" s="52"/>
      <c r="AC98" s="52"/>
      <c r="AD98" s="52"/>
      <c r="AE98" s="52"/>
      <c r="AF98" s="52"/>
    </row>
    <row r="99" spans="1:32" s="2" customFormat="1" x14ac:dyDescent="0.55000000000000004">
      <c r="A99" s="52"/>
      <c r="B99" s="52"/>
      <c r="C99" s="52"/>
      <c r="D99" s="52"/>
      <c r="E99" s="52"/>
      <c r="F99" s="52"/>
      <c r="G99" s="52"/>
      <c r="H99" s="52"/>
      <c r="I99" s="52"/>
      <c r="J99" s="52"/>
      <c r="K99" s="52"/>
      <c r="L99" s="52"/>
      <c r="M99" s="52"/>
      <c r="N99" s="52"/>
      <c r="O99" s="52"/>
      <c r="P99" s="52"/>
      <c r="Q99" s="52"/>
      <c r="R99" s="52"/>
      <c r="S99" s="52"/>
      <c r="T99" s="52"/>
      <c r="U99" s="52"/>
      <c r="V99" s="52"/>
      <c r="W99" s="52"/>
      <c r="X99" s="52"/>
      <c r="Y99" s="52"/>
      <c r="Z99" s="52"/>
      <c r="AA99" s="52"/>
      <c r="AB99" s="52"/>
      <c r="AC99" s="52"/>
      <c r="AD99" s="52"/>
      <c r="AE99" s="52"/>
      <c r="AF99" s="52"/>
    </row>
    <row r="100" spans="1:32" s="2" customFormat="1" x14ac:dyDescent="0.55000000000000004">
      <c r="A100" s="52"/>
      <c r="B100" s="52"/>
      <c r="C100" s="52"/>
      <c r="D100" s="52"/>
      <c r="E100" s="52"/>
      <c r="F100" s="52"/>
      <c r="G100" s="52"/>
      <c r="H100" s="52"/>
      <c r="I100" s="52"/>
      <c r="J100" s="52"/>
      <c r="K100" s="52"/>
      <c r="L100" s="52"/>
      <c r="M100" s="52"/>
      <c r="N100" s="52"/>
      <c r="O100" s="52"/>
      <c r="P100" s="52"/>
      <c r="Q100" s="52"/>
      <c r="R100" s="52"/>
      <c r="S100" s="52"/>
      <c r="T100" s="52"/>
      <c r="U100" s="52"/>
      <c r="V100" s="52"/>
      <c r="W100" s="52"/>
      <c r="X100" s="52"/>
      <c r="Y100" s="52"/>
      <c r="Z100" s="52"/>
      <c r="AA100" s="52"/>
      <c r="AB100" s="52"/>
      <c r="AC100" s="52"/>
      <c r="AD100" s="52"/>
      <c r="AE100" s="52"/>
      <c r="AF100" s="52"/>
    </row>
    <row r="101" spans="1:32" s="2" customFormat="1" x14ac:dyDescent="0.55000000000000004">
      <c r="A101" s="52"/>
      <c r="B101" s="52"/>
      <c r="C101" s="52"/>
      <c r="D101" s="52"/>
      <c r="E101" s="52"/>
      <c r="F101" s="52"/>
      <c r="G101" s="52"/>
      <c r="H101" s="52"/>
      <c r="I101" s="52"/>
      <c r="J101" s="52"/>
      <c r="K101" s="52"/>
      <c r="L101" s="52"/>
      <c r="M101" s="52"/>
      <c r="N101" s="52"/>
      <c r="O101" s="52"/>
      <c r="P101" s="52"/>
      <c r="Q101" s="52"/>
      <c r="R101" s="52"/>
      <c r="S101" s="52"/>
      <c r="T101" s="52"/>
      <c r="U101" s="52"/>
      <c r="V101" s="52"/>
      <c r="W101" s="52"/>
      <c r="X101" s="52"/>
      <c r="Y101" s="52"/>
      <c r="Z101" s="52"/>
      <c r="AA101" s="52"/>
      <c r="AB101" s="52"/>
      <c r="AC101" s="52"/>
      <c r="AD101" s="52"/>
      <c r="AE101" s="52"/>
      <c r="AF101" s="52"/>
    </row>
    <row r="102" spans="1:32" s="2" customFormat="1" x14ac:dyDescent="0.55000000000000004">
      <c r="A102" s="52"/>
      <c r="B102" s="52"/>
      <c r="C102" s="52"/>
      <c r="D102" s="52"/>
      <c r="E102" s="52"/>
      <c r="F102" s="52"/>
      <c r="G102" s="52"/>
      <c r="H102" s="52"/>
      <c r="I102" s="52"/>
      <c r="J102" s="52"/>
      <c r="K102" s="52"/>
      <c r="L102" s="52"/>
      <c r="M102" s="52"/>
      <c r="N102" s="52"/>
      <c r="O102" s="52"/>
      <c r="P102" s="52"/>
      <c r="Q102" s="52"/>
      <c r="R102" s="52"/>
      <c r="S102" s="52"/>
      <c r="T102" s="52"/>
      <c r="U102" s="52"/>
      <c r="V102" s="52"/>
      <c r="W102" s="52"/>
      <c r="X102" s="52"/>
      <c r="Y102" s="52"/>
      <c r="Z102" s="52"/>
      <c r="AA102" s="52"/>
      <c r="AB102" s="52"/>
      <c r="AC102" s="52"/>
      <c r="AD102" s="52"/>
      <c r="AE102" s="52"/>
      <c r="AF102" s="52"/>
    </row>
    <row r="103" spans="1:32" s="2" customFormat="1" x14ac:dyDescent="0.55000000000000004">
      <c r="A103" s="52"/>
      <c r="B103" s="52"/>
      <c r="C103" s="52"/>
      <c r="D103" s="52"/>
      <c r="E103" s="52"/>
      <c r="F103" s="52"/>
      <c r="G103" s="52"/>
      <c r="H103" s="52"/>
      <c r="I103" s="52"/>
      <c r="J103" s="52"/>
      <c r="K103" s="52"/>
      <c r="L103" s="52"/>
      <c r="M103" s="52"/>
      <c r="N103" s="52"/>
      <c r="O103" s="52"/>
      <c r="P103" s="52"/>
      <c r="Q103" s="52"/>
      <c r="R103" s="52"/>
      <c r="S103" s="52"/>
      <c r="T103" s="52"/>
      <c r="U103" s="52"/>
      <c r="V103" s="52"/>
      <c r="W103" s="52"/>
      <c r="X103" s="52"/>
      <c r="Y103" s="52"/>
      <c r="Z103" s="52"/>
      <c r="AA103" s="52"/>
      <c r="AB103" s="52"/>
      <c r="AC103" s="52"/>
      <c r="AD103" s="52"/>
      <c r="AE103" s="52"/>
      <c r="AF103" s="52"/>
    </row>
    <row r="104" spans="1:32" s="2" customFormat="1" x14ac:dyDescent="0.55000000000000004">
      <c r="A104" s="52"/>
      <c r="B104" s="52"/>
      <c r="C104" s="52"/>
      <c r="D104" s="52"/>
      <c r="E104" s="52"/>
      <c r="F104" s="52"/>
      <c r="G104" s="52"/>
      <c r="H104" s="52"/>
      <c r="I104" s="52"/>
      <c r="J104" s="52"/>
      <c r="K104" s="52"/>
      <c r="L104" s="52"/>
      <c r="M104" s="52"/>
      <c r="N104" s="52"/>
      <c r="O104" s="52"/>
      <c r="P104" s="52"/>
      <c r="Q104" s="52"/>
      <c r="R104" s="52"/>
      <c r="S104" s="52"/>
      <c r="T104" s="52"/>
      <c r="U104" s="52"/>
      <c r="V104" s="52"/>
      <c r="W104" s="52"/>
      <c r="X104" s="52"/>
      <c r="Y104" s="52"/>
      <c r="Z104" s="52"/>
      <c r="AA104" s="52"/>
      <c r="AB104" s="52"/>
      <c r="AC104" s="52"/>
      <c r="AD104" s="52"/>
      <c r="AE104" s="52"/>
      <c r="AF104" s="52"/>
    </row>
    <row r="105" spans="1:32" s="2" customFormat="1" x14ac:dyDescent="0.55000000000000004">
      <c r="A105" s="52"/>
      <c r="B105" s="52"/>
      <c r="C105" s="52"/>
      <c r="D105" s="52"/>
      <c r="E105" s="52"/>
      <c r="F105" s="52"/>
      <c r="G105" s="52"/>
      <c r="H105" s="52"/>
      <c r="I105" s="52"/>
      <c r="J105" s="52"/>
      <c r="K105" s="52"/>
      <c r="L105" s="52"/>
      <c r="M105" s="52"/>
      <c r="N105" s="52"/>
      <c r="O105" s="52"/>
      <c r="P105" s="52"/>
      <c r="Q105" s="52"/>
      <c r="R105" s="52"/>
      <c r="S105" s="52"/>
      <c r="T105" s="52"/>
      <c r="U105" s="52"/>
      <c r="V105" s="52"/>
      <c r="W105" s="52"/>
      <c r="X105" s="52"/>
      <c r="Y105" s="52"/>
      <c r="Z105" s="52"/>
      <c r="AA105" s="52"/>
      <c r="AB105" s="52"/>
      <c r="AC105" s="52"/>
      <c r="AD105" s="52"/>
      <c r="AE105" s="52"/>
      <c r="AF105" s="52"/>
    </row>
    <row r="106" spans="1:32" s="2" customFormat="1" x14ac:dyDescent="0.55000000000000004"/>
    <row r="107" spans="1:32" s="2" customFormat="1" x14ac:dyDescent="0.55000000000000004"/>
    <row r="108" spans="1:32" s="2" customFormat="1" x14ac:dyDescent="0.55000000000000004"/>
    <row r="109" spans="1:32" s="2" customFormat="1" x14ac:dyDescent="0.55000000000000004"/>
    <row r="110" spans="1:32" s="2" customFormat="1" x14ac:dyDescent="0.55000000000000004"/>
  </sheetData>
  <mergeCells count="2">
    <mergeCell ref="M7:N7"/>
    <mergeCell ref="A10:AF12"/>
  </mergeCells>
  <pageMargins left="0.7" right="0.7" top="0.75" bottom="0.75" header="0.3" footer="0.3"/>
  <pageSetup scale="41" fitToHeight="0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265" r:id="rId4" name="Drop Down 1">
              <controlPr defaultSize="0" autoLine="0" autoPict="0" altText="SELECT A MONTH">
                <anchor moveWithCells="1">
                  <from>
                    <xdr:col>9</xdr:col>
                    <xdr:colOff>0</xdr:colOff>
                    <xdr:row>7</xdr:row>
                    <xdr:rowOff>49530</xdr:rowOff>
                  </from>
                  <to>
                    <xdr:col>13</xdr:col>
                    <xdr:colOff>259080</xdr:colOff>
                    <xdr:row>8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  <pageSetUpPr fitToPage="1"/>
  </sheetPr>
  <dimension ref="A1:AP91"/>
  <sheetViews>
    <sheetView showGridLines="0" topLeftCell="B1" zoomScale="70" zoomScaleNormal="70" workbookViewId="0">
      <selection activeCell="C78" sqref="C78"/>
    </sheetView>
  </sheetViews>
  <sheetFormatPr defaultRowHeight="14.4" x14ac:dyDescent="0.55000000000000004"/>
  <cols>
    <col min="1" max="1" width="30.47265625" hidden="1" customWidth="1"/>
    <col min="2" max="2" width="12.47265625" customWidth="1"/>
    <col min="3" max="3" width="40" bestFit="1" customWidth="1"/>
    <col min="4" max="15" width="12.15625" customWidth="1"/>
    <col min="16" max="16" width="13.7890625" bestFit="1" customWidth="1"/>
    <col min="17" max="17" width="14.5234375" bestFit="1" customWidth="1"/>
    <col min="18" max="18" width="13.15625" bestFit="1" customWidth="1"/>
    <col min="19" max="19" width="11.7890625" bestFit="1" customWidth="1"/>
    <col min="20" max="20" width="9.15625" bestFit="1" customWidth="1"/>
    <col min="21" max="21" width="8.15625" bestFit="1" customWidth="1"/>
  </cols>
  <sheetData>
    <row r="1" spans="1:31" x14ac:dyDescent="0.55000000000000004">
      <c r="D1" t="s">
        <v>149</v>
      </c>
      <c r="E1" t="s">
        <v>150</v>
      </c>
      <c r="F1" t="s">
        <v>151</v>
      </c>
      <c r="G1" t="s">
        <v>152</v>
      </c>
      <c r="H1" t="s">
        <v>153</v>
      </c>
      <c r="I1" t="s">
        <v>154</v>
      </c>
      <c r="J1" t="s">
        <v>155</v>
      </c>
      <c r="K1" t="s">
        <v>156</v>
      </c>
      <c r="L1" t="s">
        <v>157</v>
      </c>
      <c r="M1" t="s">
        <v>158</v>
      </c>
      <c r="N1" t="s">
        <v>159</v>
      </c>
      <c r="O1" t="s">
        <v>160</v>
      </c>
    </row>
    <row r="2" spans="1:31" x14ac:dyDescent="0.55000000000000004">
      <c r="D2" s="21">
        <v>44562</v>
      </c>
      <c r="E2" s="21">
        <f>D3+1</f>
        <v>44593</v>
      </c>
      <c r="F2" s="21">
        <f t="shared" ref="F2:O2" si="0">E3+1</f>
        <v>44621</v>
      </c>
      <c r="G2" s="21">
        <f t="shared" si="0"/>
        <v>44652</v>
      </c>
      <c r="H2" s="21">
        <f t="shared" si="0"/>
        <v>44682</v>
      </c>
      <c r="I2" s="21">
        <f t="shared" si="0"/>
        <v>44713</v>
      </c>
      <c r="J2" s="21">
        <f t="shared" si="0"/>
        <v>44743</v>
      </c>
      <c r="K2" s="21">
        <f t="shared" si="0"/>
        <v>44774</v>
      </c>
      <c r="L2" s="21">
        <f t="shared" si="0"/>
        <v>44805</v>
      </c>
      <c r="M2" s="21">
        <f t="shared" si="0"/>
        <v>44835</v>
      </c>
      <c r="N2" s="21">
        <f t="shared" si="0"/>
        <v>44866</v>
      </c>
      <c r="O2" s="21">
        <f t="shared" si="0"/>
        <v>44896</v>
      </c>
    </row>
    <row r="3" spans="1:31" ht="20.399999999999999" x14ac:dyDescent="0.75">
      <c r="A3" s="23">
        <v>44835</v>
      </c>
      <c r="B3" s="22" t="s">
        <v>111</v>
      </c>
      <c r="C3" s="22"/>
      <c r="D3" s="40">
        <f>D2+30</f>
        <v>44592</v>
      </c>
      <c r="E3" s="40">
        <f>E2+27</f>
        <v>44620</v>
      </c>
      <c r="F3" s="40">
        <f>F2+30</f>
        <v>44651</v>
      </c>
      <c r="G3" s="40">
        <f>G2+29</f>
        <v>44681</v>
      </c>
      <c r="H3" s="40">
        <f>H2+30</f>
        <v>44712</v>
      </c>
      <c r="I3" s="40">
        <f>I2+29</f>
        <v>44742</v>
      </c>
      <c r="J3" s="40">
        <f>J2+30</f>
        <v>44773</v>
      </c>
      <c r="K3" s="40">
        <f>K2+30</f>
        <v>44804</v>
      </c>
      <c r="L3" s="40">
        <f>L2+29</f>
        <v>44834</v>
      </c>
      <c r="M3" s="40">
        <f>M2+30</f>
        <v>44865</v>
      </c>
      <c r="N3" s="40">
        <f>N2+29</f>
        <v>44895</v>
      </c>
      <c r="O3" s="40">
        <f>O2+30</f>
        <v>44926</v>
      </c>
      <c r="P3" s="2"/>
    </row>
    <row r="4" spans="1:31" ht="20.399999999999999" x14ac:dyDescent="0.75">
      <c r="A4" s="20"/>
      <c r="B4" s="20"/>
      <c r="C4" s="20"/>
      <c r="D4" s="20"/>
      <c r="E4" s="20"/>
      <c r="F4" s="20"/>
      <c r="G4" s="20"/>
      <c r="Q4" s="2"/>
      <c r="R4" s="2"/>
      <c r="S4" s="2"/>
      <c r="T4" s="2"/>
    </row>
    <row r="5" spans="1:31" ht="29.2" customHeight="1" x14ac:dyDescent="0.75">
      <c r="A5" s="20"/>
      <c r="B5" s="20"/>
      <c r="C5" s="20"/>
      <c r="D5" s="114" t="s">
        <v>67</v>
      </c>
      <c r="E5" s="115"/>
      <c r="F5" s="115"/>
      <c r="G5" s="115"/>
      <c r="H5" s="115"/>
      <c r="I5" s="115"/>
      <c r="J5" s="115"/>
      <c r="K5" s="115"/>
      <c r="L5" s="115"/>
      <c r="M5" s="115"/>
      <c r="N5" s="115"/>
      <c r="O5" s="116"/>
      <c r="P5" s="75" t="s">
        <v>92</v>
      </c>
    </row>
    <row r="6" spans="1:31" ht="45" customHeight="1" x14ac:dyDescent="0.55000000000000004">
      <c r="A6" s="70" t="s">
        <v>60</v>
      </c>
      <c r="B6" s="74"/>
      <c r="C6" s="71" t="s">
        <v>0</v>
      </c>
      <c r="D6" s="76">
        <v>44562</v>
      </c>
      <c r="E6" s="76">
        <v>44593</v>
      </c>
      <c r="F6" s="76">
        <v>44621</v>
      </c>
      <c r="G6" s="76">
        <v>44652</v>
      </c>
      <c r="H6" s="76">
        <v>44682</v>
      </c>
      <c r="I6" s="76">
        <v>44713</v>
      </c>
      <c r="J6" s="76">
        <v>44743</v>
      </c>
      <c r="K6" s="76">
        <v>44774</v>
      </c>
      <c r="L6" s="76">
        <v>44805</v>
      </c>
      <c r="M6" s="76">
        <v>44835</v>
      </c>
      <c r="N6" s="76">
        <v>44866</v>
      </c>
      <c r="O6" s="76">
        <v>44896</v>
      </c>
      <c r="P6" s="39" t="s">
        <v>143</v>
      </c>
    </row>
    <row r="7" spans="1:31" ht="26.5" customHeight="1" x14ac:dyDescent="0.55000000000000004">
      <c r="A7" s="73"/>
      <c r="B7" t="s">
        <v>109</v>
      </c>
      <c r="C7" s="72" t="s">
        <v>162</v>
      </c>
      <c r="D7" s="82">
        <f>IFERROR(SUMIFS('Data-Raw'!$E:$E,'Data-Raw'!$D:$D,$B7,'Data-Raw'!$B:$B,"&gt;="&amp;D$2,'Data-Raw'!$B:$B,"&lt;="&amp;D$3)/D$10,0)</f>
        <v>0.24670502305463746</v>
      </c>
      <c r="E7" s="82">
        <f>IFERROR(SUMIFS('Data-Raw'!$E:$E,'Data-Raw'!$D:$D,$B7,'Data-Raw'!$B:$B,"&gt;="&amp;E$2,'Data-Raw'!$B:$B,"&lt;="&amp;E$3)/E$10,0)</f>
        <v>0.21064301552106429</v>
      </c>
      <c r="F7" s="82">
        <f>IFERROR(SUMIFS('Data-Raw'!$E:$E,'Data-Raw'!$D:$D,$B7,'Data-Raw'!$B:$B,"&gt;="&amp;F$2,'Data-Raw'!$B:$B,"&lt;="&amp;F$3)/F$10,0)</f>
        <v>0.22191033138401559</v>
      </c>
      <c r="G7" s="82">
        <f>IFERROR(SUMIFS('Data-Raw'!$E:$E,'Data-Raw'!$D:$D,$B7,'Data-Raw'!$B:$B,"&gt;="&amp;G$2,'Data-Raw'!$B:$B,"&lt;="&amp;G$3)/G$10,0)</f>
        <v>0.22348251345908848</v>
      </c>
      <c r="H7" s="82">
        <f>IFERROR(SUMIFS('Data-Raw'!$E:$E,'Data-Raw'!$D:$D,$B7,'Data-Raw'!$B:$B,"&gt;="&amp;H$2,'Data-Raw'!$B:$B,"&lt;="&amp;H$3)/H$10,0)</f>
        <v>0.21343938337911525</v>
      </c>
      <c r="I7" s="82">
        <f>IFERROR(SUMIFS('Data-Raw'!$E:$E,'Data-Raw'!$D:$D,$B7,'Data-Raw'!$B:$B,"&gt;="&amp;I$2,'Data-Raw'!$B:$B,"&lt;="&amp;I$3)/I$10,0)</f>
        <v>0.25908519845516725</v>
      </c>
      <c r="J7" s="82">
        <f>IFERROR(SUMIFS('Data-Raw'!$E:$E,'Data-Raw'!$D:$D,$B7,'Data-Raw'!$B:$B,"&gt;="&amp;J$2,'Data-Raw'!$B:$B,"&lt;="&amp;J$3)/J$10,0)</f>
        <v>0.21852740639165047</v>
      </c>
      <c r="K7" s="82">
        <f>IFERROR(SUMIFS('Data-Raw'!$E:$E,'Data-Raw'!$D:$D,$B7,'Data-Raw'!$B:$B,"&gt;="&amp;K$2,'Data-Raw'!$B:$B,"&lt;="&amp;K$3)/K$10,0)</f>
        <v>0.22981035989814921</v>
      </c>
      <c r="L7" s="82">
        <f>IFERROR(SUMIFS('Data-Raw'!$E:$E,'Data-Raw'!$D:$D,$B7,'Data-Raw'!$B:$B,"&gt;="&amp;L$2,'Data-Raw'!$B:$B,"&lt;="&amp;L$3)/L$10,0)</f>
        <v>0.21667512393145713</v>
      </c>
      <c r="M7" s="82">
        <f>IFERROR(SUMIFS('Data-Raw'!$E:$E,'Data-Raw'!$D:$D,$B7,'Data-Raw'!$B:$B,"&gt;="&amp;M$2,'Data-Raw'!$B:$B,"&lt;="&amp;M$3)/M$10,0)</f>
        <v>0.19187764555546682</v>
      </c>
      <c r="N7" s="82">
        <f>IFERROR(SUMIFS('Data-Raw'!$E:$E,'Data-Raw'!$D:$D,$B7,'Data-Raw'!$B:$B,"&gt;="&amp;N$2,'Data-Raw'!$B:$B,"&lt;="&amp;N$3)/N$10,0)</f>
        <v>0.25633207301703459</v>
      </c>
      <c r="O7" s="82">
        <f>IFERROR(SUMIFS('Data-Raw'!$E:$E,'Data-Raw'!$D:$D,$B7,'Data-Raw'!$B:$B,"&gt;="&amp;O$2,'Data-Raw'!$B:$B,"&lt;="&amp;O$3)/O$10,0)</f>
        <v>0.21426426426426426</v>
      </c>
      <c r="P7" s="82"/>
    </row>
    <row r="8" spans="1:31" ht="26.5" customHeight="1" x14ac:dyDescent="0.55000000000000004">
      <c r="A8" s="73"/>
      <c r="B8" t="s">
        <v>174</v>
      </c>
      <c r="C8" s="72" t="s">
        <v>92</v>
      </c>
      <c r="D8" s="82">
        <f>IFERROR(SUMIFS('Data-Raw'!$E:$E,'Data-Raw'!$D:$D,$B8,'Data-Raw'!$B:$B,"&gt;="&amp;D$2,'Data-Raw'!$B:$B,"&lt;="&amp;D$3)/D$10,0)</f>
        <v>0.14318358020157507</v>
      </c>
      <c r="E8" s="82">
        <f>IFERROR(SUMIFS('Data-Raw'!$E:$E,'Data-Raw'!$D:$D,$B8,'Data-Raw'!$B:$B,"&gt;="&amp;E$2,'Data-Raw'!$B:$B,"&lt;="&amp;E$3)/E$10,0)</f>
        <v>0.1531781226903178</v>
      </c>
      <c r="F8" s="82">
        <f>IFERROR(SUMIFS('Data-Raw'!$E:$E,'Data-Raw'!$D:$D,$B8,'Data-Raw'!$B:$B,"&gt;="&amp;F$2,'Data-Raw'!$B:$B,"&lt;="&amp;F$3)/F$10,0)</f>
        <v>0.12732943469785574</v>
      </c>
      <c r="G8" s="82">
        <f>IFERROR(SUMIFS('Data-Raw'!$E:$E,'Data-Raw'!$D:$D,$B8,'Data-Raw'!$B:$B,"&gt;="&amp;G$2,'Data-Raw'!$B:$B,"&lt;="&amp;G$3)/G$10,0)</f>
        <v>0.13594706776805163</v>
      </c>
      <c r="H8" s="82">
        <f>IFERROR(SUMIFS('Data-Raw'!$E:$E,'Data-Raw'!$D:$D,$B8,'Data-Raw'!$B:$B,"&gt;="&amp;H$2,'Data-Raw'!$B:$B,"&lt;="&amp;H$3)/H$10,0)</f>
        <v>0.13849370669509245</v>
      </c>
      <c r="I8" s="82">
        <f>IFERROR(SUMIFS('Data-Raw'!$E:$E,'Data-Raw'!$D:$D,$B8,'Data-Raw'!$B:$B,"&gt;="&amp;I$2,'Data-Raw'!$B:$B,"&lt;="&amp;I$3)/I$10,0)</f>
        <v>0.1676515750779396</v>
      </c>
      <c r="J8" s="82">
        <f>IFERROR(SUMIFS('Data-Raw'!$E:$E,'Data-Raw'!$D:$D,$B8,'Data-Raw'!$B:$B,"&gt;="&amp;J$2,'Data-Raw'!$B:$B,"&lt;="&amp;J$3)/J$10,0)</f>
        <v>0.12779491867596085</v>
      </c>
      <c r="K8" s="82">
        <f>IFERROR(SUMIFS('Data-Raw'!$E:$E,'Data-Raw'!$D:$D,$B8,'Data-Raw'!$B:$B,"&gt;="&amp;K$2,'Data-Raw'!$B:$B,"&lt;="&amp;K$3)/K$10,0)</f>
        <v>0.14616349333029302</v>
      </c>
      <c r="L8" s="82">
        <f>IFERROR(SUMIFS('Data-Raw'!$E:$E,'Data-Raw'!$D:$D,$B8,'Data-Raw'!$B:$B,"&gt;="&amp;L$2,'Data-Raw'!$B:$B,"&lt;="&amp;L$3)/L$10,0)</f>
        <v>0.13989617081072642</v>
      </c>
      <c r="M8" s="82">
        <f>IFERROR(SUMIFS('Data-Raw'!$E:$E,'Data-Raw'!$D:$D,$B8,'Data-Raw'!$B:$B,"&gt;="&amp;M$2,'Data-Raw'!$B:$B,"&lt;="&amp;M$3)/M$10,0)</f>
        <v>0.12986183212203498</v>
      </c>
      <c r="N8" s="82">
        <f>IFERROR(SUMIFS('Data-Raw'!$E:$E,'Data-Raw'!$D:$D,$B8,'Data-Raw'!$B:$B,"&gt;="&amp;N$2,'Data-Raw'!$B:$B,"&lt;="&amp;N$3)/N$10,0)</f>
        <v>0.13790299630036185</v>
      </c>
      <c r="O8" s="82">
        <f>IFERROR(SUMIFS('Data-Raw'!$E:$E,'Data-Raw'!$D:$D,$B8,'Data-Raw'!$B:$B,"&gt;="&amp;O$2,'Data-Raw'!$B:$B,"&lt;="&amp;O$3)/O$10,0)</f>
        <v>0.1298048048048048</v>
      </c>
      <c r="P8" s="82"/>
    </row>
    <row r="9" spans="1:31" ht="26.5" customHeight="1" x14ac:dyDescent="0.55000000000000004">
      <c r="A9" s="73"/>
      <c r="C9" s="72" t="s">
        <v>161</v>
      </c>
      <c r="D9" s="82">
        <f>IF(D10=0,0,100%-D7-D8)</f>
        <v>0.61011139674378745</v>
      </c>
      <c r="E9" s="82">
        <f t="shared" ref="E9:N9" si="1">IF(E10=0,0,100%-E7-E8)</f>
        <v>0.63617886178861782</v>
      </c>
      <c r="F9" s="82">
        <f t="shared" si="1"/>
        <v>0.65076023391812865</v>
      </c>
      <c r="G9" s="82">
        <f t="shared" si="1"/>
        <v>0.64057041877285981</v>
      </c>
      <c r="H9" s="82">
        <f t="shared" si="1"/>
        <v>0.6480669099257923</v>
      </c>
      <c r="I9" s="82">
        <f t="shared" si="1"/>
        <v>0.57326322646689321</v>
      </c>
      <c r="J9" s="82">
        <f t="shared" si="1"/>
        <v>0.65367767493238871</v>
      </c>
      <c r="K9" s="82">
        <f t="shared" si="1"/>
        <v>0.62402614677155777</v>
      </c>
      <c r="L9" s="82">
        <f t="shared" si="1"/>
        <v>0.64342870525781648</v>
      </c>
      <c r="M9" s="82">
        <f t="shared" si="1"/>
        <v>0.67826052232249823</v>
      </c>
      <c r="N9" s="82">
        <f t="shared" si="1"/>
        <v>0.60576493068260351</v>
      </c>
      <c r="O9" s="82">
        <f>IF(O10=0,0,100%-O7-O8)</f>
        <v>0.65593093093093091</v>
      </c>
      <c r="P9" s="82"/>
    </row>
    <row r="10" spans="1:31" x14ac:dyDescent="0.55000000000000004">
      <c r="A10" s="7"/>
      <c r="B10" s="14"/>
      <c r="C10" s="72" t="s">
        <v>143</v>
      </c>
      <c r="D10" s="83">
        <f>SUMIFS('Data-Raw'!$E:$E,'Data-Raw'!$B:$B,"&gt;="&amp;D2,'Data-Raw'!$B:$B,"&lt;="&amp;D3)</f>
        <v>24507</v>
      </c>
      <c r="E10" s="83">
        <f>SUMIFS('Data-Raw'!$E:$E,'Data-Raw'!$B:$B,"&gt;="&amp;E2,'Data-Raw'!$B:$B,"&lt;="&amp;E3)</f>
        <v>27060</v>
      </c>
      <c r="F10" s="83">
        <f>SUMIFS('Data-Raw'!$E:$E,'Data-Raw'!$B:$B,"&gt;="&amp;F2,'Data-Raw'!$B:$B,"&lt;="&amp;F3)</f>
        <v>25650</v>
      </c>
      <c r="G10" s="83">
        <f>SUMIFS('Data-Raw'!$E:$E,'Data-Raw'!$B:$B,"&gt;="&amp;G2,'Data-Raw'!$B:$B,"&lt;="&amp;G3)</f>
        <v>24333</v>
      </c>
      <c r="H10" s="83">
        <f>SUMIFS('Data-Raw'!$E:$E,'Data-Raw'!$B:$B,"&gt;="&amp;H2,'Data-Raw'!$B:$B,"&lt;="&amp;H3)</f>
        <v>24391</v>
      </c>
      <c r="I10" s="83">
        <f>SUMIFS('Data-Raw'!$E:$E,'Data-Raw'!$B:$B,"&gt;="&amp;I2,'Data-Raw'!$B:$B,"&lt;="&amp;I3)</f>
        <v>21491</v>
      </c>
      <c r="J10" s="83">
        <f>SUMIFS('Data-Raw'!$E:$E,'Data-Raw'!$B:$B,"&gt;="&amp;J2,'Data-Raw'!$B:$B,"&lt;="&amp;J3)</f>
        <v>26253</v>
      </c>
      <c r="K10" s="83">
        <f>SUMIFS('Data-Raw'!$E:$E,'Data-Raw'!$B:$B,"&gt;="&amp;K2,'Data-Raw'!$B:$B,"&lt;="&amp;K3)</f>
        <v>26313</v>
      </c>
      <c r="L10" s="83">
        <f>SUMIFS('Data-Raw'!$E:$E,'Data-Raw'!$B:$B,"&gt;="&amp;L2,'Data-Raw'!$B:$B,"&lt;="&amp;L3)</f>
        <v>25619</v>
      </c>
      <c r="M10" s="83">
        <f>SUMIFS('Data-Raw'!$E:$E,'Data-Raw'!$B:$B,"&gt;="&amp;M2,'Data-Raw'!$B:$B,"&lt;="&amp;M3)</f>
        <v>25042</v>
      </c>
      <c r="N10" s="83">
        <f>SUMIFS('Data-Raw'!$E:$E,'Data-Raw'!$B:$B,"&gt;="&amp;N2,'Data-Raw'!$B:$B,"&lt;="&amp;N3)</f>
        <v>24597</v>
      </c>
      <c r="O10" s="83">
        <f>SUMIFS('Data-Raw'!$E:$E,'Data-Raw'!$B:$B,"&gt;="&amp;O2,'Data-Raw'!$B:$B,"&lt;="&amp;O3)</f>
        <v>26640</v>
      </c>
      <c r="P10" s="83">
        <f>SUM(D10:O10)</f>
        <v>301896</v>
      </c>
      <c r="U10" s="2"/>
      <c r="V10" s="2"/>
      <c r="AC10" s="34"/>
      <c r="AD10" s="34"/>
      <c r="AE10" s="34"/>
    </row>
    <row r="11" spans="1:31" hidden="1" x14ac:dyDescent="0.55000000000000004">
      <c r="A11" s="6"/>
      <c r="B11" s="14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 t="s">
        <v>73</v>
      </c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34"/>
      <c r="AD11" s="34"/>
      <c r="AE11" s="34"/>
    </row>
    <row r="12" spans="1:31" ht="21" customHeight="1" x14ac:dyDescent="0.55000000000000004">
      <c r="A12" s="6"/>
      <c r="B12" s="14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AC12" s="34"/>
      <c r="AD12" s="34"/>
      <c r="AE12" s="34"/>
    </row>
    <row r="13" spans="1:31" ht="45" customHeight="1" x14ac:dyDescent="0.55000000000000004">
      <c r="A13" s="5" t="s">
        <v>66</v>
      </c>
      <c r="B13" s="5" t="s">
        <v>1</v>
      </c>
      <c r="C13" s="4" t="s">
        <v>2</v>
      </c>
      <c r="D13" s="76">
        <v>44562</v>
      </c>
      <c r="E13" s="76">
        <v>44593</v>
      </c>
      <c r="F13" s="76">
        <v>44621</v>
      </c>
      <c r="G13" s="76">
        <v>44652</v>
      </c>
      <c r="H13" s="76">
        <v>44682</v>
      </c>
      <c r="I13" s="76">
        <v>44713</v>
      </c>
      <c r="J13" s="76">
        <v>44743</v>
      </c>
      <c r="K13" s="76">
        <v>44774</v>
      </c>
      <c r="L13" s="76">
        <v>44805</v>
      </c>
      <c r="M13" s="76">
        <v>44835</v>
      </c>
      <c r="N13" s="76">
        <v>44866</v>
      </c>
      <c r="O13" s="76">
        <v>44896</v>
      </c>
      <c r="P13" s="65" t="s">
        <v>143</v>
      </c>
    </row>
    <row r="14" spans="1:31" x14ac:dyDescent="0.55000000000000004">
      <c r="A14" s="10" t="s">
        <v>58</v>
      </c>
      <c r="B14" s="11" t="s">
        <v>203</v>
      </c>
      <c r="C14" s="10" t="s">
        <v>24</v>
      </c>
      <c r="D14" s="77">
        <v>5</v>
      </c>
      <c r="E14" s="77">
        <f>SUMIFS('Data-Raw'!$E:$E,'Data-Raw'!$G:$G,$C14,'Data-Raw'!$B:$B,"&gt;="&amp;E$2,'Data-Raw'!$B:$B,"&lt;="&amp;E$3)</f>
        <v>76</v>
      </c>
      <c r="F14" s="77">
        <f>SUMIFS('Data-Raw'!$E:$E,'Data-Raw'!$G:$G,$C14,'Data-Raw'!$B:$B,"&gt;="&amp;F$2,'Data-Raw'!$B:$B,"&lt;="&amp;F$3)</f>
        <v>123</v>
      </c>
      <c r="G14" s="77">
        <f>SUMIFS('Data-Raw'!$E:$E,'Data-Raw'!$G:$G,$C14,'Data-Raw'!$B:$B,"&gt;="&amp;G$2,'Data-Raw'!$B:$B,"&lt;="&amp;G$3)</f>
        <v>123</v>
      </c>
      <c r="H14" s="77">
        <f>SUMIFS('Data-Raw'!$E:$E,'Data-Raw'!$G:$G,$C14,'Data-Raw'!$B:$B,"&gt;="&amp;H$2,'Data-Raw'!$B:$B,"&lt;="&amp;H$3)</f>
        <v>46</v>
      </c>
      <c r="I14" s="77">
        <f>SUMIFS('Data-Raw'!$E:$E,'Data-Raw'!$G:$G,$C14,'Data-Raw'!$B:$B,"&gt;="&amp;I$2,'Data-Raw'!$B:$B,"&lt;="&amp;I$3)</f>
        <v>74</v>
      </c>
      <c r="J14" s="77">
        <f>SUMIFS('Data-Raw'!$E:$E,'Data-Raw'!$G:$G,$C14,'Data-Raw'!$B:$B,"&gt;="&amp;J$2,'Data-Raw'!$B:$B,"&lt;="&amp;J$3)</f>
        <v>39</v>
      </c>
      <c r="K14" s="77">
        <f>SUMIFS('Data-Raw'!$E:$E,'Data-Raw'!$G:$G,$C14,'Data-Raw'!$B:$B,"&gt;="&amp;K$2,'Data-Raw'!$B:$B,"&lt;="&amp;K$3)</f>
        <v>18</v>
      </c>
      <c r="L14" s="77">
        <f>SUMIFS('Data-Raw'!$E:$E,'Data-Raw'!$G:$G,$C14,'Data-Raw'!$B:$B,"&gt;="&amp;L$2,'Data-Raw'!$B:$B,"&lt;="&amp;L$3)</f>
        <v>115</v>
      </c>
      <c r="M14" s="77">
        <f>SUMIFS('Data-Raw'!$E:$E,'Data-Raw'!$G:$G,$C14,'Data-Raw'!$B:$B,"&gt;="&amp;M$2,'Data-Raw'!$B:$B,"&lt;="&amp;M$3)</f>
        <v>10</v>
      </c>
      <c r="N14" s="77">
        <f>SUMIFS('Data-Raw'!$E:$E,'Data-Raw'!$G:$G,$C14,'Data-Raw'!$B:$B,"&gt;="&amp;N$2,'Data-Raw'!$B:$B,"&lt;="&amp;N$3)</f>
        <v>151</v>
      </c>
      <c r="O14" s="77">
        <f>SUMIFS('Data-Raw'!$E:$E,'Data-Raw'!$G:$G,$C14,'Data-Raw'!$B:$B,"&gt;="&amp;O$2,'Data-Raw'!$B:$B,"&lt;="&amp;O$3)</f>
        <v>93</v>
      </c>
      <c r="P14" s="81">
        <f>SUM(D14:O14)</f>
        <v>873</v>
      </c>
    </row>
    <row r="15" spans="1:31" x14ac:dyDescent="0.55000000000000004">
      <c r="A15" s="10" t="s">
        <v>58</v>
      </c>
      <c r="B15" s="11" t="s">
        <v>208</v>
      </c>
      <c r="C15" s="10" t="s">
        <v>130</v>
      </c>
      <c r="D15" s="77">
        <f>SUMIFS('Data-Raw'!$E:$E,'Data-Raw'!$G:$G,$C15,'Data-Raw'!$B:$B,"&gt;="&amp;D$2,'Data-Raw'!$B:$B,"&lt;="&amp;D$3)</f>
        <v>128</v>
      </c>
      <c r="E15" s="77">
        <f>SUMIFS('Data-Raw'!$E:$E,'Data-Raw'!$G:$G,$C15,'Data-Raw'!$B:$B,"&gt;="&amp;E$2,'Data-Raw'!$B:$B,"&lt;="&amp;E$3)</f>
        <v>158</v>
      </c>
      <c r="F15" s="77">
        <f>SUMIFS('Data-Raw'!$E:$E,'Data-Raw'!$G:$G,$C15,'Data-Raw'!$B:$B,"&gt;="&amp;F$2,'Data-Raw'!$B:$B,"&lt;="&amp;F$3)</f>
        <v>236</v>
      </c>
      <c r="G15" s="77">
        <f>SUMIFS('Data-Raw'!$E:$E,'Data-Raw'!$G:$G,$C15,'Data-Raw'!$B:$B,"&gt;="&amp;G$2,'Data-Raw'!$B:$B,"&lt;="&amp;G$3)</f>
        <v>264</v>
      </c>
      <c r="H15" s="77">
        <f>SUMIFS('Data-Raw'!$E:$E,'Data-Raw'!$G:$G,$C15,'Data-Raw'!$B:$B,"&gt;="&amp;H$2,'Data-Raw'!$B:$B,"&lt;="&amp;H$3)</f>
        <v>21</v>
      </c>
      <c r="I15" s="77">
        <f>SUMIFS('Data-Raw'!$E:$E,'Data-Raw'!$G:$G,$C15,'Data-Raw'!$B:$B,"&gt;="&amp;I$2,'Data-Raw'!$B:$B,"&lt;="&amp;I$3)</f>
        <v>14</v>
      </c>
      <c r="J15" s="77">
        <f>SUMIFS('Data-Raw'!$E:$E,'Data-Raw'!$G:$G,$C15,'Data-Raw'!$B:$B,"&gt;="&amp;J$2,'Data-Raw'!$B:$B,"&lt;="&amp;J$3)</f>
        <v>20</v>
      </c>
      <c r="K15" s="77">
        <f>SUMIFS('Data-Raw'!$E:$E,'Data-Raw'!$G:$G,$C15,'Data-Raw'!$B:$B,"&gt;="&amp;K$2,'Data-Raw'!$B:$B,"&lt;="&amp;K$3)</f>
        <v>256</v>
      </c>
      <c r="L15" s="77">
        <f>SUMIFS('Data-Raw'!$E:$E,'Data-Raw'!$G:$G,$C15,'Data-Raw'!$B:$B,"&gt;="&amp;L$2,'Data-Raw'!$B:$B,"&lt;="&amp;L$3)</f>
        <v>122</v>
      </c>
      <c r="M15" s="77">
        <f>SUMIFS('Data-Raw'!$E:$E,'Data-Raw'!$G:$G,$C15,'Data-Raw'!$B:$B,"&gt;="&amp;M$2,'Data-Raw'!$B:$B,"&lt;="&amp;M$3)</f>
        <v>31</v>
      </c>
      <c r="N15" s="77">
        <f>SUMIFS('Data-Raw'!$E:$E,'Data-Raw'!$G:$G,$C15,'Data-Raw'!$B:$B,"&gt;="&amp;N$2,'Data-Raw'!$B:$B,"&lt;="&amp;N$3)</f>
        <v>106</v>
      </c>
      <c r="O15" s="77">
        <f>SUMIFS('Data-Raw'!$E:$E,'Data-Raw'!$G:$G,$C15,'Data-Raw'!$B:$B,"&gt;="&amp;O$2,'Data-Raw'!$B:$B,"&lt;="&amp;O$3)</f>
        <v>54</v>
      </c>
      <c r="P15" s="81">
        <f t="shared" ref="P15:P37" si="2">SUM(D15:O15)</f>
        <v>1410</v>
      </c>
    </row>
    <row r="16" spans="1:31" x14ac:dyDescent="0.55000000000000004">
      <c r="A16" s="10" t="s">
        <v>58</v>
      </c>
      <c r="B16" s="11" t="s">
        <v>193</v>
      </c>
      <c r="C16" s="10" t="s">
        <v>15</v>
      </c>
      <c r="D16" s="77">
        <f>SUMIFS('Data-Raw'!$E:$E,'Data-Raw'!$G:$G,$C16,'Data-Raw'!$B:$B,"&gt;="&amp;D$2,'Data-Raw'!$B:$B,"&lt;="&amp;D$3)</f>
        <v>63</v>
      </c>
      <c r="E16" s="77">
        <f>SUMIFS('Data-Raw'!$E:$E,'Data-Raw'!$G:$G,$C16,'Data-Raw'!$B:$B,"&gt;="&amp;E$2,'Data-Raw'!$B:$B,"&lt;="&amp;E$3)</f>
        <v>148</v>
      </c>
      <c r="F16" s="77">
        <f>SUMIFS('Data-Raw'!$E:$E,'Data-Raw'!$G:$G,$C16,'Data-Raw'!$B:$B,"&gt;="&amp;F$2,'Data-Raw'!$B:$B,"&lt;="&amp;F$3)</f>
        <v>83</v>
      </c>
      <c r="G16" s="77">
        <f>SUMIFS('Data-Raw'!$E:$E,'Data-Raw'!$G:$G,$C16,'Data-Raw'!$B:$B,"&gt;="&amp;G$2,'Data-Raw'!$B:$B,"&lt;="&amp;G$3)</f>
        <v>301</v>
      </c>
      <c r="H16" s="77">
        <f>SUMIFS('Data-Raw'!$E:$E,'Data-Raw'!$G:$G,$C16,'Data-Raw'!$B:$B,"&gt;="&amp;H$2,'Data-Raw'!$B:$B,"&lt;="&amp;H$3)</f>
        <v>199</v>
      </c>
      <c r="I16" s="77">
        <f>SUMIFS('Data-Raw'!$E:$E,'Data-Raw'!$G:$G,$C16,'Data-Raw'!$B:$B,"&gt;="&amp;I$2,'Data-Raw'!$B:$B,"&lt;="&amp;I$3)</f>
        <v>102</v>
      </c>
      <c r="J16" s="77">
        <f>SUMIFS('Data-Raw'!$E:$E,'Data-Raw'!$G:$G,$C16,'Data-Raw'!$B:$B,"&gt;="&amp;J$2,'Data-Raw'!$B:$B,"&lt;="&amp;J$3)</f>
        <v>150</v>
      </c>
      <c r="K16" s="77">
        <f>SUMIFS('Data-Raw'!$E:$E,'Data-Raw'!$G:$G,$C16,'Data-Raw'!$B:$B,"&gt;="&amp;K$2,'Data-Raw'!$B:$B,"&lt;="&amp;K$3)</f>
        <v>182</v>
      </c>
      <c r="L16" s="77">
        <f>SUMIFS('Data-Raw'!$E:$E,'Data-Raw'!$G:$G,$C16,'Data-Raw'!$B:$B,"&gt;="&amp;L$2,'Data-Raw'!$B:$B,"&lt;="&amp;L$3)</f>
        <v>186</v>
      </c>
      <c r="M16" s="77">
        <f>SUMIFS('Data-Raw'!$E:$E,'Data-Raw'!$G:$G,$C16,'Data-Raw'!$B:$B,"&gt;="&amp;M$2,'Data-Raw'!$B:$B,"&lt;="&amp;M$3)</f>
        <v>309</v>
      </c>
      <c r="N16" s="77">
        <f>SUMIFS('Data-Raw'!$E:$E,'Data-Raw'!$G:$G,$C16,'Data-Raw'!$B:$B,"&gt;="&amp;N$2,'Data-Raw'!$B:$B,"&lt;="&amp;N$3)</f>
        <v>334</v>
      </c>
      <c r="O16" s="77">
        <f>SUMIFS('Data-Raw'!$E:$E,'Data-Raw'!$G:$G,$C16,'Data-Raw'!$B:$B,"&gt;="&amp;O$2,'Data-Raw'!$B:$B,"&lt;="&amp;O$3)</f>
        <v>307</v>
      </c>
      <c r="P16" s="81">
        <f t="shared" si="2"/>
        <v>2364</v>
      </c>
    </row>
    <row r="17" spans="1:16" x14ac:dyDescent="0.55000000000000004">
      <c r="A17" s="10" t="s">
        <v>58</v>
      </c>
      <c r="B17" s="11" t="s">
        <v>212</v>
      </c>
      <c r="C17" s="10" t="s">
        <v>129</v>
      </c>
      <c r="D17" s="77">
        <f>SUMIFS('Data-Raw'!$E:$E,'Data-Raw'!$G:$G,$C17,'Data-Raw'!$B:$B,"&gt;="&amp;D$2,'Data-Raw'!$B:$B,"&lt;="&amp;D$3)</f>
        <v>47</v>
      </c>
      <c r="E17" s="77">
        <f>SUMIFS('Data-Raw'!$E:$E,'Data-Raw'!$G:$G,$C17,'Data-Raw'!$B:$B,"&gt;="&amp;E$2,'Data-Raw'!$B:$B,"&lt;="&amp;E$3)</f>
        <v>251</v>
      </c>
      <c r="F17" s="77">
        <f>SUMIFS('Data-Raw'!$E:$E,'Data-Raw'!$G:$G,$C17,'Data-Raw'!$B:$B,"&gt;="&amp;F$2,'Data-Raw'!$B:$B,"&lt;="&amp;F$3)</f>
        <v>189</v>
      </c>
      <c r="G17" s="77">
        <f>SUMIFS('Data-Raw'!$E:$E,'Data-Raw'!$G:$G,$C17,'Data-Raw'!$B:$B,"&gt;="&amp;G$2,'Data-Raw'!$B:$B,"&lt;="&amp;G$3)</f>
        <v>104</v>
      </c>
      <c r="H17" s="77">
        <f>SUMIFS('Data-Raw'!$E:$E,'Data-Raw'!$G:$G,$C17,'Data-Raw'!$B:$B,"&gt;="&amp;H$2,'Data-Raw'!$B:$B,"&lt;="&amp;H$3)</f>
        <v>141</v>
      </c>
      <c r="I17" s="77">
        <f>SUMIFS('Data-Raw'!$E:$E,'Data-Raw'!$G:$G,$C17,'Data-Raw'!$B:$B,"&gt;="&amp;I$2,'Data-Raw'!$B:$B,"&lt;="&amp;I$3)</f>
        <v>189</v>
      </c>
      <c r="J17" s="77">
        <f>SUMIFS('Data-Raw'!$E:$E,'Data-Raw'!$G:$G,$C17,'Data-Raw'!$B:$B,"&gt;="&amp;J$2,'Data-Raw'!$B:$B,"&lt;="&amp;J$3)</f>
        <v>236</v>
      </c>
      <c r="K17" s="77">
        <f>SUMIFS('Data-Raw'!$E:$E,'Data-Raw'!$G:$G,$C17,'Data-Raw'!$B:$B,"&gt;="&amp;K$2,'Data-Raw'!$B:$B,"&lt;="&amp;K$3)</f>
        <v>95</v>
      </c>
      <c r="L17" s="77">
        <f>SUMIFS('Data-Raw'!$E:$E,'Data-Raw'!$G:$G,$C17,'Data-Raw'!$B:$B,"&gt;="&amp;L$2,'Data-Raw'!$B:$B,"&lt;="&amp;L$3)</f>
        <v>0</v>
      </c>
      <c r="M17" s="77">
        <f>SUMIFS('Data-Raw'!$E:$E,'Data-Raw'!$G:$G,$C17,'Data-Raw'!$B:$B,"&gt;="&amp;M$2,'Data-Raw'!$B:$B,"&lt;="&amp;M$3)</f>
        <v>44</v>
      </c>
      <c r="N17" s="77">
        <f>SUMIFS('Data-Raw'!$E:$E,'Data-Raw'!$G:$G,$C17,'Data-Raw'!$B:$B,"&gt;="&amp;N$2,'Data-Raw'!$B:$B,"&lt;="&amp;N$3)</f>
        <v>106</v>
      </c>
      <c r="O17" s="77">
        <f>SUMIFS('Data-Raw'!$E:$E,'Data-Raw'!$G:$G,$C17,'Data-Raw'!$B:$B,"&gt;="&amp;O$2,'Data-Raw'!$B:$B,"&lt;="&amp;O$3)</f>
        <v>121</v>
      </c>
      <c r="P17" s="81">
        <f t="shared" si="2"/>
        <v>1523</v>
      </c>
    </row>
    <row r="18" spans="1:16" x14ac:dyDescent="0.55000000000000004">
      <c r="A18" s="10" t="s">
        <v>58</v>
      </c>
      <c r="B18" s="11" t="s">
        <v>214</v>
      </c>
      <c r="C18" s="10" t="s">
        <v>23</v>
      </c>
      <c r="D18" s="77">
        <f>SUMIFS('Data-Raw'!$E:$E,'Data-Raw'!$G:$G,$C18,'Data-Raw'!$B:$B,"&gt;="&amp;D$2,'Data-Raw'!$B:$B,"&lt;="&amp;D$3)</f>
        <v>193</v>
      </c>
      <c r="E18" s="77">
        <f>SUMIFS('Data-Raw'!$E:$E,'Data-Raw'!$G:$G,$C18,'Data-Raw'!$B:$B,"&gt;="&amp;E$2,'Data-Raw'!$B:$B,"&lt;="&amp;E$3)</f>
        <v>159</v>
      </c>
      <c r="F18" s="77">
        <f>SUMIFS('Data-Raw'!$E:$E,'Data-Raw'!$G:$G,$C18,'Data-Raw'!$B:$B,"&gt;="&amp;F$2,'Data-Raw'!$B:$B,"&lt;="&amp;F$3)</f>
        <v>18</v>
      </c>
      <c r="G18" s="77">
        <f>SUMIFS('Data-Raw'!$E:$E,'Data-Raw'!$G:$G,$C18,'Data-Raw'!$B:$B,"&gt;="&amp;G$2,'Data-Raw'!$B:$B,"&lt;="&amp;G$3)</f>
        <v>186</v>
      </c>
      <c r="H18" s="77">
        <f>SUMIFS('Data-Raw'!$E:$E,'Data-Raw'!$G:$G,$C18,'Data-Raw'!$B:$B,"&gt;="&amp;H$2,'Data-Raw'!$B:$B,"&lt;="&amp;H$3)</f>
        <v>266</v>
      </c>
      <c r="I18" s="77">
        <f>SUMIFS('Data-Raw'!$E:$E,'Data-Raw'!$G:$G,$C18,'Data-Raw'!$B:$B,"&gt;="&amp;I$2,'Data-Raw'!$B:$B,"&lt;="&amp;I$3)</f>
        <v>237</v>
      </c>
      <c r="J18" s="77">
        <f>SUMIFS('Data-Raw'!$E:$E,'Data-Raw'!$G:$G,$C18,'Data-Raw'!$B:$B,"&gt;="&amp;J$2,'Data-Raw'!$B:$B,"&lt;="&amp;J$3)</f>
        <v>128</v>
      </c>
      <c r="K18" s="77">
        <f>SUMIFS('Data-Raw'!$E:$E,'Data-Raw'!$G:$G,$C18,'Data-Raw'!$B:$B,"&gt;="&amp;K$2,'Data-Raw'!$B:$B,"&lt;="&amp;K$3)</f>
        <v>252</v>
      </c>
      <c r="L18" s="77">
        <f>SUMIFS('Data-Raw'!$E:$E,'Data-Raw'!$G:$G,$C18,'Data-Raw'!$B:$B,"&gt;="&amp;L$2,'Data-Raw'!$B:$B,"&lt;="&amp;L$3)</f>
        <v>170</v>
      </c>
      <c r="M18" s="77">
        <f>SUMIFS('Data-Raw'!$E:$E,'Data-Raw'!$G:$G,$C18,'Data-Raw'!$B:$B,"&gt;="&amp;M$2,'Data-Raw'!$B:$B,"&lt;="&amp;M$3)</f>
        <v>215</v>
      </c>
      <c r="N18" s="77">
        <f>SUMIFS('Data-Raw'!$E:$E,'Data-Raw'!$G:$G,$C18,'Data-Raw'!$B:$B,"&gt;="&amp;N$2,'Data-Raw'!$B:$B,"&lt;="&amp;N$3)</f>
        <v>253</v>
      </c>
      <c r="O18" s="77">
        <f>SUMIFS('Data-Raw'!$E:$E,'Data-Raw'!$G:$G,$C18,'Data-Raw'!$B:$B,"&gt;="&amp;O$2,'Data-Raw'!$B:$B,"&lt;="&amp;O$3)</f>
        <v>277</v>
      </c>
      <c r="P18" s="81">
        <f t="shared" si="2"/>
        <v>2354</v>
      </c>
    </row>
    <row r="19" spans="1:16" x14ac:dyDescent="0.55000000000000004">
      <c r="A19" s="10" t="s">
        <v>58</v>
      </c>
      <c r="B19" s="11" t="s">
        <v>194</v>
      </c>
      <c r="C19" s="10" t="s">
        <v>4</v>
      </c>
      <c r="D19" s="77">
        <f>SUMIFS('Data-Raw'!$E:$E,'Data-Raw'!$G:$G,$C19,'Data-Raw'!$B:$B,"&gt;="&amp;D$2,'Data-Raw'!$B:$B,"&lt;="&amp;D$3)</f>
        <v>421</v>
      </c>
      <c r="E19" s="77">
        <f>SUMIFS('Data-Raw'!$E:$E,'Data-Raw'!$G:$G,$C19,'Data-Raw'!$B:$B,"&gt;="&amp;E$2,'Data-Raw'!$B:$B,"&lt;="&amp;E$3)</f>
        <v>506</v>
      </c>
      <c r="F19" s="77">
        <f>SUMIFS('Data-Raw'!$E:$E,'Data-Raw'!$G:$G,$C19,'Data-Raw'!$B:$B,"&gt;="&amp;F$2,'Data-Raw'!$B:$B,"&lt;="&amp;F$3)</f>
        <v>267</v>
      </c>
      <c r="G19" s="77">
        <f>SUMIFS('Data-Raw'!$E:$E,'Data-Raw'!$G:$G,$C19,'Data-Raw'!$B:$B,"&gt;="&amp;G$2,'Data-Raw'!$B:$B,"&lt;="&amp;G$3)</f>
        <v>116</v>
      </c>
      <c r="H19" s="77">
        <f>SUMIFS('Data-Raw'!$E:$E,'Data-Raw'!$G:$G,$C19,'Data-Raw'!$B:$B,"&gt;="&amp;H$2,'Data-Raw'!$B:$B,"&lt;="&amp;H$3)</f>
        <v>246</v>
      </c>
      <c r="I19" s="77">
        <f>SUMIFS('Data-Raw'!$E:$E,'Data-Raw'!$G:$G,$C19,'Data-Raw'!$B:$B,"&gt;="&amp;I$2,'Data-Raw'!$B:$B,"&lt;="&amp;I$3)</f>
        <v>360</v>
      </c>
      <c r="J19" s="77">
        <f>SUMIFS('Data-Raw'!$E:$E,'Data-Raw'!$G:$G,$C19,'Data-Raw'!$B:$B,"&gt;="&amp;J$2,'Data-Raw'!$B:$B,"&lt;="&amp;J$3)</f>
        <v>1142</v>
      </c>
      <c r="K19" s="77">
        <f>SUMIFS('Data-Raw'!$E:$E,'Data-Raw'!$G:$G,$C19,'Data-Raw'!$B:$B,"&gt;="&amp;K$2,'Data-Raw'!$B:$B,"&lt;="&amp;K$3)</f>
        <v>819</v>
      </c>
      <c r="L19" s="77">
        <f>SUMIFS('Data-Raw'!$E:$E,'Data-Raw'!$G:$G,$C19,'Data-Raw'!$B:$B,"&gt;="&amp;L$2,'Data-Raw'!$B:$B,"&lt;="&amp;L$3)</f>
        <v>491</v>
      </c>
      <c r="M19" s="77">
        <f>SUMIFS('Data-Raw'!$E:$E,'Data-Raw'!$G:$G,$C19,'Data-Raw'!$B:$B,"&gt;="&amp;M$2,'Data-Raw'!$B:$B,"&lt;="&amp;M$3)</f>
        <v>799</v>
      </c>
      <c r="N19" s="77">
        <f>SUMIFS('Data-Raw'!$E:$E,'Data-Raw'!$G:$G,$C19,'Data-Raw'!$B:$B,"&gt;="&amp;N$2,'Data-Raw'!$B:$B,"&lt;="&amp;N$3)</f>
        <v>547</v>
      </c>
      <c r="O19" s="77">
        <f>SUMIFS('Data-Raw'!$E:$E,'Data-Raw'!$G:$G,$C19,'Data-Raw'!$B:$B,"&gt;="&amp;O$2,'Data-Raw'!$B:$B,"&lt;="&amp;O$3)</f>
        <v>387</v>
      </c>
      <c r="P19" s="81">
        <f t="shared" si="2"/>
        <v>6101</v>
      </c>
    </row>
    <row r="20" spans="1:16" x14ac:dyDescent="0.55000000000000004">
      <c r="A20" s="10" t="s">
        <v>58</v>
      </c>
      <c r="B20" s="11" t="s">
        <v>210</v>
      </c>
      <c r="C20" s="10" t="s">
        <v>16</v>
      </c>
      <c r="D20" s="77">
        <f>SUMIFS('Data-Raw'!$E:$E,'Data-Raw'!$G:$G,$C20,'Data-Raw'!$B:$B,"&gt;="&amp;D$2,'Data-Raw'!$B:$B,"&lt;="&amp;D$3)</f>
        <v>125</v>
      </c>
      <c r="E20" s="77">
        <f>SUMIFS('Data-Raw'!$E:$E,'Data-Raw'!$G:$G,$C20,'Data-Raw'!$B:$B,"&gt;="&amp;E$2,'Data-Raw'!$B:$B,"&lt;="&amp;E$3)</f>
        <v>460</v>
      </c>
      <c r="F20" s="77">
        <f>SUMIFS('Data-Raw'!$E:$E,'Data-Raw'!$G:$G,$C20,'Data-Raw'!$B:$B,"&gt;="&amp;F$2,'Data-Raw'!$B:$B,"&lt;="&amp;F$3)</f>
        <v>372</v>
      </c>
      <c r="G20" s="77">
        <f>SUMIFS('Data-Raw'!$E:$E,'Data-Raw'!$G:$G,$C20,'Data-Raw'!$B:$B,"&gt;="&amp;G$2,'Data-Raw'!$B:$B,"&lt;="&amp;G$3)</f>
        <v>122</v>
      </c>
      <c r="H20" s="77">
        <f>SUMIFS('Data-Raw'!$E:$E,'Data-Raw'!$G:$G,$C20,'Data-Raw'!$B:$B,"&gt;="&amp;H$2,'Data-Raw'!$B:$B,"&lt;="&amp;H$3)</f>
        <v>356</v>
      </c>
      <c r="I20" s="77">
        <f>SUMIFS('Data-Raw'!$E:$E,'Data-Raw'!$G:$G,$C20,'Data-Raw'!$B:$B,"&gt;="&amp;I$2,'Data-Raw'!$B:$B,"&lt;="&amp;I$3)</f>
        <v>91</v>
      </c>
      <c r="J20" s="77">
        <f>SUMIFS('Data-Raw'!$E:$E,'Data-Raw'!$G:$G,$C20,'Data-Raw'!$B:$B,"&gt;="&amp;J$2,'Data-Raw'!$B:$B,"&lt;="&amp;J$3)</f>
        <v>89</v>
      </c>
      <c r="K20" s="77">
        <f>SUMIFS('Data-Raw'!$E:$E,'Data-Raw'!$G:$G,$C20,'Data-Raw'!$B:$B,"&gt;="&amp;K$2,'Data-Raw'!$B:$B,"&lt;="&amp;K$3)</f>
        <v>162</v>
      </c>
      <c r="L20" s="77">
        <f>SUMIFS('Data-Raw'!$E:$E,'Data-Raw'!$G:$G,$C20,'Data-Raw'!$B:$B,"&gt;="&amp;L$2,'Data-Raw'!$B:$B,"&lt;="&amp;L$3)</f>
        <v>238</v>
      </c>
      <c r="M20" s="77">
        <f>SUMIFS('Data-Raw'!$E:$E,'Data-Raw'!$G:$G,$C20,'Data-Raw'!$B:$B,"&gt;="&amp;M$2,'Data-Raw'!$B:$B,"&lt;="&amp;M$3)</f>
        <v>214</v>
      </c>
      <c r="N20" s="77">
        <f>SUMIFS('Data-Raw'!$E:$E,'Data-Raw'!$G:$G,$C20,'Data-Raw'!$B:$B,"&gt;="&amp;N$2,'Data-Raw'!$B:$B,"&lt;="&amp;N$3)</f>
        <v>376</v>
      </c>
      <c r="O20" s="77">
        <f>SUMIFS('Data-Raw'!$E:$E,'Data-Raw'!$G:$G,$C20,'Data-Raw'!$B:$B,"&gt;="&amp;O$2,'Data-Raw'!$B:$B,"&lt;="&amp;O$3)</f>
        <v>549</v>
      </c>
      <c r="P20" s="81">
        <f t="shared" si="2"/>
        <v>3154</v>
      </c>
    </row>
    <row r="21" spans="1:16" x14ac:dyDescent="0.55000000000000004">
      <c r="A21" s="10" t="s">
        <v>58</v>
      </c>
      <c r="B21" s="11" t="s">
        <v>186</v>
      </c>
      <c r="C21" s="10" t="s">
        <v>3</v>
      </c>
      <c r="D21" s="77">
        <f>SUMIFS('Data-Raw'!$E:$E,'Data-Raw'!$G:$G,$C21,'Data-Raw'!$B:$B,"&gt;="&amp;D$2,'Data-Raw'!$B:$B,"&lt;="&amp;D$3)</f>
        <v>569</v>
      </c>
      <c r="E21" s="77">
        <f>SUMIFS('Data-Raw'!$E:$E,'Data-Raw'!$G:$G,$C21,'Data-Raw'!$B:$B,"&gt;="&amp;E$2,'Data-Raw'!$B:$B,"&lt;="&amp;E$3)</f>
        <v>554</v>
      </c>
      <c r="F21" s="77">
        <f>SUMIFS('Data-Raw'!$E:$E,'Data-Raw'!$G:$G,$C21,'Data-Raw'!$B:$B,"&gt;="&amp;F$2,'Data-Raw'!$B:$B,"&lt;="&amp;F$3)</f>
        <v>421</v>
      </c>
      <c r="G21" s="77">
        <f>SUMIFS('Data-Raw'!$E:$E,'Data-Raw'!$G:$G,$C21,'Data-Raw'!$B:$B,"&gt;="&amp;G$2,'Data-Raw'!$B:$B,"&lt;="&amp;G$3)</f>
        <v>923</v>
      </c>
      <c r="H21" s="77">
        <f>SUMIFS('Data-Raw'!$E:$E,'Data-Raw'!$G:$G,$C21,'Data-Raw'!$B:$B,"&gt;="&amp;H$2,'Data-Raw'!$B:$B,"&lt;="&amp;H$3)</f>
        <v>246</v>
      </c>
      <c r="I21" s="77">
        <f>SUMIFS('Data-Raw'!$E:$E,'Data-Raw'!$G:$G,$C21,'Data-Raw'!$B:$B,"&gt;="&amp;I$2,'Data-Raw'!$B:$B,"&lt;="&amp;I$3)</f>
        <v>395</v>
      </c>
      <c r="J21" s="77">
        <f>SUMIFS('Data-Raw'!$E:$E,'Data-Raw'!$G:$G,$C21,'Data-Raw'!$B:$B,"&gt;="&amp;J$2,'Data-Raw'!$B:$B,"&lt;="&amp;J$3)</f>
        <v>363</v>
      </c>
      <c r="K21" s="77">
        <f>SUMIFS('Data-Raw'!$E:$E,'Data-Raw'!$G:$G,$C21,'Data-Raw'!$B:$B,"&gt;="&amp;K$2,'Data-Raw'!$B:$B,"&lt;="&amp;K$3)</f>
        <v>331</v>
      </c>
      <c r="L21" s="77">
        <f>SUMIFS('Data-Raw'!$E:$E,'Data-Raw'!$G:$G,$C21,'Data-Raw'!$B:$B,"&gt;="&amp;L$2,'Data-Raw'!$B:$B,"&lt;="&amp;L$3)</f>
        <v>348</v>
      </c>
      <c r="M21" s="77">
        <f>SUMIFS('Data-Raw'!$E:$E,'Data-Raw'!$G:$G,$C21,'Data-Raw'!$B:$B,"&gt;="&amp;M$2,'Data-Raw'!$B:$B,"&lt;="&amp;M$3)</f>
        <v>136</v>
      </c>
      <c r="N21" s="77">
        <f>SUMIFS('Data-Raw'!$E:$E,'Data-Raw'!$G:$G,$C21,'Data-Raw'!$B:$B,"&gt;="&amp;N$2,'Data-Raw'!$B:$B,"&lt;="&amp;N$3)</f>
        <v>37</v>
      </c>
      <c r="O21" s="77">
        <f>SUMIFS('Data-Raw'!$E:$E,'Data-Raw'!$G:$G,$C21,'Data-Raw'!$B:$B,"&gt;="&amp;O$2,'Data-Raw'!$B:$B,"&lt;="&amp;O$3)</f>
        <v>335</v>
      </c>
      <c r="P21" s="81">
        <f t="shared" si="2"/>
        <v>4658</v>
      </c>
    </row>
    <row r="22" spans="1:16" x14ac:dyDescent="0.55000000000000004">
      <c r="A22" s="10" t="s">
        <v>58</v>
      </c>
      <c r="B22" s="11" t="s">
        <v>209</v>
      </c>
      <c r="C22" s="10" t="s">
        <v>22</v>
      </c>
      <c r="D22" s="77">
        <f>SUMIFS('Data-Raw'!$E:$E,'Data-Raw'!$G:$G,$C22,'Data-Raw'!$B:$B,"&gt;="&amp;D$2,'Data-Raw'!$B:$B,"&lt;="&amp;D$3)</f>
        <v>261</v>
      </c>
      <c r="E22" s="77">
        <f>SUMIFS('Data-Raw'!$E:$E,'Data-Raw'!$G:$G,$C22,'Data-Raw'!$B:$B,"&gt;="&amp;E$2,'Data-Raw'!$B:$B,"&lt;="&amp;E$3)</f>
        <v>362</v>
      </c>
      <c r="F22" s="77">
        <f>SUMIFS('Data-Raw'!$E:$E,'Data-Raw'!$G:$G,$C22,'Data-Raw'!$B:$B,"&gt;="&amp;F$2,'Data-Raw'!$B:$B,"&lt;="&amp;F$3)</f>
        <v>270</v>
      </c>
      <c r="G22" s="77">
        <f>SUMIFS('Data-Raw'!$E:$E,'Data-Raw'!$G:$G,$C22,'Data-Raw'!$B:$B,"&gt;="&amp;G$2,'Data-Raw'!$B:$B,"&lt;="&amp;G$3)</f>
        <v>109</v>
      </c>
      <c r="H22" s="77">
        <f>SUMIFS('Data-Raw'!$E:$E,'Data-Raw'!$G:$G,$C22,'Data-Raw'!$B:$B,"&gt;="&amp;H$2,'Data-Raw'!$B:$B,"&lt;="&amp;H$3)</f>
        <v>124</v>
      </c>
      <c r="I22" s="77">
        <f>SUMIFS('Data-Raw'!$E:$E,'Data-Raw'!$G:$G,$C22,'Data-Raw'!$B:$B,"&gt;="&amp;I$2,'Data-Raw'!$B:$B,"&lt;="&amp;I$3)</f>
        <v>97</v>
      </c>
      <c r="J22" s="77">
        <f>SUMIFS('Data-Raw'!$E:$E,'Data-Raw'!$G:$G,$C22,'Data-Raw'!$B:$B,"&gt;="&amp;J$2,'Data-Raw'!$B:$B,"&lt;="&amp;J$3)</f>
        <v>170</v>
      </c>
      <c r="K22" s="77">
        <f>SUMIFS('Data-Raw'!$E:$E,'Data-Raw'!$G:$G,$C22,'Data-Raw'!$B:$B,"&gt;="&amp;K$2,'Data-Raw'!$B:$B,"&lt;="&amp;K$3)</f>
        <v>67</v>
      </c>
      <c r="L22" s="77">
        <f>SUMIFS('Data-Raw'!$E:$E,'Data-Raw'!$G:$G,$C22,'Data-Raw'!$B:$B,"&gt;="&amp;L$2,'Data-Raw'!$B:$B,"&lt;="&amp;L$3)</f>
        <v>109</v>
      </c>
      <c r="M22" s="77">
        <f>SUMIFS('Data-Raw'!$E:$E,'Data-Raw'!$G:$G,$C22,'Data-Raw'!$B:$B,"&gt;="&amp;M$2,'Data-Raw'!$B:$B,"&lt;="&amp;M$3)</f>
        <v>138</v>
      </c>
      <c r="N22" s="77">
        <f>SUMIFS('Data-Raw'!$E:$E,'Data-Raw'!$G:$G,$C22,'Data-Raw'!$B:$B,"&gt;="&amp;N$2,'Data-Raw'!$B:$B,"&lt;="&amp;N$3)</f>
        <v>318</v>
      </c>
      <c r="O22" s="77">
        <f>SUMIFS('Data-Raw'!$E:$E,'Data-Raw'!$G:$G,$C22,'Data-Raw'!$B:$B,"&gt;="&amp;O$2,'Data-Raw'!$B:$B,"&lt;="&amp;O$3)</f>
        <v>177</v>
      </c>
      <c r="P22" s="81">
        <f t="shared" si="2"/>
        <v>2202</v>
      </c>
    </row>
    <row r="23" spans="1:16" x14ac:dyDescent="0.55000000000000004">
      <c r="A23" s="10" t="s">
        <v>58</v>
      </c>
      <c r="B23" s="11" t="s">
        <v>225</v>
      </c>
      <c r="C23" s="10" t="s">
        <v>48</v>
      </c>
      <c r="D23" s="77">
        <f>SUMIFS('Data-Raw'!$E:$E,'Data-Raw'!$G:$G,$C23,'Data-Raw'!$B:$B,"&gt;="&amp;D$2,'Data-Raw'!$B:$B,"&lt;="&amp;D$3)</f>
        <v>631</v>
      </c>
      <c r="E23" s="77">
        <f>SUMIFS('Data-Raw'!$E:$E,'Data-Raw'!$G:$G,$C23,'Data-Raw'!$B:$B,"&gt;="&amp;E$2,'Data-Raw'!$B:$B,"&lt;="&amp;E$3)</f>
        <v>309</v>
      </c>
      <c r="F23" s="77">
        <f>SUMIFS('Data-Raw'!$E:$E,'Data-Raw'!$G:$G,$C23,'Data-Raw'!$B:$B,"&gt;="&amp;F$2,'Data-Raw'!$B:$B,"&lt;="&amp;F$3)</f>
        <v>584</v>
      </c>
      <c r="G23" s="77">
        <f>SUMIFS('Data-Raw'!$E:$E,'Data-Raw'!$G:$G,$C23,'Data-Raw'!$B:$B,"&gt;="&amp;G$2,'Data-Raw'!$B:$B,"&lt;="&amp;G$3)</f>
        <v>434</v>
      </c>
      <c r="H23" s="77">
        <f>SUMIFS('Data-Raw'!$E:$E,'Data-Raw'!$G:$G,$C23,'Data-Raw'!$B:$B,"&gt;="&amp;H$2,'Data-Raw'!$B:$B,"&lt;="&amp;H$3)</f>
        <v>388</v>
      </c>
      <c r="I23" s="77">
        <f>SUMIFS('Data-Raw'!$E:$E,'Data-Raw'!$G:$G,$C23,'Data-Raw'!$B:$B,"&gt;="&amp;I$2,'Data-Raw'!$B:$B,"&lt;="&amp;I$3)</f>
        <v>435</v>
      </c>
      <c r="J23" s="77">
        <f>SUMIFS('Data-Raw'!$E:$E,'Data-Raw'!$G:$G,$C23,'Data-Raw'!$B:$B,"&gt;="&amp;J$2,'Data-Raw'!$B:$B,"&lt;="&amp;J$3)</f>
        <v>459</v>
      </c>
      <c r="K23" s="77">
        <f>SUMIFS('Data-Raw'!$E:$E,'Data-Raw'!$G:$G,$C23,'Data-Raw'!$B:$B,"&gt;="&amp;K$2,'Data-Raw'!$B:$B,"&lt;="&amp;K$3)</f>
        <v>303</v>
      </c>
      <c r="L23" s="77">
        <f>SUMIFS('Data-Raw'!$E:$E,'Data-Raw'!$G:$G,$C23,'Data-Raw'!$B:$B,"&gt;="&amp;L$2,'Data-Raw'!$B:$B,"&lt;="&amp;L$3)</f>
        <v>487</v>
      </c>
      <c r="M23" s="77">
        <f>SUMIFS('Data-Raw'!$E:$E,'Data-Raw'!$G:$G,$C23,'Data-Raw'!$B:$B,"&gt;="&amp;M$2,'Data-Raw'!$B:$B,"&lt;="&amp;M$3)</f>
        <v>674</v>
      </c>
      <c r="N23" s="77">
        <f>SUMIFS('Data-Raw'!$E:$E,'Data-Raw'!$G:$G,$C23,'Data-Raw'!$B:$B,"&gt;="&amp;N$2,'Data-Raw'!$B:$B,"&lt;="&amp;N$3)</f>
        <v>397</v>
      </c>
      <c r="O23" s="77">
        <f>SUMIFS('Data-Raw'!$E:$E,'Data-Raw'!$G:$G,$C23,'Data-Raw'!$B:$B,"&gt;="&amp;O$2,'Data-Raw'!$B:$B,"&lt;="&amp;O$3)</f>
        <v>700</v>
      </c>
      <c r="P23" s="81">
        <f t="shared" si="2"/>
        <v>5801</v>
      </c>
    </row>
    <row r="24" spans="1:16" x14ac:dyDescent="0.55000000000000004">
      <c r="A24" s="10" t="s">
        <v>58</v>
      </c>
      <c r="B24" s="11" t="s">
        <v>221</v>
      </c>
      <c r="C24" s="10" t="s">
        <v>124</v>
      </c>
      <c r="D24" s="77">
        <f>SUMIFS('Data-Raw'!$E:$E,'Data-Raw'!$G:$G,$C24,'Data-Raw'!$B:$B,"&gt;="&amp;D$2,'Data-Raw'!$B:$B,"&lt;="&amp;D$3)</f>
        <v>386</v>
      </c>
      <c r="E24" s="77">
        <f>SUMIFS('Data-Raw'!$E:$E,'Data-Raw'!$G:$G,$C24,'Data-Raw'!$B:$B,"&gt;="&amp;E$2,'Data-Raw'!$B:$B,"&lt;="&amp;E$3)</f>
        <v>303</v>
      </c>
      <c r="F24" s="77">
        <f>SUMIFS('Data-Raw'!$E:$E,'Data-Raw'!$G:$G,$C24,'Data-Raw'!$B:$B,"&gt;="&amp;F$2,'Data-Raw'!$B:$B,"&lt;="&amp;F$3)</f>
        <v>244</v>
      </c>
      <c r="G24" s="77">
        <f>SUMIFS('Data-Raw'!$E:$E,'Data-Raw'!$G:$G,$C24,'Data-Raw'!$B:$B,"&gt;="&amp;G$2,'Data-Raw'!$B:$B,"&lt;="&amp;G$3)</f>
        <v>296</v>
      </c>
      <c r="H24" s="77">
        <f>SUMIFS('Data-Raw'!$E:$E,'Data-Raw'!$G:$G,$C24,'Data-Raw'!$B:$B,"&gt;="&amp;H$2,'Data-Raw'!$B:$B,"&lt;="&amp;H$3)</f>
        <v>279</v>
      </c>
      <c r="I24" s="77">
        <f>SUMIFS('Data-Raw'!$E:$E,'Data-Raw'!$G:$G,$C24,'Data-Raw'!$B:$B,"&gt;="&amp;I$2,'Data-Raw'!$B:$B,"&lt;="&amp;I$3)</f>
        <v>132</v>
      </c>
      <c r="J24" s="77">
        <f>SUMIFS('Data-Raw'!$E:$E,'Data-Raw'!$G:$G,$C24,'Data-Raw'!$B:$B,"&gt;="&amp;J$2,'Data-Raw'!$B:$B,"&lt;="&amp;J$3)</f>
        <v>208</v>
      </c>
      <c r="K24" s="77">
        <f>SUMIFS('Data-Raw'!$E:$E,'Data-Raw'!$G:$G,$C24,'Data-Raw'!$B:$B,"&gt;="&amp;K$2,'Data-Raw'!$B:$B,"&lt;="&amp;K$3)</f>
        <v>708</v>
      </c>
      <c r="L24" s="77">
        <f>SUMIFS('Data-Raw'!$E:$E,'Data-Raw'!$G:$G,$C24,'Data-Raw'!$B:$B,"&gt;="&amp;L$2,'Data-Raw'!$B:$B,"&lt;="&amp;L$3)</f>
        <v>651</v>
      </c>
      <c r="M24" s="77">
        <f>SUMIFS('Data-Raw'!$E:$E,'Data-Raw'!$G:$G,$C24,'Data-Raw'!$B:$B,"&gt;="&amp;M$2,'Data-Raw'!$B:$B,"&lt;="&amp;M$3)</f>
        <v>438</v>
      </c>
      <c r="N24" s="77">
        <f>SUMIFS('Data-Raw'!$E:$E,'Data-Raw'!$G:$G,$C24,'Data-Raw'!$B:$B,"&gt;="&amp;N$2,'Data-Raw'!$B:$B,"&lt;="&amp;N$3)</f>
        <v>512</v>
      </c>
      <c r="O24" s="77">
        <f>SUMIFS('Data-Raw'!$E:$E,'Data-Raw'!$G:$G,$C24,'Data-Raw'!$B:$B,"&gt;="&amp;O$2,'Data-Raw'!$B:$B,"&lt;="&amp;O$3)</f>
        <v>436</v>
      </c>
      <c r="P24" s="81">
        <f t="shared" si="2"/>
        <v>4593</v>
      </c>
    </row>
    <row r="25" spans="1:16" x14ac:dyDescent="0.55000000000000004">
      <c r="A25" s="10" t="s">
        <v>58</v>
      </c>
      <c r="B25" s="11" t="s">
        <v>189</v>
      </c>
      <c r="C25" s="10" t="s">
        <v>133</v>
      </c>
      <c r="D25" s="77">
        <f>SUMIFS('Data-Raw'!$E:$E,'Data-Raw'!$G:$G,$C25,'Data-Raw'!$B:$B,"&gt;="&amp;D$2,'Data-Raw'!$B:$B,"&lt;="&amp;D$3)</f>
        <v>137</v>
      </c>
      <c r="E25" s="77">
        <f>SUMIFS('Data-Raw'!$E:$E,'Data-Raw'!$G:$G,$C25,'Data-Raw'!$B:$B,"&gt;="&amp;E$2,'Data-Raw'!$B:$B,"&lt;="&amp;E$3)</f>
        <v>381</v>
      </c>
      <c r="F25" s="77">
        <f>SUMIFS('Data-Raw'!$E:$E,'Data-Raw'!$G:$G,$C25,'Data-Raw'!$B:$B,"&gt;="&amp;F$2,'Data-Raw'!$B:$B,"&lt;="&amp;F$3)</f>
        <v>84</v>
      </c>
      <c r="G25" s="77">
        <f>SUMIFS('Data-Raw'!$E:$E,'Data-Raw'!$G:$G,$C25,'Data-Raw'!$B:$B,"&gt;="&amp;G$2,'Data-Raw'!$B:$B,"&lt;="&amp;G$3)</f>
        <v>229</v>
      </c>
      <c r="H25" s="77">
        <f>SUMIFS('Data-Raw'!$E:$E,'Data-Raw'!$G:$G,$C25,'Data-Raw'!$B:$B,"&gt;="&amp;H$2,'Data-Raw'!$B:$B,"&lt;="&amp;H$3)</f>
        <v>166</v>
      </c>
      <c r="I25" s="77">
        <f>SUMIFS('Data-Raw'!$E:$E,'Data-Raw'!$G:$G,$C25,'Data-Raw'!$B:$B,"&gt;="&amp;I$2,'Data-Raw'!$B:$B,"&lt;="&amp;I$3)</f>
        <v>158</v>
      </c>
      <c r="J25" s="77">
        <f>SUMIFS('Data-Raw'!$E:$E,'Data-Raw'!$G:$G,$C25,'Data-Raw'!$B:$B,"&gt;="&amp;J$2,'Data-Raw'!$B:$B,"&lt;="&amp;J$3)</f>
        <v>422</v>
      </c>
      <c r="K25" s="77">
        <f>SUMIFS('Data-Raw'!$E:$E,'Data-Raw'!$G:$G,$C25,'Data-Raw'!$B:$B,"&gt;="&amp;K$2,'Data-Raw'!$B:$B,"&lt;="&amp;K$3)</f>
        <v>232</v>
      </c>
      <c r="L25" s="77">
        <f>SUMIFS('Data-Raw'!$E:$E,'Data-Raw'!$G:$G,$C25,'Data-Raw'!$B:$B,"&gt;="&amp;L$2,'Data-Raw'!$B:$B,"&lt;="&amp;L$3)</f>
        <v>166</v>
      </c>
      <c r="M25" s="77">
        <f>SUMIFS('Data-Raw'!$E:$E,'Data-Raw'!$G:$G,$C25,'Data-Raw'!$B:$B,"&gt;="&amp;M$2,'Data-Raw'!$B:$B,"&lt;="&amp;M$3)</f>
        <v>126</v>
      </c>
      <c r="N25" s="77">
        <f>SUMIFS('Data-Raw'!$E:$E,'Data-Raw'!$G:$G,$C25,'Data-Raw'!$B:$B,"&gt;="&amp;N$2,'Data-Raw'!$B:$B,"&lt;="&amp;N$3)</f>
        <v>187</v>
      </c>
      <c r="O25" s="77">
        <f>SUMIFS('Data-Raw'!$E:$E,'Data-Raw'!$G:$G,$C25,'Data-Raw'!$B:$B,"&gt;="&amp;O$2,'Data-Raw'!$B:$B,"&lt;="&amp;O$3)</f>
        <v>251</v>
      </c>
      <c r="P25" s="81">
        <f t="shared" si="2"/>
        <v>2539</v>
      </c>
    </row>
    <row r="26" spans="1:16" x14ac:dyDescent="0.55000000000000004">
      <c r="A26" s="10" t="s">
        <v>58</v>
      </c>
      <c r="B26" s="11" t="s">
        <v>206</v>
      </c>
      <c r="C26" s="10" t="s">
        <v>52</v>
      </c>
      <c r="D26" s="77">
        <f>SUMIFS('Data-Raw'!$E:$E,'Data-Raw'!$G:$G,$C26,'Data-Raw'!$B:$B,"&gt;="&amp;D$2,'Data-Raw'!$B:$B,"&lt;="&amp;D$3)</f>
        <v>701</v>
      </c>
      <c r="E26" s="77">
        <f>SUMIFS('Data-Raw'!$E:$E,'Data-Raw'!$G:$G,$C26,'Data-Raw'!$B:$B,"&gt;="&amp;E$2,'Data-Raw'!$B:$B,"&lt;="&amp;E$3)</f>
        <v>949</v>
      </c>
      <c r="F26" s="77">
        <f>SUMIFS('Data-Raw'!$E:$E,'Data-Raw'!$G:$G,$C26,'Data-Raw'!$B:$B,"&gt;="&amp;F$2,'Data-Raw'!$B:$B,"&lt;="&amp;F$3)</f>
        <v>1025</v>
      </c>
      <c r="G26" s="77">
        <f>SUMIFS('Data-Raw'!$E:$E,'Data-Raw'!$G:$G,$C26,'Data-Raw'!$B:$B,"&gt;="&amp;G$2,'Data-Raw'!$B:$B,"&lt;="&amp;G$3)</f>
        <v>756</v>
      </c>
      <c r="H26" s="77">
        <f>SUMIFS('Data-Raw'!$E:$E,'Data-Raw'!$G:$G,$C26,'Data-Raw'!$B:$B,"&gt;="&amp;H$2,'Data-Raw'!$B:$B,"&lt;="&amp;H$3)</f>
        <v>941</v>
      </c>
      <c r="I26" s="77">
        <f>SUMIFS('Data-Raw'!$E:$E,'Data-Raw'!$G:$G,$C26,'Data-Raw'!$B:$B,"&gt;="&amp;I$2,'Data-Raw'!$B:$B,"&lt;="&amp;I$3)</f>
        <v>691</v>
      </c>
      <c r="J26" s="77">
        <f>SUMIFS('Data-Raw'!$E:$E,'Data-Raw'!$G:$G,$C26,'Data-Raw'!$B:$B,"&gt;="&amp;J$2,'Data-Raw'!$B:$B,"&lt;="&amp;J$3)</f>
        <v>864</v>
      </c>
      <c r="K26" s="77">
        <f>SUMIFS('Data-Raw'!$E:$E,'Data-Raw'!$G:$G,$C26,'Data-Raw'!$B:$B,"&gt;="&amp;K$2,'Data-Raw'!$B:$B,"&lt;="&amp;K$3)</f>
        <v>916</v>
      </c>
      <c r="L26" s="77">
        <f>SUMIFS('Data-Raw'!$E:$E,'Data-Raw'!$G:$G,$C26,'Data-Raw'!$B:$B,"&gt;="&amp;L$2,'Data-Raw'!$B:$B,"&lt;="&amp;L$3)</f>
        <v>803</v>
      </c>
      <c r="M26" s="77">
        <f>SUMIFS('Data-Raw'!$E:$E,'Data-Raw'!$G:$G,$C26,'Data-Raw'!$B:$B,"&gt;="&amp;M$2,'Data-Raw'!$B:$B,"&lt;="&amp;M$3)</f>
        <v>1108</v>
      </c>
      <c r="N26" s="77">
        <f>SUMIFS('Data-Raw'!$E:$E,'Data-Raw'!$G:$G,$C26,'Data-Raw'!$B:$B,"&gt;="&amp;N$2,'Data-Raw'!$B:$B,"&lt;="&amp;N$3)</f>
        <v>1126</v>
      </c>
      <c r="O26" s="77">
        <f>SUMIFS('Data-Raw'!$E:$E,'Data-Raw'!$G:$G,$C26,'Data-Raw'!$B:$B,"&gt;="&amp;O$2,'Data-Raw'!$B:$B,"&lt;="&amp;O$3)</f>
        <v>992</v>
      </c>
      <c r="P26" s="81">
        <f t="shared" si="2"/>
        <v>10872</v>
      </c>
    </row>
    <row r="27" spans="1:16" x14ac:dyDescent="0.55000000000000004">
      <c r="A27" s="10" t="s">
        <v>58</v>
      </c>
      <c r="B27" s="11" t="s">
        <v>187</v>
      </c>
      <c r="C27" s="10" t="s">
        <v>8</v>
      </c>
      <c r="D27" s="77">
        <f>SUMIFS('Data-Raw'!$E:$E,'Data-Raw'!$G:$G,$C27,'Data-Raw'!$B:$B,"&gt;="&amp;D$2,'Data-Raw'!$B:$B,"&lt;="&amp;D$3)</f>
        <v>308</v>
      </c>
      <c r="E27" s="77">
        <f>SUMIFS('Data-Raw'!$E:$E,'Data-Raw'!$G:$G,$C27,'Data-Raw'!$B:$B,"&gt;="&amp;E$2,'Data-Raw'!$B:$B,"&lt;="&amp;E$3)</f>
        <v>296</v>
      </c>
      <c r="F27" s="77">
        <f>SUMIFS('Data-Raw'!$E:$E,'Data-Raw'!$G:$G,$C27,'Data-Raw'!$B:$B,"&gt;="&amp;F$2,'Data-Raw'!$B:$B,"&lt;="&amp;F$3)</f>
        <v>275</v>
      </c>
      <c r="G27" s="77">
        <f>SUMIFS('Data-Raw'!$E:$E,'Data-Raw'!$G:$G,$C27,'Data-Raw'!$B:$B,"&gt;="&amp;G$2,'Data-Raw'!$B:$B,"&lt;="&amp;G$3)</f>
        <v>356</v>
      </c>
      <c r="H27" s="77">
        <f>SUMIFS('Data-Raw'!$E:$E,'Data-Raw'!$G:$G,$C27,'Data-Raw'!$B:$B,"&gt;="&amp;H$2,'Data-Raw'!$B:$B,"&lt;="&amp;H$3)</f>
        <v>300</v>
      </c>
      <c r="I27" s="77">
        <f>SUMIFS('Data-Raw'!$E:$E,'Data-Raw'!$G:$G,$C27,'Data-Raw'!$B:$B,"&gt;="&amp;I$2,'Data-Raw'!$B:$B,"&lt;="&amp;I$3)</f>
        <v>196</v>
      </c>
      <c r="J27" s="77">
        <f>SUMIFS('Data-Raw'!$E:$E,'Data-Raw'!$G:$G,$C27,'Data-Raw'!$B:$B,"&gt;="&amp;J$2,'Data-Raw'!$B:$B,"&lt;="&amp;J$3)</f>
        <v>287</v>
      </c>
      <c r="K27" s="77">
        <f>SUMIFS('Data-Raw'!$E:$E,'Data-Raw'!$G:$G,$C27,'Data-Raw'!$B:$B,"&gt;="&amp;K$2,'Data-Raw'!$B:$B,"&lt;="&amp;K$3)</f>
        <v>402</v>
      </c>
      <c r="L27" s="77">
        <f>SUMIFS('Data-Raw'!$E:$E,'Data-Raw'!$G:$G,$C27,'Data-Raw'!$B:$B,"&gt;="&amp;L$2,'Data-Raw'!$B:$B,"&lt;="&amp;L$3)</f>
        <v>231</v>
      </c>
      <c r="M27" s="77">
        <f>SUMIFS('Data-Raw'!$E:$E,'Data-Raw'!$G:$G,$C27,'Data-Raw'!$B:$B,"&gt;="&amp;M$2,'Data-Raw'!$B:$B,"&lt;="&amp;M$3)</f>
        <v>372</v>
      </c>
      <c r="N27" s="77">
        <f>SUMIFS('Data-Raw'!$E:$E,'Data-Raw'!$G:$G,$C27,'Data-Raw'!$B:$B,"&gt;="&amp;N$2,'Data-Raw'!$B:$B,"&lt;="&amp;N$3)</f>
        <v>103</v>
      </c>
      <c r="O27" s="77">
        <f>SUMIFS('Data-Raw'!$E:$E,'Data-Raw'!$G:$G,$C27,'Data-Raw'!$B:$B,"&gt;="&amp;O$2,'Data-Raw'!$B:$B,"&lt;="&amp;O$3)</f>
        <v>158</v>
      </c>
      <c r="P27" s="81">
        <f t="shared" si="2"/>
        <v>3284</v>
      </c>
    </row>
    <row r="28" spans="1:16" x14ac:dyDescent="0.55000000000000004">
      <c r="A28" s="10" t="s">
        <v>58</v>
      </c>
      <c r="B28" s="11" t="s">
        <v>192</v>
      </c>
      <c r="C28" s="10" t="s">
        <v>54</v>
      </c>
      <c r="D28" s="77">
        <f>SUMIFS('Data-Raw'!$E:$E,'Data-Raw'!$G:$G,$C28,'Data-Raw'!$B:$B,"&gt;="&amp;D$2,'Data-Raw'!$B:$B,"&lt;="&amp;D$3)</f>
        <v>191</v>
      </c>
      <c r="E28" s="77">
        <f>SUMIFS('Data-Raw'!$E:$E,'Data-Raw'!$G:$G,$C28,'Data-Raw'!$B:$B,"&gt;="&amp;E$2,'Data-Raw'!$B:$B,"&lt;="&amp;E$3)</f>
        <v>131</v>
      </c>
      <c r="F28" s="77">
        <f>SUMIFS('Data-Raw'!$E:$E,'Data-Raw'!$G:$G,$C28,'Data-Raw'!$B:$B,"&gt;="&amp;F$2,'Data-Raw'!$B:$B,"&lt;="&amp;F$3)</f>
        <v>126</v>
      </c>
      <c r="G28" s="77">
        <f>SUMIFS('Data-Raw'!$E:$E,'Data-Raw'!$G:$G,$C28,'Data-Raw'!$B:$B,"&gt;="&amp;G$2,'Data-Raw'!$B:$B,"&lt;="&amp;G$3)</f>
        <v>181</v>
      </c>
      <c r="H28" s="77">
        <f>SUMIFS('Data-Raw'!$E:$E,'Data-Raw'!$G:$G,$C28,'Data-Raw'!$B:$B,"&gt;="&amp;H$2,'Data-Raw'!$B:$B,"&lt;="&amp;H$3)</f>
        <v>295</v>
      </c>
      <c r="I28" s="77">
        <f>SUMIFS('Data-Raw'!$E:$E,'Data-Raw'!$G:$G,$C28,'Data-Raw'!$B:$B,"&gt;="&amp;I$2,'Data-Raw'!$B:$B,"&lt;="&amp;I$3)</f>
        <v>86</v>
      </c>
      <c r="J28" s="77">
        <f>SUMIFS('Data-Raw'!$E:$E,'Data-Raw'!$G:$G,$C28,'Data-Raw'!$B:$B,"&gt;="&amp;J$2,'Data-Raw'!$B:$B,"&lt;="&amp;J$3)</f>
        <v>219</v>
      </c>
      <c r="K28" s="77">
        <f>SUMIFS('Data-Raw'!$E:$E,'Data-Raw'!$G:$G,$C28,'Data-Raw'!$B:$B,"&gt;="&amp;K$2,'Data-Raw'!$B:$B,"&lt;="&amp;K$3)</f>
        <v>269</v>
      </c>
      <c r="L28" s="77">
        <f>SUMIFS('Data-Raw'!$E:$E,'Data-Raw'!$G:$G,$C28,'Data-Raw'!$B:$B,"&gt;="&amp;L$2,'Data-Raw'!$B:$B,"&lt;="&amp;L$3)</f>
        <v>45</v>
      </c>
      <c r="M28" s="77">
        <f>SUMIFS('Data-Raw'!$E:$E,'Data-Raw'!$G:$G,$C28,'Data-Raw'!$B:$B,"&gt;="&amp;M$2,'Data-Raw'!$B:$B,"&lt;="&amp;M$3)</f>
        <v>99</v>
      </c>
      <c r="N28" s="77">
        <f>SUMIFS('Data-Raw'!$E:$E,'Data-Raw'!$G:$G,$C28,'Data-Raw'!$B:$B,"&gt;="&amp;N$2,'Data-Raw'!$B:$B,"&lt;="&amp;N$3)</f>
        <v>140</v>
      </c>
      <c r="O28" s="77">
        <f>SUMIFS('Data-Raw'!$E:$E,'Data-Raw'!$G:$G,$C28,'Data-Raw'!$B:$B,"&gt;="&amp;O$2,'Data-Raw'!$B:$B,"&lt;="&amp;O$3)</f>
        <v>20</v>
      </c>
      <c r="P28" s="81">
        <f t="shared" si="2"/>
        <v>1802</v>
      </c>
    </row>
    <row r="29" spans="1:16" x14ac:dyDescent="0.55000000000000004">
      <c r="A29" s="10" t="s">
        <v>58</v>
      </c>
      <c r="B29" s="11" t="s">
        <v>215</v>
      </c>
      <c r="C29" s="10" t="s">
        <v>128</v>
      </c>
      <c r="D29" s="77">
        <f>SUMIFS('Data-Raw'!$E:$E,'Data-Raw'!$G:$G,$C29,'Data-Raw'!$B:$B,"&gt;="&amp;D$2,'Data-Raw'!$B:$B,"&lt;="&amp;D$3)</f>
        <v>745</v>
      </c>
      <c r="E29" s="77">
        <f>SUMIFS('Data-Raw'!$E:$E,'Data-Raw'!$G:$G,$C29,'Data-Raw'!$B:$B,"&gt;="&amp;E$2,'Data-Raw'!$B:$B,"&lt;="&amp;E$3)</f>
        <v>988</v>
      </c>
      <c r="F29" s="77">
        <f>SUMIFS('Data-Raw'!$E:$E,'Data-Raw'!$G:$G,$C29,'Data-Raw'!$B:$B,"&gt;="&amp;F$2,'Data-Raw'!$B:$B,"&lt;="&amp;F$3)</f>
        <v>1042</v>
      </c>
      <c r="G29" s="77">
        <f>SUMIFS('Data-Raw'!$E:$E,'Data-Raw'!$G:$G,$C29,'Data-Raw'!$B:$B,"&gt;="&amp;G$2,'Data-Raw'!$B:$B,"&lt;="&amp;G$3)</f>
        <v>822</v>
      </c>
      <c r="H29" s="77">
        <f>SUMIFS('Data-Raw'!$E:$E,'Data-Raw'!$G:$G,$C29,'Data-Raw'!$B:$B,"&gt;="&amp;H$2,'Data-Raw'!$B:$B,"&lt;="&amp;H$3)</f>
        <v>916</v>
      </c>
      <c r="I29" s="77">
        <f>SUMIFS('Data-Raw'!$E:$E,'Data-Raw'!$G:$G,$C29,'Data-Raw'!$B:$B,"&gt;="&amp;I$2,'Data-Raw'!$B:$B,"&lt;="&amp;I$3)</f>
        <v>959</v>
      </c>
      <c r="J29" s="77">
        <f>SUMIFS('Data-Raw'!$E:$E,'Data-Raw'!$G:$G,$C29,'Data-Raw'!$B:$B,"&gt;="&amp;J$2,'Data-Raw'!$B:$B,"&lt;="&amp;J$3)</f>
        <v>896</v>
      </c>
      <c r="K29" s="77">
        <f>SUMIFS('Data-Raw'!$E:$E,'Data-Raw'!$G:$G,$C29,'Data-Raw'!$B:$B,"&gt;="&amp;K$2,'Data-Raw'!$B:$B,"&lt;="&amp;K$3)</f>
        <v>567</v>
      </c>
      <c r="L29" s="77">
        <f>SUMIFS('Data-Raw'!$E:$E,'Data-Raw'!$G:$G,$C29,'Data-Raw'!$B:$B,"&gt;="&amp;L$2,'Data-Raw'!$B:$B,"&lt;="&amp;L$3)</f>
        <v>477</v>
      </c>
      <c r="M29" s="77">
        <f>SUMIFS('Data-Raw'!$E:$E,'Data-Raw'!$G:$G,$C29,'Data-Raw'!$B:$B,"&gt;="&amp;M$2,'Data-Raw'!$B:$B,"&lt;="&amp;M$3)</f>
        <v>811</v>
      </c>
      <c r="N29" s="77">
        <f>SUMIFS('Data-Raw'!$E:$E,'Data-Raw'!$G:$G,$C29,'Data-Raw'!$B:$B,"&gt;="&amp;N$2,'Data-Raw'!$B:$B,"&lt;="&amp;N$3)</f>
        <v>555</v>
      </c>
      <c r="O29" s="77">
        <f>SUMIFS('Data-Raw'!$E:$E,'Data-Raw'!$G:$G,$C29,'Data-Raw'!$B:$B,"&gt;="&amp;O$2,'Data-Raw'!$B:$B,"&lt;="&amp;O$3)</f>
        <v>753</v>
      </c>
      <c r="P29" s="81">
        <f t="shared" si="2"/>
        <v>9531</v>
      </c>
    </row>
    <row r="30" spans="1:16" x14ac:dyDescent="0.55000000000000004">
      <c r="A30" s="10" t="s">
        <v>58</v>
      </c>
      <c r="B30" s="11" t="s">
        <v>204</v>
      </c>
      <c r="C30" s="10" t="s">
        <v>53</v>
      </c>
      <c r="D30" s="77">
        <f>SUMIFS('Data-Raw'!$E:$E,'Data-Raw'!$G:$G,$C30,'Data-Raw'!$B:$B,"&gt;="&amp;D$2,'Data-Raw'!$B:$B,"&lt;="&amp;D$3)</f>
        <v>324</v>
      </c>
      <c r="E30" s="77">
        <f>SUMIFS('Data-Raw'!$E:$E,'Data-Raw'!$G:$G,$C30,'Data-Raw'!$B:$B,"&gt;="&amp;E$2,'Data-Raw'!$B:$B,"&lt;="&amp;E$3)</f>
        <v>196</v>
      </c>
      <c r="F30" s="77">
        <f>SUMIFS('Data-Raw'!$E:$E,'Data-Raw'!$G:$G,$C30,'Data-Raw'!$B:$B,"&gt;="&amp;F$2,'Data-Raw'!$B:$B,"&lt;="&amp;F$3)</f>
        <v>325</v>
      </c>
      <c r="G30" s="77">
        <f>SUMIFS('Data-Raw'!$E:$E,'Data-Raw'!$G:$G,$C30,'Data-Raw'!$B:$B,"&gt;="&amp;G$2,'Data-Raw'!$B:$B,"&lt;="&amp;G$3)</f>
        <v>4</v>
      </c>
      <c r="H30" s="77">
        <f>SUMIFS('Data-Raw'!$E:$E,'Data-Raw'!$G:$G,$C30,'Data-Raw'!$B:$B,"&gt;="&amp;H$2,'Data-Raw'!$B:$B,"&lt;="&amp;H$3)</f>
        <v>83</v>
      </c>
      <c r="I30" s="77">
        <f>SUMIFS('Data-Raw'!$E:$E,'Data-Raw'!$G:$G,$C30,'Data-Raw'!$B:$B,"&gt;="&amp;I$2,'Data-Raw'!$B:$B,"&lt;="&amp;I$3)</f>
        <v>210</v>
      </c>
      <c r="J30" s="77">
        <f>SUMIFS('Data-Raw'!$E:$E,'Data-Raw'!$G:$G,$C30,'Data-Raw'!$B:$B,"&gt;="&amp;J$2,'Data-Raw'!$B:$B,"&lt;="&amp;J$3)</f>
        <v>160</v>
      </c>
      <c r="K30" s="77">
        <f>SUMIFS('Data-Raw'!$E:$E,'Data-Raw'!$G:$G,$C30,'Data-Raw'!$B:$B,"&gt;="&amp;K$2,'Data-Raw'!$B:$B,"&lt;="&amp;K$3)</f>
        <v>139</v>
      </c>
      <c r="L30" s="77">
        <f>SUMIFS('Data-Raw'!$E:$E,'Data-Raw'!$G:$G,$C30,'Data-Raw'!$B:$B,"&gt;="&amp;L$2,'Data-Raw'!$B:$B,"&lt;="&amp;L$3)</f>
        <v>160</v>
      </c>
      <c r="M30" s="77">
        <f>SUMIFS('Data-Raw'!$E:$E,'Data-Raw'!$G:$G,$C30,'Data-Raw'!$B:$B,"&gt;="&amp;M$2,'Data-Raw'!$B:$B,"&lt;="&amp;M$3)</f>
        <v>69</v>
      </c>
      <c r="N30" s="77">
        <f>SUMIFS('Data-Raw'!$E:$E,'Data-Raw'!$G:$G,$C30,'Data-Raw'!$B:$B,"&gt;="&amp;N$2,'Data-Raw'!$B:$B,"&lt;="&amp;N$3)</f>
        <v>156</v>
      </c>
      <c r="O30" s="77">
        <f>SUMIFS('Data-Raw'!$E:$E,'Data-Raw'!$G:$G,$C30,'Data-Raw'!$B:$B,"&gt;="&amp;O$2,'Data-Raw'!$B:$B,"&lt;="&amp;O$3)</f>
        <v>308</v>
      </c>
      <c r="P30" s="81">
        <f t="shared" si="2"/>
        <v>2134</v>
      </c>
    </row>
    <row r="31" spans="1:16" x14ac:dyDescent="0.55000000000000004">
      <c r="A31" s="10" t="s">
        <v>58</v>
      </c>
      <c r="B31" s="11" t="s">
        <v>220</v>
      </c>
      <c r="C31" s="10" t="s">
        <v>56</v>
      </c>
      <c r="D31" s="77">
        <f>SUMIFS('Data-Raw'!$E:$E,'Data-Raw'!$G:$G,$C31,'Data-Raw'!$B:$B,"&gt;="&amp;D$2,'Data-Raw'!$B:$B,"&lt;="&amp;D$3)</f>
        <v>470</v>
      </c>
      <c r="E31" s="77">
        <f>SUMIFS('Data-Raw'!$E:$E,'Data-Raw'!$G:$G,$C31,'Data-Raw'!$B:$B,"&gt;="&amp;E$2,'Data-Raw'!$B:$B,"&lt;="&amp;E$3)</f>
        <v>146</v>
      </c>
      <c r="F31" s="77">
        <f>SUMIFS('Data-Raw'!$E:$E,'Data-Raw'!$G:$G,$C31,'Data-Raw'!$B:$B,"&gt;="&amp;F$2,'Data-Raw'!$B:$B,"&lt;="&amp;F$3)</f>
        <v>449</v>
      </c>
      <c r="G31" s="77">
        <f>SUMIFS('Data-Raw'!$E:$E,'Data-Raw'!$G:$G,$C31,'Data-Raw'!$B:$B,"&gt;="&amp;G$2,'Data-Raw'!$B:$B,"&lt;="&amp;G$3)</f>
        <v>111</v>
      </c>
      <c r="H31" s="77">
        <f>SUMIFS('Data-Raw'!$E:$E,'Data-Raw'!$G:$G,$C31,'Data-Raw'!$B:$B,"&gt;="&amp;H$2,'Data-Raw'!$B:$B,"&lt;="&amp;H$3)</f>
        <v>442</v>
      </c>
      <c r="I31" s="77">
        <f>SUMIFS('Data-Raw'!$E:$E,'Data-Raw'!$G:$G,$C31,'Data-Raw'!$B:$B,"&gt;="&amp;I$2,'Data-Raw'!$B:$B,"&lt;="&amp;I$3)</f>
        <v>100</v>
      </c>
      <c r="J31" s="77">
        <f>SUMIFS('Data-Raw'!$E:$E,'Data-Raw'!$G:$G,$C31,'Data-Raw'!$B:$B,"&gt;="&amp;J$2,'Data-Raw'!$B:$B,"&lt;="&amp;J$3)</f>
        <v>286</v>
      </c>
      <c r="K31" s="77">
        <f>SUMIFS('Data-Raw'!$E:$E,'Data-Raw'!$G:$G,$C31,'Data-Raw'!$B:$B,"&gt;="&amp;K$2,'Data-Raw'!$B:$B,"&lt;="&amp;K$3)</f>
        <v>129</v>
      </c>
      <c r="L31" s="77">
        <f>SUMIFS('Data-Raw'!$E:$E,'Data-Raw'!$G:$G,$C31,'Data-Raw'!$B:$B,"&gt;="&amp;L$2,'Data-Raw'!$B:$B,"&lt;="&amp;L$3)</f>
        <v>437</v>
      </c>
      <c r="M31" s="77">
        <f>SUMIFS('Data-Raw'!$E:$E,'Data-Raw'!$G:$G,$C31,'Data-Raw'!$B:$B,"&gt;="&amp;M$2,'Data-Raw'!$B:$B,"&lt;="&amp;M$3)</f>
        <v>220</v>
      </c>
      <c r="N31" s="77">
        <f>SUMIFS('Data-Raw'!$E:$E,'Data-Raw'!$G:$G,$C31,'Data-Raw'!$B:$B,"&gt;="&amp;N$2,'Data-Raw'!$B:$B,"&lt;="&amp;N$3)</f>
        <v>286</v>
      </c>
      <c r="O31" s="77">
        <f>SUMIFS('Data-Raw'!$E:$E,'Data-Raw'!$G:$G,$C31,'Data-Raw'!$B:$B,"&gt;="&amp;O$2,'Data-Raw'!$B:$B,"&lt;="&amp;O$3)</f>
        <v>179</v>
      </c>
      <c r="P31" s="81">
        <f t="shared" si="2"/>
        <v>3255</v>
      </c>
    </row>
    <row r="32" spans="1:16" x14ac:dyDescent="0.55000000000000004">
      <c r="A32" s="10" t="s">
        <v>58</v>
      </c>
      <c r="B32" s="11" t="s">
        <v>198</v>
      </c>
      <c r="C32" s="10" t="s">
        <v>132</v>
      </c>
      <c r="D32" s="77">
        <f>SUMIFS('Data-Raw'!$E:$E,'Data-Raw'!$G:$G,$C32,'Data-Raw'!$B:$B,"&gt;="&amp;D$2,'Data-Raw'!$B:$B,"&lt;="&amp;D$3)</f>
        <v>557</v>
      </c>
      <c r="E32" s="77">
        <f>SUMIFS('Data-Raw'!$E:$E,'Data-Raw'!$G:$G,$C32,'Data-Raw'!$B:$B,"&gt;="&amp;E$2,'Data-Raw'!$B:$B,"&lt;="&amp;E$3)</f>
        <v>361</v>
      </c>
      <c r="F32" s="77">
        <f>SUMIFS('Data-Raw'!$E:$E,'Data-Raw'!$G:$G,$C32,'Data-Raw'!$B:$B,"&gt;="&amp;F$2,'Data-Raw'!$B:$B,"&lt;="&amp;F$3)</f>
        <v>480</v>
      </c>
      <c r="G32" s="77">
        <f>SUMIFS('Data-Raw'!$E:$E,'Data-Raw'!$G:$G,$C32,'Data-Raw'!$B:$B,"&gt;="&amp;G$2,'Data-Raw'!$B:$B,"&lt;="&amp;G$3)</f>
        <v>330</v>
      </c>
      <c r="H32" s="77">
        <f>SUMIFS('Data-Raw'!$E:$E,'Data-Raw'!$G:$G,$C32,'Data-Raw'!$B:$B,"&gt;="&amp;H$2,'Data-Raw'!$B:$B,"&lt;="&amp;H$3)</f>
        <v>552</v>
      </c>
      <c r="I32" s="77">
        <f>SUMIFS('Data-Raw'!$E:$E,'Data-Raw'!$G:$G,$C32,'Data-Raw'!$B:$B,"&gt;="&amp;I$2,'Data-Raw'!$B:$B,"&lt;="&amp;I$3)</f>
        <v>769</v>
      </c>
      <c r="J32" s="77">
        <f>SUMIFS('Data-Raw'!$E:$E,'Data-Raw'!$G:$G,$C32,'Data-Raw'!$B:$B,"&gt;="&amp;J$2,'Data-Raw'!$B:$B,"&lt;="&amp;J$3)</f>
        <v>610</v>
      </c>
      <c r="K32" s="77">
        <f>SUMIFS('Data-Raw'!$E:$E,'Data-Raw'!$G:$G,$C32,'Data-Raw'!$B:$B,"&gt;="&amp;K$2,'Data-Raw'!$B:$B,"&lt;="&amp;K$3)</f>
        <v>627</v>
      </c>
      <c r="L32" s="77">
        <f>SUMIFS('Data-Raw'!$E:$E,'Data-Raw'!$G:$G,$C32,'Data-Raw'!$B:$B,"&gt;="&amp;L$2,'Data-Raw'!$B:$B,"&lt;="&amp;L$3)</f>
        <v>665</v>
      </c>
      <c r="M32" s="77">
        <f>SUMIFS('Data-Raw'!$E:$E,'Data-Raw'!$G:$G,$C32,'Data-Raw'!$B:$B,"&gt;="&amp;M$2,'Data-Raw'!$B:$B,"&lt;="&amp;M$3)</f>
        <v>28</v>
      </c>
      <c r="N32" s="77">
        <f>SUMIFS('Data-Raw'!$E:$E,'Data-Raw'!$G:$G,$C32,'Data-Raw'!$B:$B,"&gt;="&amp;N$2,'Data-Raw'!$B:$B,"&lt;="&amp;N$3)</f>
        <v>383</v>
      </c>
      <c r="O32" s="77">
        <f>SUMIFS('Data-Raw'!$E:$E,'Data-Raw'!$G:$G,$C32,'Data-Raw'!$B:$B,"&gt;="&amp;O$2,'Data-Raw'!$B:$B,"&lt;="&amp;O$3)</f>
        <v>668</v>
      </c>
      <c r="P32" s="81">
        <f t="shared" si="2"/>
        <v>6030</v>
      </c>
    </row>
    <row r="33" spans="1:16" x14ac:dyDescent="0.55000000000000004">
      <c r="A33" s="10" t="s">
        <v>58</v>
      </c>
      <c r="B33" s="11" t="s">
        <v>218</v>
      </c>
      <c r="C33" s="10" t="s">
        <v>126</v>
      </c>
      <c r="D33" s="77">
        <f>SUMIFS('Data-Raw'!$E:$E,'Data-Raw'!$G:$G,$C33,'Data-Raw'!$B:$B,"&gt;="&amp;D$2,'Data-Raw'!$B:$B,"&lt;="&amp;D$3)</f>
        <v>648</v>
      </c>
      <c r="E33" s="77">
        <f>SUMIFS('Data-Raw'!$E:$E,'Data-Raw'!$G:$G,$C33,'Data-Raw'!$B:$B,"&gt;="&amp;E$2,'Data-Raw'!$B:$B,"&lt;="&amp;E$3)</f>
        <v>442</v>
      </c>
      <c r="F33" s="77">
        <f>SUMIFS('Data-Raw'!$E:$E,'Data-Raw'!$G:$G,$C33,'Data-Raw'!$B:$B,"&gt;="&amp;F$2,'Data-Raw'!$B:$B,"&lt;="&amp;F$3)</f>
        <v>726</v>
      </c>
      <c r="G33" s="77">
        <f>SUMIFS('Data-Raw'!$E:$E,'Data-Raw'!$G:$G,$C33,'Data-Raw'!$B:$B,"&gt;="&amp;G$2,'Data-Raw'!$B:$B,"&lt;="&amp;G$3)</f>
        <v>570</v>
      </c>
      <c r="H33" s="77">
        <f>SUMIFS('Data-Raw'!$E:$E,'Data-Raw'!$G:$G,$C33,'Data-Raw'!$B:$B,"&gt;="&amp;H$2,'Data-Raw'!$B:$B,"&lt;="&amp;H$3)</f>
        <v>437</v>
      </c>
      <c r="I33" s="77">
        <f>SUMIFS('Data-Raw'!$E:$E,'Data-Raw'!$G:$G,$C33,'Data-Raw'!$B:$B,"&gt;="&amp;I$2,'Data-Raw'!$B:$B,"&lt;="&amp;I$3)</f>
        <v>678</v>
      </c>
      <c r="J33" s="77">
        <f>SUMIFS('Data-Raw'!$E:$E,'Data-Raw'!$G:$G,$C33,'Data-Raw'!$B:$B,"&gt;="&amp;J$2,'Data-Raw'!$B:$B,"&lt;="&amp;J$3)</f>
        <v>717</v>
      </c>
      <c r="K33" s="77">
        <f>SUMIFS('Data-Raw'!$E:$E,'Data-Raw'!$G:$G,$C33,'Data-Raw'!$B:$B,"&gt;="&amp;K$2,'Data-Raw'!$B:$B,"&lt;="&amp;K$3)</f>
        <v>556</v>
      </c>
      <c r="L33" s="77">
        <f>SUMIFS('Data-Raw'!$E:$E,'Data-Raw'!$G:$G,$C33,'Data-Raw'!$B:$B,"&gt;="&amp;L$2,'Data-Raw'!$B:$B,"&lt;="&amp;L$3)</f>
        <v>1115</v>
      </c>
      <c r="M33" s="77">
        <f>SUMIFS('Data-Raw'!$E:$E,'Data-Raw'!$G:$G,$C33,'Data-Raw'!$B:$B,"&gt;="&amp;M$2,'Data-Raw'!$B:$B,"&lt;="&amp;M$3)</f>
        <v>784</v>
      </c>
      <c r="N33" s="77">
        <f>SUMIFS('Data-Raw'!$E:$E,'Data-Raw'!$G:$G,$C33,'Data-Raw'!$B:$B,"&gt;="&amp;N$2,'Data-Raw'!$B:$B,"&lt;="&amp;N$3)</f>
        <v>626</v>
      </c>
      <c r="O33" s="77">
        <f>SUMIFS('Data-Raw'!$E:$E,'Data-Raw'!$G:$G,$C33,'Data-Raw'!$B:$B,"&gt;="&amp;O$2,'Data-Raw'!$B:$B,"&lt;="&amp;O$3)</f>
        <v>950</v>
      </c>
      <c r="P33" s="81">
        <f t="shared" si="2"/>
        <v>8249</v>
      </c>
    </row>
    <row r="34" spans="1:16" x14ac:dyDescent="0.55000000000000004">
      <c r="A34" s="10" t="s">
        <v>58</v>
      </c>
      <c r="B34" s="11" t="s">
        <v>226</v>
      </c>
      <c r="C34" s="10" t="s">
        <v>50</v>
      </c>
      <c r="D34" s="77">
        <f>SUMIFS('Data-Raw'!$E:$E,'Data-Raw'!$G:$G,$C34,'Data-Raw'!$B:$B,"&gt;="&amp;D$2,'Data-Raw'!$B:$B,"&lt;="&amp;D$3)</f>
        <v>365</v>
      </c>
      <c r="E34" s="77">
        <f>SUMIFS('Data-Raw'!$E:$E,'Data-Raw'!$G:$G,$C34,'Data-Raw'!$B:$B,"&gt;="&amp;E$2,'Data-Raw'!$B:$B,"&lt;="&amp;E$3)</f>
        <v>261</v>
      </c>
      <c r="F34" s="77">
        <f>SUMIFS('Data-Raw'!$E:$E,'Data-Raw'!$G:$G,$C34,'Data-Raw'!$B:$B,"&gt;="&amp;F$2,'Data-Raw'!$B:$B,"&lt;="&amp;F$3)</f>
        <v>175</v>
      </c>
      <c r="G34" s="77">
        <f>SUMIFS('Data-Raw'!$E:$E,'Data-Raw'!$G:$G,$C34,'Data-Raw'!$B:$B,"&gt;="&amp;G$2,'Data-Raw'!$B:$B,"&lt;="&amp;G$3)</f>
        <v>73</v>
      </c>
      <c r="H34" s="77">
        <f>SUMIFS('Data-Raw'!$E:$E,'Data-Raw'!$G:$G,$C34,'Data-Raw'!$B:$B,"&gt;="&amp;H$2,'Data-Raw'!$B:$B,"&lt;="&amp;H$3)</f>
        <v>384</v>
      </c>
      <c r="I34" s="77">
        <f>SUMIFS('Data-Raw'!$E:$E,'Data-Raw'!$G:$G,$C34,'Data-Raw'!$B:$B,"&gt;="&amp;I$2,'Data-Raw'!$B:$B,"&lt;="&amp;I$3)</f>
        <v>156</v>
      </c>
      <c r="J34" s="77">
        <f>SUMIFS('Data-Raw'!$E:$E,'Data-Raw'!$G:$G,$C34,'Data-Raw'!$B:$B,"&gt;="&amp;J$2,'Data-Raw'!$B:$B,"&lt;="&amp;J$3)</f>
        <v>196</v>
      </c>
      <c r="K34" s="77">
        <f>SUMIFS('Data-Raw'!$E:$E,'Data-Raw'!$G:$G,$C34,'Data-Raw'!$B:$B,"&gt;="&amp;K$2,'Data-Raw'!$B:$B,"&lt;="&amp;K$3)</f>
        <v>223</v>
      </c>
      <c r="L34" s="77">
        <f>SUMIFS('Data-Raw'!$E:$E,'Data-Raw'!$G:$G,$C34,'Data-Raw'!$B:$B,"&gt;="&amp;L$2,'Data-Raw'!$B:$B,"&lt;="&amp;L$3)</f>
        <v>298</v>
      </c>
      <c r="M34" s="77">
        <f>SUMIFS('Data-Raw'!$E:$E,'Data-Raw'!$G:$G,$C34,'Data-Raw'!$B:$B,"&gt;="&amp;M$2,'Data-Raw'!$B:$B,"&lt;="&amp;M$3)</f>
        <v>134</v>
      </c>
      <c r="N34" s="77">
        <f>SUMIFS('Data-Raw'!$E:$E,'Data-Raw'!$G:$G,$C34,'Data-Raw'!$B:$B,"&gt;="&amp;N$2,'Data-Raw'!$B:$B,"&lt;="&amp;N$3)</f>
        <v>208</v>
      </c>
      <c r="O34" s="77">
        <f>SUMIFS('Data-Raw'!$E:$E,'Data-Raw'!$G:$G,$C34,'Data-Raw'!$B:$B,"&gt;="&amp;O$2,'Data-Raw'!$B:$B,"&lt;="&amp;O$3)</f>
        <v>242</v>
      </c>
      <c r="P34" s="81">
        <f>SUM(D34:O34)</f>
        <v>2715</v>
      </c>
    </row>
    <row r="35" spans="1:16" x14ac:dyDescent="0.55000000000000004">
      <c r="A35" s="10" t="s">
        <v>58</v>
      </c>
      <c r="B35" s="11" t="s">
        <v>219</v>
      </c>
      <c r="C35" s="10" t="s">
        <v>125</v>
      </c>
      <c r="D35" s="77">
        <f>SUMIFS('Data-Raw'!$E:$E,'Data-Raw'!$G:$G,$C35,'Data-Raw'!$B:$B,"&gt;="&amp;D$2,'Data-Raw'!$B:$B,"&lt;="&amp;D$3)</f>
        <v>206</v>
      </c>
      <c r="E35" s="77">
        <f>SUMIFS('Data-Raw'!$E:$E,'Data-Raw'!$G:$G,$C35,'Data-Raw'!$B:$B,"&gt;="&amp;E$2,'Data-Raw'!$B:$B,"&lt;="&amp;E$3)</f>
        <v>64</v>
      </c>
      <c r="F35" s="77">
        <f>SUMIFS('Data-Raw'!$E:$E,'Data-Raw'!$G:$G,$C35,'Data-Raw'!$B:$B,"&gt;="&amp;F$2,'Data-Raw'!$B:$B,"&lt;="&amp;F$3)</f>
        <v>102</v>
      </c>
      <c r="G35" s="77">
        <f>SUMIFS('Data-Raw'!$E:$E,'Data-Raw'!$G:$G,$C35,'Data-Raw'!$B:$B,"&gt;="&amp;G$2,'Data-Raw'!$B:$B,"&lt;="&amp;G$3)</f>
        <v>54</v>
      </c>
      <c r="H35" s="77">
        <f>SUMIFS('Data-Raw'!$E:$E,'Data-Raw'!$G:$G,$C35,'Data-Raw'!$B:$B,"&gt;="&amp;H$2,'Data-Raw'!$B:$B,"&lt;="&amp;H$3)</f>
        <v>20</v>
      </c>
      <c r="I35" s="77">
        <f>SUMIFS('Data-Raw'!$E:$E,'Data-Raw'!$G:$G,$C35,'Data-Raw'!$B:$B,"&gt;="&amp;I$2,'Data-Raw'!$B:$B,"&lt;="&amp;I$3)</f>
        <v>305</v>
      </c>
      <c r="J35" s="77">
        <f>SUMIFS('Data-Raw'!$E:$E,'Data-Raw'!$G:$G,$C35,'Data-Raw'!$B:$B,"&gt;="&amp;J$2,'Data-Raw'!$B:$B,"&lt;="&amp;J$3)</f>
        <v>291</v>
      </c>
      <c r="K35" s="77">
        <f>SUMIFS('Data-Raw'!$E:$E,'Data-Raw'!$G:$G,$C35,'Data-Raw'!$B:$B,"&gt;="&amp;K$2,'Data-Raw'!$B:$B,"&lt;="&amp;K$3)</f>
        <v>133</v>
      </c>
      <c r="L35" s="77">
        <f>SUMIFS('Data-Raw'!$E:$E,'Data-Raw'!$G:$G,$C35,'Data-Raw'!$B:$B,"&gt;="&amp;L$2,'Data-Raw'!$B:$B,"&lt;="&amp;L$3)</f>
        <v>370</v>
      </c>
      <c r="M35" s="77">
        <f>SUMIFS('Data-Raw'!$E:$E,'Data-Raw'!$G:$G,$C35,'Data-Raw'!$B:$B,"&gt;="&amp;M$2,'Data-Raw'!$B:$B,"&lt;="&amp;M$3)</f>
        <v>162</v>
      </c>
      <c r="N35" s="77">
        <f>SUMIFS('Data-Raw'!$E:$E,'Data-Raw'!$G:$G,$C35,'Data-Raw'!$B:$B,"&gt;="&amp;N$2,'Data-Raw'!$B:$B,"&lt;="&amp;N$3)</f>
        <v>87</v>
      </c>
      <c r="O35" s="77">
        <f>SUMIFS('Data-Raw'!$E:$E,'Data-Raw'!$G:$G,$C35,'Data-Raw'!$B:$B,"&gt;="&amp;O$2,'Data-Raw'!$B:$B,"&lt;="&amp;O$3)</f>
        <v>11</v>
      </c>
      <c r="P35" s="81">
        <f t="shared" si="2"/>
        <v>1805</v>
      </c>
    </row>
    <row r="36" spans="1:16" hidden="1" x14ac:dyDescent="0.55000000000000004">
      <c r="A36" s="10" t="s">
        <v>58</v>
      </c>
      <c r="B36" s="11" t="s">
        <v>217</v>
      </c>
      <c r="C36" s="10" t="s">
        <v>127</v>
      </c>
      <c r="D36" s="77">
        <f>SUMIFS('Data-Raw'!$E:$E,'Data-Raw'!$G:$G,$C36,'Data-Raw'!$B:$B,"&gt;="&amp;D$2,'Data-Raw'!$B:$B,"&lt;="&amp;D$3)</f>
        <v>80</v>
      </c>
      <c r="E36" s="77">
        <f>SUMIFS('Data-Raw'!$E:$E,'Data-Raw'!$G:$G,$C36,'Data-Raw'!$B:$B,"&gt;="&amp;E$2,'Data-Raw'!$B:$B,"&lt;="&amp;E$3)</f>
        <v>0</v>
      </c>
      <c r="F36" s="77">
        <f>SUMIFS('Data-Raw'!$E:$E,'Data-Raw'!$G:$G,$C36,'Data-Raw'!$B:$B,"&gt;="&amp;F$2,'Data-Raw'!$B:$B,"&lt;="&amp;F$3)</f>
        <v>0</v>
      </c>
      <c r="G36" s="77">
        <f>SUMIFS('Data-Raw'!$E:$E,'Data-Raw'!$G:$G,$C36,'Data-Raw'!$B:$B,"&gt;="&amp;G$2,'Data-Raw'!$B:$B,"&lt;="&amp;G$3)</f>
        <v>0</v>
      </c>
      <c r="H36" s="77">
        <f>SUMIFS('Data-Raw'!$E:$E,'Data-Raw'!$G:$G,$C36,'Data-Raw'!$B:$B,"&gt;="&amp;H$2,'Data-Raw'!$B:$B,"&lt;="&amp;H$3)</f>
        <v>0</v>
      </c>
      <c r="I36" s="77">
        <f>SUMIFS('Data-Raw'!$E:$E,'Data-Raw'!$G:$G,$C36,'Data-Raw'!$B:$B,"&gt;="&amp;I$2,'Data-Raw'!$B:$B,"&lt;="&amp;I$3)</f>
        <v>0</v>
      </c>
      <c r="J36" s="77">
        <f>SUMIFS('Data-Raw'!$E:$E,'Data-Raw'!$G:$G,$C36,'Data-Raw'!$B:$B,"&gt;="&amp;J$2,'Data-Raw'!$B:$B,"&lt;="&amp;J$3)</f>
        <v>0</v>
      </c>
      <c r="K36" s="77">
        <f>SUMIFS('Data-Raw'!$E:$E,'Data-Raw'!$G:$G,$C36,'Data-Raw'!$B:$B,"&gt;="&amp;K$2,'Data-Raw'!$B:$B,"&lt;="&amp;K$3)</f>
        <v>0</v>
      </c>
      <c r="L36" s="77">
        <f>SUMIFS('Data-Raw'!$E:$E,'Data-Raw'!$G:$G,$C36,'Data-Raw'!$B:$B,"&gt;="&amp;L$2,'Data-Raw'!$B:$B,"&lt;="&amp;L$3)</f>
        <v>0</v>
      </c>
      <c r="M36" s="77">
        <f>SUMIFS('Data-Raw'!$E:$E,'Data-Raw'!$G:$G,$C36,'Data-Raw'!$B:$B,"&gt;="&amp;M$2,'Data-Raw'!$B:$B,"&lt;="&amp;M$3)</f>
        <v>0</v>
      </c>
      <c r="N36" s="77">
        <f>SUMIFS('Data-Raw'!$E:$E,'Data-Raw'!$G:$G,$C36,'Data-Raw'!$B:$B,"&gt;="&amp;N$2,'Data-Raw'!$B:$B,"&lt;="&amp;N$3)</f>
        <v>0</v>
      </c>
      <c r="O36" s="77">
        <f>SUMIFS('Data-Raw'!$E:$E,'Data-Raw'!$G:$G,$C36,'Data-Raw'!$B:$B,"&gt;="&amp;O$2,'Data-Raw'!$B:$B,"&lt;="&amp;O$3)</f>
        <v>0</v>
      </c>
      <c r="P36" s="81">
        <f t="shared" si="2"/>
        <v>80</v>
      </c>
    </row>
    <row r="37" spans="1:16" x14ac:dyDescent="0.55000000000000004">
      <c r="A37" s="10" t="s">
        <v>58</v>
      </c>
      <c r="B37" s="11" t="s">
        <v>222</v>
      </c>
      <c r="C37" s="10" t="s">
        <v>25</v>
      </c>
      <c r="D37" s="77">
        <f>SUMIFS('Data-Raw'!$E:$E,'Data-Raw'!$G:$G,$C37,'Data-Raw'!$B:$B,"&gt;="&amp;D$2,'Data-Raw'!$B:$B,"&lt;="&amp;D$3)</f>
        <v>703</v>
      </c>
      <c r="E37" s="77">
        <f>SUMIFS('Data-Raw'!$E:$E,'Data-Raw'!$G:$G,$C37,'Data-Raw'!$B:$B,"&gt;="&amp;E$2,'Data-Raw'!$B:$B,"&lt;="&amp;E$3)</f>
        <v>915</v>
      </c>
      <c r="F37" s="77">
        <f>SUMIFS('Data-Raw'!$E:$E,'Data-Raw'!$G:$G,$C37,'Data-Raw'!$B:$B,"&gt;="&amp;F$2,'Data-Raw'!$B:$B,"&lt;="&amp;F$3)</f>
        <v>1072</v>
      </c>
      <c r="G37" s="77">
        <f>SUMIFS('Data-Raw'!$E:$E,'Data-Raw'!$G:$G,$C37,'Data-Raw'!$B:$B,"&gt;="&amp;G$2,'Data-Raw'!$B:$B,"&lt;="&amp;G$3)</f>
        <v>648</v>
      </c>
      <c r="H37" s="77">
        <f>SUMIFS('Data-Raw'!$E:$E,'Data-Raw'!$G:$G,$C37,'Data-Raw'!$B:$B,"&gt;="&amp;H$2,'Data-Raw'!$B:$B,"&lt;="&amp;H$3)</f>
        <v>395</v>
      </c>
      <c r="I37" s="77">
        <f>SUMIFS('Data-Raw'!$E:$E,'Data-Raw'!$G:$G,$C37,'Data-Raw'!$B:$B,"&gt;="&amp;I$2,'Data-Raw'!$B:$B,"&lt;="&amp;I$3)</f>
        <v>476</v>
      </c>
      <c r="J37" s="77">
        <f>SUMIFS('Data-Raw'!$E:$E,'Data-Raw'!$G:$G,$C37,'Data-Raw'!$B:$B,"&gt;="&amp;J$2,'Data-Raw'!$B:$B,"&lt;="&amp;J$3)</f>
        <v>569</v>
      </c>
      <c r="K37" s="77">
        <f>SUMIFS('Data-Raw'!$E:$E,'Data-Raw'!$G:$G,$C37,'Data-Raw'!$B:$B,"&gt;="&amp;K$2,'Data-Raw'!$B:$B,"&lt;="&amp;K$3)</f>
        <v>885</v>
      </c>
      <c r="L37" s="77">
        <f>SUMIFS('Data-Raw'!$E:$E,'Data-Raw'!$G:$G,$C37,'Data-Raw'!$B:$B,"&gt;="&amp;L$2,'Data-Raw'!$B:$B,"&lt;="&amp;L$3)</f>
        <v>678</v>
      </c>
      <c r="M37" s="77">
        <f>SUMIFS('Data-Raw'!$E:$E,'Data-Raw'!$G:$G,$C37,'Data-Raw'!$B:$B,"&gt;="&amp;M$2,'Data-Raw'!$B:$B,"&lt;="&amp;M$3)</f>
        <v>248</v>
      </c>
      <c r="N37" s="77">
        <f>SUMIFS('Data-Raw'!$E:$E,'Data-Raw'!$G:$G,$C37,'Data-Raw'!$B:$B,"&gt;="&amp;N$2,'Data-Raw'!$B:$B,"&lt;="&amp;N$3)</f>
        <v>596</v>
      </c>
      <c r="O37" s="77">
        <f>SUMIFS('Data-Raw'!$E:$E,'Data-Raw'!$G:$G,$C37,'Data-Raw'!$B:$B,"&gt;="&amp;O$2,'Data-Raw'!$B:$B,"&lt;="&amp;O$3)</f>
        <v>575</v>
      </c>
      <c r="P37" s="81">
        <f t="shared" si="2"/>
        <v>7760</v>
      </c>
    </row>
    <row r="38" spans="1:16" x14ac:dyDescent="0.55000000000000004">
      <c r="A38" s="37" t="s">
        <v>137</v>
      </c>
      <c r="B38" s="37"/>
      <c r="C38" s="37" t="s">
        <v>58</v>
      </c>
      <c r="D38" s="78">
        <f>SUM(D14:D37)</f>
        <v>8264</v>
      </c>
      <c r="E38" s="78">
        <f t="shared" ref="E38:O38" si="3">SUM(E14:E37)</f>
        <v>8416</v>
      </c>
      <c r="F38" s="78">
        <f t="shared" si="3"/>
        <v>8688</v>
      </c>
      <c r="G38" s="78">
        <f t="shared" si="3"/>
        <v>7112</v>
      </c>
      <c r="H38" s="78">
        <f t="shared" si="3"/>
        <v>7243</v>
      </c>
      <c r="I38" s="78">
        <f t="shared" si="3"/>
        <v>6910</v>
      </c>
      <c r="J38" s="78">
        <f t="shared" si="3"/>
        <v>8521</v>
      </c>
      <c r="K38" s="78">
        <f t="shared" si="3"/>
        <v>8271</v>
      </c>
      <c r="L38" s="78">
        <f t="shared" si="3"/>
        <v>8362</v>
      </c>
      <c r="M38" s="78">
        <f t="shared" si="3"/>
        <v>7169</v>
      </c>
      <c r="N38" s="78">
        <f t="shared" si="3"/>
        <v>7590</v>
      </c>
      <c r="O38" s="78">
        <f t="shared" si="3"/>
        <v>8543</v>
      </c>
      <c r="P38" s="78">
        <f>SUM(P14:P37)</f>
        <v>95089</v>
      </c>
    </row>
    <row r="39" spans="1:16" x14ac:dyDescent="0.55000000000000004">
      <c r="A39" s="10" t="s">
        <v>114</v>
      </c>
      <c r="B39" s="11" t="s">
        <v>270</v>
      </c>
      <c r="C39" s="10" t="s">
        <v>30</v>
      </c>
      <c r="D39" s="77">
        <f>SUMIFS('Data-Raw'!$E:$E,'Data-Raw'!$G:$G,$C39,'Data-Raw'!$B:$B,"&gt;="&amp;D$2,'Data-Raw'!$B:$B,"&lt;="&amp;D$3)</f>
        <v>207</v>
      </c>
      <c r="E39" s="77">
        <f>SUMIFS('Data-Raw'!$E:$E,'Data-Raw'!$G:$G,$C39,'Data-Raw'!$B:$B,"&gt;="&amp;E$2,'Data-Raw'!$B:$B,"&lt;="&amp;E$3)</f>
        <v>173</v>
      </c>
      <c r="F39" s="77">
        <f>SUMIFS('Data-Raw'!$E:$E,'Data-Raw'!$G:$G,$C39,'Data-Raw'!$B:$B,"&gt;="&amp;F$2,'Data-Raw'!$B:$B,"&lt;="&amp;F$3)</f>
        <v>126</v>
      </c>
      <c r="G39" s="77">
        <f>SUMIFS('Data-Raw'!$E:$E,'Data-Raw'!$G:$G,$C39,'Data-Raw'!$B:$B,"&gt;="&amp;G$2,'Data-Raw'!$B:$B,"&lt;="&amp;G$3)</f>
        <v>256</v>
      </c>
      <c r="H39" s="77">
        <f>SUMIFS('Data-Raw'!$E:$E,'Data-Raw'!$G:$G,$C39,'Data-Raw'!$B:$B,"&gt;="&amp;H$2,'Data-Raw'!$B:$B,"&lt;="&amp;H$3)</f>
        <v>121</v>
      </c>
      <c r="I39" s="77">
        <f>SUMIFS('Data-Raw'!$E:$E,'Data-Raw'!$G:$G,$C39,'Data-Raw'!$B:$B,"&gt;="&amp;I$2,'Data-Raw'!$B:$B,"&lt;="&amp;I$3)</f>
        <v>135</v>
      </c>
      <c r="J39" s="77">
        <f>SUMIFS('Data-Raw'!$E:$E,'Data-Raw'!$G:$G,$C39,'Data-Raw'!$B:$B,"&gt;="&amp;J$2,'Data-Raw'!$B:$B,"&lt;="&amp;J$3)</f>
        <v>291</v>
      </c>
      <c r="K39" s="77">
        <f>SUMIFS('Data-Raw'!$E:$E,'Data-Raw'!$G:$G,$C39,'Data-Raw'!$B:$B,"&gt;="&amp;K$2,'Data-Raw'!$B:$B,"&lt;="&amp;K$3)</f>
        <v>81</v>
      </c>
      <c r="L39" s="77">
        <f>SUMIFS('Data-Raw'!$E:$E,'Data-Raw'!$G:$G,$C39,'Data-Raw'!$B:$B,"&gt;="&amp;L$2,'Data-Raw'!$B:$B,"&lt;="&amp;L$3)</f>
        <v>220</v>
      </c>
      <c r="M39" s="77">
        <f>SUMIFS('Data-Raw'!$E:$E,'Data-Raw'!$G:$G,$C39,'Data-Raw'!$B:$B,"&gt;="&amp;M$2,'Data-Raw'!$B:$B,"&lt;="&amp;M$3)</f>
        <v>98</v>
      </c>
      <c r="N39" s="77">
        <f>SUMIFS('Data-Raw'!$E:$E,'Data-Raw'!$G:$G,$C39,'Data-Raw'!$B:$B,"&gt;="&amp;N$2,'Data-Raw'!$B:$B,"&lt;="&amp;N$3)</f>
        <v>244</v>
      </c>
      <c r="O39" s="77">
        <f>SUMIFS('Data-Raw'!$E:$E,'Data-Raw'!$G:$G,$C39,'Data-Raw'!$B:$B,"&gt;="&amp;O$2,'Data-Raw'!$B:$B,"&lt;="&amp;O$3)</f>
        <v>113</v>
      </c>
      <c r="P39" s="79">
        <f>SUM(D39:O39)</f>
        <v>2065</v>
      </c>
    </row>
    <row r="40" spans="1:16" x14ac:dyDescent="0.55000000000000004">
      <c r="A40" s="10" t="s">
        <v>114</v>
      </c>
      <c r="B40" s="11" t="s">
        <v>267</v>
      </c>
      <c r="C40" s="10" t="s">
        <v>29</v>
      </c>
      <c r="D40" s="77">
        <f>SUMIFS('Data-Raw'!$E:$E,'Data-Raw'!$G:$G,$C40,'Data-Raw'!$B:$B,"&gt;="&amp;D$2,'Data-Raw'!$B:$B,"&lt;="&amp;D$3)</f>
        <v>163</v>
      </c>
      <c r="E40" s="77">
        <f>SUMIFS('Data-Raw'!$E:$E,'Data-Raw'!$G:$G,$C40,'Data-Raw'!$B:$B,"&gt;="&amp;E$2,'Data-Raw'!$B:$B,"&lt;="&amp;E$3)</f>
        <v>383</v>
      </c>
      <c r="F40" s="77">
        <f>SUMIFS('Data-Raw'!$E:$E,'Data-Raw'!$G:$G,$C40,'Data-Raw'!$B:$B,"&gt;="&amp;F$2,'Data-Raw'!$B:$B,"&lt;="&amp;F$3)</f>
        <v>323</v>
      </c>
      <c r="G40" s="77">
        <f>SUMIFS('Data-Raw'!$E:$E,'Data-Raw'!$G:$G,$C40,'Data-Raw'!$B:$B,"&gt;="&amp;G$2,'Data-Raw'!$B:$B,"&lt;="&amp;G$3)</f>
        <v>403</v>
      </c>
      <c r="H40" s="77">
        <f>SUMIFS('Data-Raw'!$E:$E,'Data-Raw'!$G:$G,$C40,'Data-Raw'!$B:$B,"&gt;="&amp;H$2,'Data-Raw'!$B:$B,"&lt;="&amp;H$3)</f>
        <v>395</v>
      </c>
      <c r="I40" s="77">
        <f>SUMIFS('Data-Raw'!$E:$E,'Data-Raw'!$G:$G,$C40,'Data-Raw'!$B:$B,"&gt;="&amp;I$2,'Data-Raw'!$B:$B,"&lt;="&amp;I$3)</f>
        <v>273</v>
      </c>
      <c r="J40" s="77">
        <f>SUMIFS('Data-Raw'!$E:$E,'Data-Raw'!$G:$G,$C40,'Data-Raw'!$B:$B,"&gt;="&amp;J$2,'Data-Raw'!$B:$B,"&lt;="&amp;J$3)</f>
        <v>43</v>
      </c>
      <c r="K40" s="77">
        <f>SUMIFS('Data-Raw'!$E:$E,'Data-Raw'!$G:$G,$C40,'Data-Raw'!$B:$B,"&gt;="&amp;K$2,'Data-Raw'!$B:$B,"&lt;="&amp;K$3)</f>
        <v>298</v>
      </c>
      <c r="L40" s="77">
        <f>SUMIFS('Data-Raw'!$E:$E,'Data-Raw'!$G:$G,$C40,'Data-Raw'!$B:$B,"&gt;="&amp;L$2,'Data-Raw'!$B:$B,"&lt;="&amp;L$3)</f>
        <v>383</v>
      </c>
      <c r="M40" s="77">
        <f>SUMIFS('Data-Raw'!$E:$E,'Data-Raw'!$G:$G,$C40,'Data-Raw'!$B:$B,"&gt;="&amp;M$2,'Data-Raw'!$B:$B,"&lt;="&amp;M$3)</f>
        <v>313</v>
      </c>
      <c r="N40" s="77">
        <f>SUMIFS('Data-Raw'!$E:$E,'Data-Raw'!$G:$G,$C40,'Data-Raw'!$B:$B,"&gt;="&amp;N$2,'Data-Raw'!$B:$B,"&lt;="&amp;N$3)</f>
        <v>344</v>
      </c>
      <c r="O40" s="77">
        <f>SUMIFS('Data-Raw'!$E:$E,'Data-Raw'!$G:$G,$C40,'Data-Raw'!$B:$B,"&gt;="&amp;O$2,'Data-Raw'!$B:$B,"&lt;="&amp;O$3)</f>
        <v>334</v>
      </c>
      <c r="P40" s="79">
        <f t="shared" ref="P40:P64" si="4">SUM(D40:O40)</f>
        <v>3655</v>
      </c>
    </row>
    <row r="41" spans="1:16" x14ac:dyDescent="0.55000000000000004">
      <c r="A41" s="10" t="s">
        <v>114</v>
      </c>
      <c r="B41" s="11" t="s">
        <v>272</v>
      </c>
      <c r="C41" s="10" t="s">
        <v>57</v>
      </c>
      <c r="D41" s="77">
        <f>SUMIFS('Data-Raw'!$E:$E,'Data-Raw'!$G:$G,$C41,'Data-Raw'!$B:$B,"&gt;="&amp;D$2,'Data-Raw'!$B:$B,"&lt;="&amp;D$3)</f>
        <v>423</v>
      </c>
      <c r="E41" s="77">
        <f>SUMIFS('Data-Raw'!$E:$E,'Data-Raw'!$G:$G,$C41,'Data-Raw'!$B:$B,"&gt;="&amp;E$2,'Data-Raw'!$B:$B,"&lt;="&amp;E$3)</f>
        <v>237</v>
      </c>
      <c r="F41" s="77">
        <f>SUMIFS('Data-Raw'!$E:$E,'Data-Raw'!$G:$G,$C41,'Data-Raw'!$B:$B,"&gt;="&amp;F$2,'Data-Raw'!$B:$B,"&lt;="&amp;F$3)</f>
        <v>542</v>
      </c>
      <c r="G41" s="77">
        <f>SUMIFS('Data-Raw'!$E:$E,'Data-Raw'!$G:$G,$C41,'Data-Raw'!$B:$B,"&gt;="&amp;G$2,'Data-Raw'!$B:$B,"&lt;="&amp;G$3)</f>
        <v>352</v>
      </c>
      <c r="H41" s="77">
        <f>SUMIFS('Data-Raw'!$E:$E,'Data-Raw'!$G:$G,$C41,'Data-Raw'!$B:$B,"&gt;="&amp;H$2,'Data-Raw'!$B:$B,"&lt;="&amp;H$3)</f>
        <v>906</v>
      </c>
      <c r="I41" s="77">
        <f>SUMIFS('Data-Raw'!$E:$E,'Data-Raw'!$G:$G,$C41,'Data-Raw'!$B:$B,"&gt;="&amp;I$2,'Data-Raw'!$B:$B,"&lt;="&amp;I$3)</f>
        <v>368</v>
      </c>
      <c r="J41" s="77">
        <f>SUMIFS('Data-Raw'!$E:$E,'Data-Raw'!$G:$G,$C41,'Data-Raw'!$B:$B,"&gt;="&amp;J$2,'Data-Raw'!$B:$B,"&lt;="&amp;J$3)</f>
        <v>368</v>
      </c>
      <c r="K41" s="77">
        <f>SUMIFS('Data-Raw'!$E:$E,'Data-Raw'!$G:$G,$C41,'Data-Raw'!$B:$B,"&gt;="&amp;K$2,'Data-Raw'!$B:$B,"&lt;="&amp;K$3)</f>
        <v>539</v>
      </c>
      <c r="L41" s="77">
        <f>SUMIFS('Data-Raw'!$E:$E,'Data-Raw'!$G:$G,$C41,'Data-Raw'!$B:$B,"&gt;="&amp;L$2,'Data-Raw'!$B:$B,"&lt;="&amp;L$3)</f>
        <v>310</v>
      </c>
      <c r="M41" s="77">
        <f>SUMIFS('Data-Raw'!$E:$E,'Data-Raw'!$G:$G,$C41,'Data-Raw'!$B:$B,"&gt;="&amp;M$2,'Data-Raw'!$B:$B,"&lt;="&amp;M$3)</f>
        <v>54</v>
      </c>
      <c r="N41" s="77">
        <f>SUMIFS('Data-Raw'!$E:$E,'Data-Raw'!$G:$G,$C41,'Data-Raw'!$B:$B,"&gt;="&amp;N$2,'Data-Raw'!$B:$B,"&lt;="&amp;N$3)</f>
        <v>230</v>
      </c>
      <c r="O41" s="77">
        <f>SUMIFS('Data-Raw'!$E:$E,'Data-Raw'!$G:$G,$C41,'Data-Raw'!$B:$B,"&gt;="&amp;O$2,'Data-Raw'!$B:$B,"&lt;="&amp;O$3)</f>
        <v>263</v>
      </c>
      <c r="P41" s="79">
        <f t="shared" si="4"/>
        <v>4592</v>
      </c>
    </row>
    <row r="42" spans="1:16" x14ac:dyDescent="0.55000000000000004">
      <c r="A42" s="10" t="s">
        <v>114</v>
      </c>
      <c r="B42" s="11" t="s">
        <v>269</v>
      </c>
      <c r="C42" s="10" t="s">
        <v>5</v>
      </c>
      <c r="D42" s="77">
        <f>SUMIFS('Data-Raw'!$E:$E,'Data-Raw'!$G:$G,$C42,'Data-Raw'!$B:$B,"&gt;="&amp;D$2,'Data-Raw'!$B:$B,"&lt;="&amp;D$3)</f>
        <v>470</v>
      </c>
      <c r="E42" s="77">
        <f>SUMIFS('Data-Raw'!$E:$E,'Data-Raw'!$G:$G,$C42,'Data-Raw'!$B:$B,"&gt;="&amp;E$2,'Data-Raw'!$B:$B,"&lt;="&amp;E$3)</f>
        <v>422</v>
      </c>
      <c r="F42" s="77">
        <f>SUMIFS('Data-Raw'!$E:$E,'Data-Raw'!$G:$G,$C42,'Data-Raw'!$B:$B,"&gt;="&amp;F$2,'Data-Raw'!$B:$B,"&lt;="&amp;F$3)</f>
        <v>494</v>
      </c>
      <c r="G42" s="77">
        <f>SUMIFS('Data-Raw'!$E:$E,'Data-Raw'!$G:$G,$C42,'Data-Raw'!$B:$B,"&gt;="&amp;G$2,'Data-Raw'!$B:$B,"&lt;="&amp;G$3)</f>
        <v>638</v>
      </c>
      <c r="H42" s="77">
        <f>SUMIFS('Data-Raw'!$E:$E,'Data-Raw'!$G:$G,$C42,'Data-Raw'!$B:$B,"&gt;="&amp;H$2,'Data-Raw'!$B:$B,"&lt;="&amp;H$3)</f>
        <v>763</v>
      </c>
      <c r="I42" s="77">
        <f>SUMIFS('Data-Raw'!$E:$E,'Data-Raw'!$G:$G,$C42,'Data-Raw'!$B:$B,"&gt;="&amp;I$2,'Data-Raw'!$B:$B,"&lt;="&amp;I$3)</f>
        <v>328</v>
      </c>
      <c r="J42" s="77">
        <f>SUMIFS('Data-Raw'!$E:$E,'Data-Raw'!$G:$G,$C42,'Data-Raw'!$B:$B,"&gt;="&amp;J$2,'Data-Raw'!$B:$B,"&lt;="&amp;J$3)</f>
        <v>659</v>
      </c>
      <c r="K42" s="77">
        <f>SUMIFS('Data-Raw'!$E:$E,'Data-Raw'!$G:$G,$C42,'Data-Raw'!$B:$B,"&gt;="&amp;K$2,'Data-Raw'!$B:$B,"&lt;="&amp;K$3)</f>
        <v>970</v>
      </c>
      <c r="L42" s="77">
        <f>SUMIFS('Data-Raw'!$E:$E,'Data-Raw'!$G:$G,$C42,'Data-Raw'!$B:$B,"&gt;="&amp;L$2,'Data-Raw'!$B:$B,"&lt;="&amp;L$3)</f>
        <v>762</v>
      </c>
      <c r="M42" s="77">
        <f>SUMIFS('Data-Raw'!$E:$E,'Data-Raw'!$G:$G,$C42,'Data-Raw'!$B:$B,"&gt;="&amp;M$2,'Data-Raw'!$B:$B,"&lt;="&amp;M$3)</f>
        <v>457</v>
      </c>
      <c r="N42" s="77">
        <f>SUMIFS('Data-Raw'!$E:$E,'Data-Raw'!$G:$G,$C42,'Data-Raw'!$B:$B,"&gt;="&amp;N$2,'Data-Raw'!$B:$B,"&lt;="&amp;N$3)</f>
        <v>397</v>
      </c>
      <c r="O42" s="77">
        <f>SUMIFS('Data-Raw'!$E:$E,'Data-Raw'!$G:$G,$C42,'Data-Raw'!$B:$B,"&gt;="&amp;O$2,'Data-Raw'!$B:$B,"&lt;="&amp;O$3)</f>
        <v>594</v>
      </c>
      <c r="P42" s="79">
        <f t="shared" si="4"/>
        <v>6954</v>
      </c>
    </row>
    <row r="43" spans="1:16" x14ac:dyDescent="0.55000000000000004">
      <c r="A43" s="10" t="s">
        <v>114</v>
      </c>
      <c r="B43" s="11" t="s">
        <v>274</v>
      </c>
      <c r="C43" s="10" t="s">
        <v>46</v>
      </c>
      <c r="D43" s="77">
        <f>SUMIFS('Data-Raw'!$E:$E,'Data-Raw'!$G:$G,$C43,'Data-Raw'!$B:$B,"&gt;="&amp;D$2,'Data-Raw'!$B:$B,"&lt;="&amp;D$3)</f>
        <v>926</v>
      </c>
      <c r="E43" s="77">
        <f>SUMIFS('Data-Raw'!$E:$E,'Data-Raw'!$G:$G,$C43,'Data-Raw'!$B:$B,"&gt;="&amp;E$2,'Data-Raw'!$B:$B,"&lt;="&amp;E$3)</f>
        <v>1039</v>
      </c>
      <c r="F43" s="77">
        <f>SUMIFS('Data-Raw'!$E:$E,'Data-Raw'!$G:$G,$C43,'Data-Raw'!$B:$B,"&gt;="&amp;F$2,'Data-Raw'!$B:$B,"&lt;="&amp;F$3)</f>
        <v>838</v>
      </c>
      <c r="G43" s="77">
        <f>SUMIFS('Data-Raw'!$E:$E,'Data-Raw'!$G:$G,$C43,'Data-Raw'!$B:$B,"&gt;="&amp;G$2,'Data-Raw'!$B:$B,"&lt;="&amp;G$3)</f>
        <v>447</v>
      </c>
      <c r="H43" s="77">
        <f>SUMIFS('Data-Raw'!$E:$E,'Data-Raw'!$G:$G,$C43,'Data-Raw'!$B:$B,"&gt;="&amp;H$2,'Data-Raw'!$B:$B,"&lt;="&amp;H$3)</f>
        <v>372</v>
      </c>
      <c r="I43" s="77">
        <f>SUMIFS('Data-Raw'!$E:$E,'Data-Raw'!$G:$G,$C43,'Data-Raw'!$B:$B,"&gt;="&amp;I$2,'Data-Raw'!$B:$B,"&lt;="&amp;I$3)</f>
        <v>272</v>
      </c>
      <c r="J43" s="77">
        <f>SUMIFS('Data-Raw'!$E:$E,'Data-Raw'!$G:$G,$C43,'Data-Raw'!$B:$B,"&gt;="&amp;J$2,'Data-Raw'!$B:$B,"&lt;="&amp;J$3)</f>
        <v>91</v>
      </c>
      <c r="K43" s="77">
        <f>SUMIFS('Data-Raw'!$E:$E,'Data-Raw'!$G:$G,$C43,'Data-Raw'!$B:$B,"&gt;="&amp;K$2,'Data-Raw'!$B:$B,"&lt;="&amp;K$3)</f>
        <v>313</v>
      </c>
      <c r="L43" s="77">
        <f>SUMIFS('Data-Raw'!$E:$E,'Data-Raw'!$G:$G,$C43,'Data-Raw'!$B:$B,"&gt;="&amp;L$2,'Data-Raw'!$B:$B,"&lt;="&amp;L$3)</f>
        <v>351</v>
      </c>
      <c r="M43" s="77">
        <f>SUMIFS('Data-Raw'!$E:$E,'Data-Raw'!$G:$G,$C43,'Data-Raw'!$B:$B,"&gt;="&amp;M$2,'Data-Raw'!$B:$B,"&lt;="&amp;M$3)</f>
        <v>441</v>
      </c>
      <c r="N43" s="77">
        <f>SUMIFS('Data-Raw'!$E:$E,'Data-Raw'!$G:$G,$C43,'Data-Raw'!$B:$B,"&gt;="&amp;N$2,'Data-Raw'!$B:$B,"&lt;="&amp;N$3)</f>
        <v>776</v>
      </c>
      <c r="O43" s="77">
        <f>SUMIFS('Data-Raw'!$E:$E,'Data-Raw'!$G:$G,$C43,'Data-Raw'!$B:$B,"&gt;="&amp;O$2,'Data-Raw'!$B:$B,"&lt;="&amp;O$3)</f>
        <v>739</v>
      </c>
      <c r="P43" s="79">
        <f t="shared" si="4"/>
        <v>6605</v>
      </c>
    </row>
    <row r="44" spans="1:16" x14ac:dyDescent="0.55000000000000004">
      <c r="A44" s="10" t="s">
        <v>114</v>
      </c>
      <c r="B44" s="11" t="s">
        <v>280</v>
      </c>
      <c r="C44" s="10" t="s">
        <v>18</v>
      </c>
      <c r="D44" s="77">
        <f>SUMIFS('Data-Raw'!$E:$E,'Data-Raw'!$G:$G,$C44,'Data-Raw'!$B:$B,"&gt;="&amp;D$2,'Data-Raw'!$B:$B,"&lt;="&amp;D$3)</f>
        <v>436</v>
      </c>
      <c r="E44" s="77">
        <f>SUMIFS('Data-Raw'!$E:$E,'Data-Raw'!$G:$G,$C44,'Data-Raw'!$B:$B,"&gt;="&amp;E$2,'Data-Raw'!$B:$B,"&lt;="&amp;E$3)</f>
        <v>565</v>
      </c>
      <c r="F44" s="77">
        <f>SUMIFS('Data-Raw'!$E:$E,'Data-Raw'!$G:$G,$C44,'Data-Raw'!$B:$B,"&gt;="&amp;F$2,'Data-Raw'!$B:$B,"&lt;="&amp;F$3)</f>
        <v>596</v>
      </c>
      <c r="G44" s="77">
        <f>SUMIFS('Data-Raw'!$E:$E,'Data-Raw'!$G:$G,$C44,'Data-Raw'!$B:$B,"&gt;="&amp;G$2,'Data-Raw'!$B:$B,"&lt;="&amp;G$3)</f>
        <v>334</v>
      </c>
      <c r="H44" s="77">
        <f>SUMIFS('Data-Raw'!$E:$E,'Data-Raw'!$G:$G,$C44,'Data-Raw'!$B:$B,"&gt;="&amp;H$2,'Data-Raw'!$B:$B,"&lt;="&amp;H$3)</f>
        <v>699</v>
      </c>
      <c r="I44" s="77">
        <f>SUMIFS('Data-Raw'!$E:$E,'Data-Raw'!$G:$G,$C44,'Data-Raw'!$B:$B,"&gt;="&amp;I$2,'Data-Raw'!$B:$B,"&lt;="&amp;I$3)</f>
        <v>186</v>
      </c>
      <c r="J44" s="77">
        <f>SUMIFS('Data-Raw'!$E:$E,'Data-Raw'!$G:$G,$C44,'Data-Raw'!$B:$B,"&gt;="&amp;J$2,'Data-Raw'!$B:$B,"&lt;="&amp;J$3)</f>
        <v>360</v>
      </c>
      <c r="K44" s="77">
        <f>SUMIFS('Data-Raw'!$E:$E,'Data-Raw'!$G:$G,$C44,'Data-Raw'!$B:$B,"&gt;="&amp;K$2,'Data-Raw'!$B:$B,"&lt;="&amp;K$3)</f>
        <v>566</v>
      </c>
      <c r="L44" s="77">
        <f>SUMIFS('Data-Raw'!$E:$E,'Data-Raw'!$G:$G,$C44,'Data-Raw'!$B:$B,"&gt;="&amp;L$2,'Data-Raw'!$B:$B,"&lt;="&amp;L$3)</f>
        <v>477</v>
      </c>
      <c r="M44" s="77">
        <f>SUMIFS('Data-Raw'!$E:$E,'Data-Raw'!$G:$G,$C44,'Data-Raw'!$B:$B,"&gt;="&amp;M$2,'Data-Raw'!$B:$B,"&lt;="&amp;M$3)</f>
        <v>805</v>
      </c>
      <c r="N44" s="77">
        <f>SUMIFS('Data-Raw'!$E:$E,'Data-Raw'!$G:$G,$C44,'Data-Raw'!$B:$B,"&gt;="&amp;N$2,'Data-Raw'!$B:$B,"&lt;="&amp;N$3)</f>
        <v>425</v>
      </c>
      <c r="O44" s="77">
        <f>SUMIFS('Data-Raw'!$E:$E,'Data-Raw'!$G:$G,$C44,'Data-Raw'!$B:$B,"&gt;="&amp;O$2,'Data-Raw'!$B:$B,"&lt;="&amp;O$3)</f>
        <v>934</v>
      </c>
      <c r="P44" s="79">
        <f t="shared" si="4"/>
        <v>6383</v>
      </c>
    </row>
    <row r="45" spans="1:16" x14ac:dyDescent="0.55000000000000004">
      <c r="A45" s="10" t="s">
        <v>114</v>
      </c>
      <c r="B45" s="11" t="s">
        <v>276</v>
      </c>
      <c r="C45" s="10" t="s">
        <v>26</v>
      </c>
      <c r="D45" s="77">
        <f>SUMIFS('Data-Raw'!$E:$E,'Data-Raw'!$G:$G,$C45,'Data-Raw'!$B:$B,"&gt;="&amp;D$2,'Data-Raw'!$B:$B,"&lt;="&amp;D$3)</f>
        <v>415</v>
      </c>
      <c r="E45" s="77">
        <f>SUMIFS('Data-Raw'!$E:$E,'Data-Raw'!$G:$G,$C45,'Data-Raw'!$B:$B,"&gt;="&amp;E$2,'Data-Raw'!$B:$B,"&lt;="&amp;E$3)</f>
        <v>68</v>
      </c>
      <c r="F45" s="77">
        <f>SUMIFS('Data-Raw'!$E:$E,'Data-Raw'!$G:$G,$C45,'Data-Raw'!$B:$B,"&gt;="&amp;F$2,'Data-Raw'!$B:$B,"&lt;="&amp;F$3)</f>
        <v>258</v>
      </c>
      <c r="G45" s="77">
        <f>SUMIFS('Data-Raw'!$E:$E,'Data-Raw'!$G:$G,$C45,'Data-Raw'!$B:$B,"&gt;="&amp;G$2,'Data-Raw'!$B:$B,"&lt;="&amp;G$3)</f>
        <v>259</v>
      </c>
      <c r="H45" s="77">
        <f>SUMIFS('Data-Raw'!$E:$E,'Data-Raw'!$G:$G,$C45,'Data-Raw'!$B:$B,"&gt;="&amp;H$2,'Data-Raw'!$B:$B,"&lt;="&amp;H$3)</f>
        <v>94</v>
      </c>
      <c r="I45" s="77">
        <f>SUMIFS('Data-Raw'!$E:$E,'Data-Raw'!$G:$G,$C45,'Data-Raw'!$B:$B,"&gt;="&amp;I$2,'Data-Raw'!$B:$B,"&lt;="&amp;I$3)</f>
        <v>278</v>
      </c>
      <c r="J45" s="77">
        <f>SUMIFS('Data-Raw'!$E:$E,'Data-Raw'!$G:$G,$C45,'Data-Raw'!$B:$B,"&gt;="&amp;J$2,'Data-Raw'!$B:$B,"&lt;="&amp;J$3)</f>
        <v>118</v>
      </c>
      <c r="K45" s="77">
        <f>SUMIFS('Data-Raw'!$E:$E,'Data-Raw'!$G:$G,$C45,'Data-Raw'!$B:$B,"&gt;="&amp;K$2,'Data-Raw'!$B:$B,"&lt;="&amp;K$3)</f>
        <v>187</v>
      </c>
      <c r="L45" s="77">
        <f>SUMIFS('Data-Raw'!$E:$E,'Data-Raw'!$G:$G,$C45,'Data-Raw'!$B:$B,"&gt;="&amp;L$2,'Data-Raw'!$B:$B,"&lt;="&amp;L$3)</f>
        <v>69</v>
      </c>
      <c r="M45" s="77">
        <f>SUMIFS('Data-Raw'!$E:$E,'Data-Raw'!$G:$G,$C45,'Data-Raw'!$B:$B,"&gt;="&amp;M$2,'Data-Raw'!$B:$B,"&lt;="&amp;M$3)</f>
        <v>69</v>
      </c>
      <c r="N45" s="77">
        <f>SUMIFS('Data-Raw'!$E:$E,'Data-Raw'!$G:$G,$C45,'Data-Raw'!$B:$B,"&gt;="&amp;N$2,'Data-Raw'!$B:$B,"&lt;="&amp;N$3)</f>
        <v>239</v>
      </c>
      <c r="O45" s="77">
        <f>SUMIFS('Data-Raw'!$E:$E,'Data-Raw'!$G:$G,$C45,'Data-Raw'!$B:$B,"&gt;="&amp;O$2,'Data-Raw'!$B:$B,"&lt;="&amp;O$3)</f>
        <v>172</v>
      </c>
      <c r="P45" s="79">
        <f t="shared" si="4"/>
        <v>2226</v>
      </c>
    </row>
    <row r="46" spans="1:16" x14ac:dyDescent="0.55000000000000004">
      <c r="A46" s="10" t="s">
        <v>114</v>
      </c>
      <c r="B46" s="11" t="s">
        <v>275</v>
      </c>
      <c r="C46" s="10" t="s">
        <v>47</v>
      </c>
      <c r="D46" s="77">
        <f>SUMIFS('Data-Raw'!$E:$E,'Data-Raw'!$G:$G,$C46,'Data-Raw'!$B:$B,"&gt;="&amp;D$2,'Data-Raw'!$B:$B,"&lt;="&amp;D$3)</f>
        <v>169</v>
      </c>
      <c r="E46" s="77">
        <f>SUMIFS('Data-Raw'!$E:$E,'Data-Raw'!$G:$G,$C46,'Data-Raw'!$B:$B,"&gt;="&amp;E$2,'Data-Raw'!$B:$B,"&lt;="&amp;E$3)</f>
        <v>178</v>
      </c>
      <c r="F46" s="77">
        <f>SUMIFS('Data-Raw'!$E:$E,'Data-Raw'!$G:$G,$C46,'Data-Raw'!$B:$B,"&gt;="&amp;F$2,'Data-Raw'!$B:$B,"&lt;="&amp;F$3)</f>
        <v>118</v>
      </c>
      <c r="G46" s="77">
        <f>SUMIFS('Data-Raw'!$E:$E,'Data-Raw'!$G:$G,$C46,'Data-Raw'!$B:$B,"&gt;="&amp;G$2,'Data-Raw'!$B:$B,"&lt;="&amp;G$3)</f>
        <v>184</v>
      </c>
      <c r="H46" s="77">
        <f>SUMIFS('Data-Raw'!$E:$E,'Data-Raw'!$G:$G,$C46,'Data-Raw'!$B:$B,"&gt;="&amp;H$2,'Data-Raw'!$B:$B,"&lt;="&amp;H$3)</f>
        <v>177</v>
      </c>
      <c r="I46" s="77">
        <f>SUMIFS('Data-Raw'!$E:$E,'Data-Raw'!$G:$G,$C46,'Data-Raw'!$B:$B,"&gt;="&amp;I$2,'Data-Raw'!$B:$B,"&lt;="&amp;I$3)</f>
        <v>129</v>
      </c>
      <c r="J46" s="77">
        <f>SUMIFS('Data-Raw'!$E:$E,'Data-Raw'!$G:$G,$C46,'Data-Raw'!$B:$B,"&gt;="&amp;J$2,'Data-Raw'!$B:$B,"&lt;="&amp;J$3)</f>
        <v>171</v>
      </c>
      <c r="K46" s="77">
        <f>SUMIFS('Data-Raw'!$E:$E,'Data-Raw'!$G:$G,$C46,'Data-Raw'!$B:$B,"&gt;="&amp;K$2,'Data-Raw'!$B:$B,"&lt;="&amp;K$3)</f>
        <v>54</v>
      </c>
      <c r="L46" s="77">
        <f>SUMIFS('Data-Raw'!$E:$E,'Data-Raw'!$G:$G,$C46,'Data-Raw'!$B:$B,"&gt;="&amp;L$2,'Data-Raw'!$B:$B,"&lt;="&amp;L$3)</f>
        <v>58</v>
      </c>
      <c r="M46" s="77">
        <f>SUMIFS('Data-Raw'!$E:$E,'Data-Raw'!$G:$G,$C46,'Data-Raw'!$B:$B,"&gt;="&amp;M$2,'Data-Raw'!$B:$B,"&lt;="&amp;M$3)</f>
        <v>138</v>
      </c>
      <c r="N46" s="77">
        <f>SUMIFS('Data-Raw'!$E:$E,'Data-Raw'!$G:$G,$C46,'Data-Raw'!$B:$B,"&gt;="&amp;N$2,'Data-Raw'!$B:$B,"&lt;="&amp;N$3)</f>
        <v>157</v>
      </c>
      <c r="O46" s="77">
        <f>SUMIFS('Data-Raw'!$E:$E,'Data-Raw'!$G:$G,$C46,'Data-Raw'!$B:$B,"&gt;="&amp;O$2,'Data-Raw'!$B:$B,"&lt;="&amp;O$3)</f>
        <v>208</v>
      </c>
      <c r="P46" s="79">
        <f t="shared" si="4"/>
        <v>1741</v>
      </c>
    </row>
    <row r="47" spans="1:16" x14ac:dyDescent="0.55000000000000004">
      <c r="A47" s="10" t="s">
        <v>114</v>
      </c>
      <c r="B47" s="11" t="s">
        <v>281</v>
      </c>
      <c r="C47" s="10" t="s">
        <v>6</v>
      </c>
      <c r="D47" s="77">
        <f>SUMIFS('Data-Raw'!$E:$E,'Data-Raw'!$G:$G,$C47,'Data-Raw'!$B:$B,"&gt;="&amp;D$2,'Data-Raw'!$B:$B,"&lt;="&amp;D$3)</f>
        <v>546</v>
      </c>
      <c r="E47" s="77">
        <f>SUMIFS('Data-Raw'!$E:$E,'Data-Raw'!$G:$G,$C47,'Data-Raw'!$B:$B,"&gt;="&amp;E$2,'Data-Raw'!$B:$B,"&lt;="&amp;E$3)</f>
        <v>611</v>
      </c>
      <c r="F47" s="77">
        <f>SUMIFS('Data-Raw'!$E:$E,'Data-Raw'!$G:$G,$C47,'Data-Raw'!$B:$B,"&gt;="&amp;F$2,'Data-Raw'!$B:$B,"&lt;="&amp;F$3)</f>
        <v>723</v>
      </c>
      <c r="G47" s="77">
        <f>SUMIFS('Data-Raw'!$E:$E,'Data-Raw'!$G:$G,$C47,'Data-Raw'!$B:$B,"&gt;="&amp;G$2,'Data-Raw'!$B:$B,"&lt;="&amp;G$3)</f>
        <v>841</v>
      </c>
      <c r="H47" s="77">
        <f>SUMIFS('Data-Raw'!$E:$E,'Data-Raw'!$G:$G,$C47,'Data-Raw'!$B:$B,"&gt;="&amp;H$2,'Data-Raw'!$B:$B,"&lt;="&amp;H$3)</f>
        <v>367</v>
      </c>
      <c r="I47" s="77">
        <f>SUMIFS('Data-Raw'!$E:$E,'Data-Raw'!$G:$G,$C47,'Data-Raw'!$B:$B,"&gt;="&amp;I$2,'Data-Raw'!$B:$B,"&lt;="&amp;I$3)</f>
        <v>527</v>
      </c>
      <c r="J47" s="77">
        <f>SUMIFS('Data-Raw'!$E:$E,'Data-Raw'!$G:$G,$C47,'Data-Raw'!$B:$B,"&gt;="&amp;J$2,'Data-Raw'!$B:$B,"&lt;="&amp;J$3)</f>
        <v>984</v>
      </c>
      <c r="K47" s="77">
        <f>SUMIFS('Data-Raw'!$E:$E,'Data-Raw'!$G:$G,$C47,'Data-Raw'!$B:$B,"&gt;="&amp;K$2,'Data-Raw'!$B:$B,"&lt;="&amp;K$3)</f>
        <v>666</v>
      </c>
      <c r="L47" s="77">
        <f>SUMIFS('Data-Raw'!$E:$E,'Data-Raw'!$G:$G,$C47,'Data-Raw'!$B:$B,"&gt;="&amp;L$2,'Data-Raw'!$B:$B,"&lt;="&amp;L$3)</f>
        <v>976</v>
      </c>
      <c r="M47" s="77">
        <f>SUMIFS('Data-Raw'!$E:$E,'Data-Raw'!$G:$G,$C47,'Data-Raw'!$B:$B,"&gt;="&amp;M$2,'Data-Raw'!$B:$B,"&lt;="&amp;M$3)</f>
        <v>624</v>
      </c>
      <c r="N47" s="77">
        <f>SUMIFS('Data-Raw'!$E:$E,'Data-Raw'!$G:$G,$C47,'Data-Raw'!$B:$B,"&gt;="&amp;N$2,'Data-Raw'!$B:$B,"&lt;="&amp;N$3)</f>
        <v>743</v>
      </c>
      <c r="O47" s="77">
        <f>SUMIFS('Data-Raw'!$E:$E,'Data-Raw'!$G:$G,$C47,'Data-Raw'!$B:$B,"&gt;="&amp;O$2,'Data-Raw'!$B:$B,"&lt;="&amp;O$3)</f>
        <v>620</v>
      </c>
      <c r="P47" s="79">
        <f t="shared" si="4"/>
        <v>8228</v>
      </c>
    </row>
    <row r="48" spans="1:16" ht="15" customHeight="1" x14ac:dyDescent="0.55000000000000004">
      <c r="A48" s="10" t="s">
        <v>114</v>
      </c>
      <c r="B48" s="11" t="s">
        <v>271</v>
      </c>
      <c r="C48" s="10" t="s">
        <v>10</v>
      </c>
      <c r="D48" s="77">
        <f>SUMIFS('Data-Raw'!$E:$E,'Data-Raw'!$G:$G,$C48,'Data-Raw'!$B:$B,"&gt;="&amp;D$2,'Data-Raw'!$B:$B,"&lt;="&amp;D$3)</f>
        <v>129</v>
      </c>
      <c r="E48" s="77">
        <f>SUMIFS('Data-Raw'!$E:$E,'Data-Raw'!$G:$G,$C48,'Data-Raw'!$B:$B,"&gt;="&amp;E$2,'Data-Raw'!$B:$B,"&lt;="&amp;E$3)</f>
        <v>26</v>
      </c>
      <c r="F48" s="77">
        <f>SUMIFS('Data-Raw'!$E:$E,'Data-Raw'!$G:$G,$C48,'Data-Raw'!$B:$B,"&gt;="&amp;F$2,'Data-Raw'!$B:$B,"&lt;="&amp;F$3)</f>
        <v>164</v>
      </c>
      <c r="G48" s="77">
        <f>SUMIFS('Data-Raw'!$E:$E,'Data-Raw'!$G:$G,$C48,'Data-Raw'!$B:$B,"&gt;="&amp;G$2,'Data-Raw'!$B:$B,"&lt;="&amp;G$3)</f>
        <v>114</v>
      </c>
      <c r="H48" s="77">
        <f>SUMIFS('Data-Raw'!$E:$E,'Data-Raw'!$G:$G,$C48,'Data-Raw'!$B:$B,"&gt;="&amp;H$2,'Data-Raw'!$B:$B,"&lt;="&amp;H$3)</f>
        <v>143</v>
      </c>
      <c r="I48" s="77">
        <f>SUMIFS('Data-Raw'!$E:$E,'Data-Raw'!$G:$G,$C48,'Data-Raw'!$B:$B,"&gt;="&amp;I$2,'Data-Raw'!$B:$B,"&lt;="&amp;I$3)</f>
        <v>97</v>
      </c>
      <c r="J48" s="77">
        <f>SUMIFS('Data-Raw'!$E:$E,'Data-Raw'!$G:$G,$C48,'Data-Raw'!$B:$B,"&gt;="&amp;J$2,'Data-Raw'!$B:$B,"&lt;="&amp;J$3)</f>
        <v>15</v>
      </c>
      <c r="K48" s="77">
        <f>SUMIFS('Data-Raw'!$E:$E,'Data-Raw'!$G:$G,$C48,'Data-Raw'!$B:$B,"&gt;="&amp;K$2,'Data-Raw'!$B:$B,"&lt;="&amp;K$3)</f>
        <v>126</v>
      </c>
      <c r="L48" s="77">
        <f>SUMIFS('Data-Raw'!$E:$E,'Data-Raw'!$G:$G,$C48,'Data-Raw'!$B:$B,"&gt;="&amp;L$2,'Data-Raw'!$B:$B,"&lt;="&amp;L$3)</f>
        <v>100</v>
      </c>
      <c r="M48" s="77">
        <f>SUMIFS('Data-Raw'!$E:$E,'Data-Raw'!$G:$G,$C48,'Data-Raw'!$B:$B,"&gt;="&amp;M$2,'Data-Raw'!$B:$B,"&lt;="&amp;M$3)</f>
        <v>32</v>
      </c>
      <c r="N48" s="77">
        <f>SUMIFS('Data-Raw'!$E:$E,'Data-Raw'!$G:$G,$C48,'Data-Raw'!$B:$B,"&gt;="&amp;N$2,'Data-Raw'!$B:$B,"&lt;="&amp;N$3)</f>
        <v>107</v>
      </c>
      <c r="O48" s="77">
        <f>SUMIFS('Data-Raw'!$E:$E,'Data-Raw'!$G:$G,$C48,'Data-Raw'!$B:$B,"&gt;="&amp;O$2,'Data-Raw'!$B:$B,"&lt;="&amp;O$3)</f>
        <v>24</v>
      </c>
      <c r="P48" s="79">
        <f t="shared" si="4"/>
        <v>1077</v>
      </c>
    </row>
    <row r="49" spans="1:28" x14ac:dyDescent="0.55000000000000004">
      <c r="A49" s="10" t="s">
        <v>114</v>
      </c>
      <c r="B49" s="11" t="s">
        <v>273</v>
      </c>
      <c r="C49" s="10" t="s">
        <v>55</v>
      </c>
      <c r="D49" s="77">
        <f>SUMIFS('Data-Raw'!$E:$E,'Data-Raw'!$G:$G,$C49,'Data-Raw'!$B:$B,"&gt;="&amp;D$2,'Data-Raw'!$B:$B,"&lt;="&amp;D$3)</f>
        <v>28</v>
      </c>
      <c r="E49" s="77">
        <f>SUMIFS('Data-Raw'!$E:$E,'Data-Raw'!$G:$G,$C49,'Data-Raw'!$B:$B,"&gt;="&amp;E$2,'Data-Raw'!$B:$B,"&lt;="&amp;E$3)</f>
        <v>249</v>
      </c>
      <c r="F49" s="77">
        <f>SUMIFS('Data-Raw'!$E:$E,'Data-Raw'!$G:$G,$C49,'Data-Raw'!$B:$B,"&gt;="&amp;F$2,'Data-Raw'!$B:$B,"&lt;="&amp;F$3)</f>
        <v>208</v>
      </c>
      <c r="G49" s="77">
        <f>SUMIFS('Data-Raw'!$E:$E,'Data-Raw'!$G:$G,$C49,'Data-Raw'!$B:$B,"&gt;="&amp;G$2,'Data-Raw'!$B:$B,"&lt;="&amp;G$3)</f>
        <v>83</v>
      </c>
      <c r="H49" s="77">
        <f>SUMIFS('Data-Raw'!$E:$E,'Data-Raw'!$G:$G,$C49,'Data-Raw'!$B:$B,"&gt;="&amp;H$2,'Data-Raw'!$B:$B,"&lt;="&amp;H$3)</f>
        <v>214</v>
      </c>
      <c r="I49" s="77">
        <f>SUMIFS('Data-Raw'!$E:$E,'Data-Raw'!$G:$G,$C49,'Data-Raw'!$B:$B,"&gt;="&amp;I$2,'Data-Raw'!$B:$B,"&lt;="&amp;I$3)</f>
        <v>52</v>
      </c>
      <c r="J49" s="77">
        <f>SUMIFS('Data-Raw'!$E:$E,'Data-Raw'!$G:$G,$C49,'Data-Raw'!$B:$B,"&gt;="&amp;J$2,'Data-Raw'!$B:$B,"&lt;="&amp;J$3)</f>
        <v>0</v>
      </c>
      <c r="K49" s="77">
        <f>SUMIFS('Data-Raw'!$E:$E,'Data-Raw'!$G:$G,$C49,'Data-Raw'!$B:$B,"&gt;="&amp;K$2,'Data-Raw'!$B:$B,"&lt;="&amp;K$3)</f>
        <v>27</v>
      </c>
      <c r="L49" s="77">
        <f>SUMIFS('Data-Raw'!$E:$E,'Data-Raw'!$G:$G,$C49,'Data-Raw'!$B:$B,"&gt;="&amp;L$2,'Data-Raw'!$B:$B,"&lt;="&amp;L$3)</f>
        <v>103</v>
      </c>
      <c r="M49" s="77">
        <f>SUMIFS('Data-Raw'!$E:$E,'Data-Raw'!$G:$G,$C49,'Data-Raw'!$B:$B,"&gt;="&amp;M$2,'Data-Raw'!$B:$B,"&lt;="&amp;M$3)</f>
        <v>196</v>
      </c>
      <c r="N49" s="77">
        <f>SUMIFS('Data-Raw'!$E:$E,'Data-Raw'!$G:$G,$C49,'Data-Raw'!$B:$B,"&gt;="&amp;N$2,'Data-Raw'!$B:$B,"&lt;="&amp;N$3)</f>
        <v>299</v>
      </c>
      <c r="O49" s="77">
        <f>SUMIFS('Data-Raw'!$E:$E,'Data-Raw'!$G:$G,$C49,'Data-Raw'!$B:$B,"&gt;="&amp;O$2,'Data-Raw'!$B:$B,"&lt;="&amp;O$3)</f>
        <v>235</v>
      </c>
      <c r="P49" s="79">
        <f t="shared" si="4"/>
        <v>1694</v>
      </c>
    </row>
    <row r="50" spans="1:28" x14ac:dyDescent="0.55000000000000004">
      <c r="A50" s="10" t="s">
        <v>114</v>
      </c>
      <c r="B50" s="11" t="s">
        <v>278</v>
      </c>
      <c r="C50" s="10" t="s">
        <v>28</v>
      </c>
      <c r="D50" s="77">
        <f>SUMIFS('Data-Raw'!$E:$E,'Data-Raw'!$G:$G,$C50,'Data-Raw'!$B:$B,"&gt;="&amp;D$2,'Data-Raw'!$B:$B,"&lt;="&amp;D$3)</f>
        <v>381</v>
      </c>
      <c r="E50" s="77">
        <f>SUMIFS('Data-Raw'!$E:$E,'Data-Raw'!$G:$G,$C50,'Data-Raw'!$B:$B,"&gt;="&amp;E$2,'Data-Raw'!$B:$B,"&lt;="&amp;E$3)</f>
        <v>482</v>
      </c>
      <c r="F50" s="77">
        <f>SUMIFS('Data-Raw'!$E:$E,'Data-Raw'!$G:$G,$C50,'Data-Raw'!$B:$B,"&gt;="&amp;F$2,'Data-Raw'!$B:$B,"&lt;="&amp;F$3)</f>
        <v>304</v>
      </c>
      <c r="G50" s="77">
        <f>SUMIFS('Data-Raw'!$E:$E,'Data-Raw'!$G:$G,$C50,'Data-Raw'!$B:$B,"&gt;="&amp;G$2,'Data-Raw'!$B:$B,"&lt;="&amp;G$3)</f>
        <v>331</v>
      </c>
      <c r="H50" s="77">
        <f>SUMIFS('Data-Raw'!$E:$E,'Data-Raw'!$G:$G,$C50,'Data-Raw'!$B:$B,"&gt;="&amp;H$2,'Data-Raw'!$B:$B,"&lt;="&amp;H$3)</f>
        <v>190</v>
      </c>
      <c r="I50" s="77">
        <f>SUMIFS('Data-Raw'!$E:$E,'Data-Raw'!$G:$G,$C50,'Data-Raw'!$B:$B,"&gt;="&amp;I$2,'Data-Raw'!$B:$B,"&lt;="&amp;I$3)</f>
        <v>97</v>
      </c>
      <c r="J50" s="77">
        <f>SUMIFS('Data-Raw'!$E:$E,'Data-Raw'!$G:$G,$C50,'Data-Raw'!$B:$B,"&gt;="&amp;J$2,'Data-Raw'!$B:$B,"&lt;="&amp;J$3)</f>
        <v>361</v>
      </c>
      <c r="K50" s="77">
        <f>SUMIFS('Data-Raw'!$E:$E,'Data-Raw'!$G:$G,$C50,'Data-Raw'!$B:$B,"&gt;="&amp;K$2,'Data-Raw'!$B:$B,"&lt;="&amp;K$3)</f>
        <v>308</v>
      </c>
      <c r="L50" s="77">
        <f>SUMIFS('Data-Raw'!$E:$E,'Data-Raw'!$G:$G,$C50,'Data-Raw'!$B:$B,"&gt;="&amp;L$2,'Data-Raw'!$B:$B,"&lt;="&amp;L$3)</f>
        <v>223</v>
      </c>
      <c r="M50" s="77">
        <f>SUMIFS('Data-Raw'!$E:$E,'Data-Raw'!$G:$G,$C50,'Data-Raw'!$B:$B,"&gt;="&amp;M$2,'Data-Raw'!$B:$B,"&lt;="&amp;M$3)</f>
        <v>176</v>
      </c>
      <c r="N50" s="77">
        <f>SUMIFS('Data-Raw'!$E:$E,'Data-Raw'!$G:$G,$C50,'Data-Raw'!$B:$B,"&gt;="&amp;N$2,'Data-Raw'!$B:$B,"&lt;="&amp;N$3)</f>
        <v>243</v>
      </c>
      <c r="O50" s="77">
        <f>SUMIFS('Data-Raw'!$E:$E,'Data-Raw'!$G:$G,$C50,'Data-Raw'!$B:$B,"&gt;="&amp;O$2,'Data-Raw'!$B:$B,"&lt;="&amp;O$3)</f>
        <v>457</v>
      </c>
      <c r="P50" s="79">
        <f t="shared" si="4"/>
        <v>3553</v>
      </c>
    </row>
    <row r="51" spans="1:28" x14ac:dyDescent="0.55000000000000004">
      <c r="A51" s="10" t="s">
        <v>114</v>
      </c>
      <c r="B51" s="11" t="s">
        <v>298</v>
      </c>
      <c r="C51" s="10" t="s">
        <v>113</v>
      </c>
      <c r="D51" s="77">
        <f>SUMIFS('Data-Raw'!$E:$E,'Data-Raw'!$G:$G,$C51,'Data-Raw'!$B:$B,"&gt;="&amp;D$2,'Data-Raw'!$B:$B,"&lt;="&amp;D$3)</f>
        <v>298</v>
      </c>
      <c r="E51" s="77">
        <f>SUMIFS('Data-Raw'!$E:$E,'Data-Raw'!$G:$G,$C51,'Data-Raw'!$B:$B,"&gt;="&amp;E$2,'Data-Raw'!$B:$B,"&lt;="&amp;E$3)</f>
        <v>431</v>
      </c>
      <c r="F51" s="77">
        <f>SUMIFS('Data-Raw'!$E:$E,'Data-Raw'!$G:$G,$C51,'Data-Raw'!$B:$B,"&gt;="&amp;F$2,'Data-Raw'!$B:$B,"&lt;="&amp;F$3)</f>
        <v>220</v>
      </c>
      <c r="G51" s="77">
        <f>SUMIFS('Data-Raw'!$E:$E,'Data-Raw'!$G:$G,$C51,'Data-Raw'!$B:$B,"&gt;="&amp;G$2,'Data-Raw'!$B:$B,"&lt;="&amp;G$3)</f>
        <v>221</v>
      </c>
      <c r="H51" s="77">
        <f>SUMIFS('Data-Raw'!$E:$E,'Data-Raw'!$G:$G,$C51,'Data-Raw'!$B:$B,"&gt;="&amp;H$2,'Data-Raw'!$B:$B,"&lt;="&amp;H$3)</f>
        <v>480</v>
      </c>
      <c r="I51" s="77">
        <f>SUMIFS('Data-Raw'!$E:$E,'Data-Raw'!$G:$G,$C51,'Data-Raw'!$B:$B,"&gt;="&amp;I$2,'Data-Raw'!$B:$B,"&lt;="&amp;I$3)</f>
        <v>227</v>
      </c>
      <c r="J51" s="77">
        <f>SUMIFS('Data-Raw'!$E:$E,'Data-Raw'!$G:$G,$C51,'Data-Raw'!$B:$B,"&gt;="&amp;J$2,'Data-Raw'!$B:$B,"&lt;="&amp;J$3)</f>
        <v>223</v>
      </c>
      <c r="K51" s="77">
        <f>SUMIFS('Data-Raw'!$E:$E,'Data-Raw'!$G:$G,$C51,'Data-Raw'!$B:$B,"&gt;="&amp;K$2,'Data-Raw'!$B:$B,"&lt;="&amp;K$3)</f>
        <v>495</v>
      </c>
      <c r="L51" s="77">
        <f>SUMIFS('Data-Raw'!$E:$E,'Data-Raw'!$G:$G,$C51,'Data-Raw'!$B:$B,"&gt;="&amp;L$2,'Data-Raw'!$B:$B,"&lt;="&amp;L$3)</f>
        <v>289</v>
      </c>
      <c r="M51" s="77">
        <f>SUMIFS('Data-Raw'!$E:$E,'Data-Raw'!$G:$G,$C51,'Data-Raw'!$B:$B,"&gt;="&amp;M$2,'Data-Raw'!$B:$B,"&lt;="&amp;M$3)</f>
        <v>221</v>
      </c>
      <c r="N51" s="77">
        <f>SUMIFS('Data-Raw'!$E:$E,'Data-Raw'!$G:$G,$C51,'Data-Raw'!$B:$B,"&gt;="&amp;N$2,'Data-Raw'!$B:$B,"&lt;="&amp;N$3)</f>
        <v>466</v>
      </c>
      <c r="O51" s="77">
        <f>SUMIFS('Data-Raw'!$E:$E,'Data-Raw'!$G:$G,$C51,'Data-Raw'!$B:$B,"&gt;="&amp;O$2,'Data-Raw'!$B:$B,"&lt;="&amp;O$3)</f>
        <v>300</v>
      </c>
      <c r="P51" s="79">
        <f t="shared" si="4"/>
        <v>3871</v>
      </c>
    </row>
    <row r="52" spans="1:28" x14ac:dyDescent="0.55000000000000004">
      <c r="A52" s="10" t="s">
        <v>114</v>
      </c>
      <c r="B52" s="11" t="s">
        <v>296</v>
      </c>
      <c r="C52" s="10" t="s">
        <v>14</v>
      </c>
      <c r="D52" s="77">
        <f>SUMIFS('Data-Raw'!$E:$E,'Data-Raw'!$G:$G,$C52,'Data-Raw'!$B:$B,"&gt;="&amp;D$2,'Data-Raw'!$B:$B,"&lt;="&amp;D$3)</f>
        <v>313</v>
      </c>
      <c r="E52" s="77">
        <f>SUMIFS('Data-Raw'!$E:$E,'Data-Raw'!$G:$G,$C52,'Data-Raw'!$B:$B,"&gt;="&amp;E$2,'Data-Raw'!$B:$B,"&lt;="&amp;E$3)</f>
        <v>310</v>
      </c>
      <c r="F52" s="77">
        <f>SUMIFS('Data-Raw'!$E:$E,'Data-Raw'!$G:$G,$C52,'Data-Raw'!$B:$B,"&gt;="&amp;F$2,'Data-Raw'!$B:$B,"&lt;="&amp;F$3)</f>
        <v>25</v>
      </c>
      <c r="G52" s="77">
        <f>SUMIFS('Data-Raw'!$E:$E,'Data-Raw'!$G:$G,$C52,'Data-Raw'!$B:$B,"&gt;="&amp;G$2,'Data-Raw'!$B:$B,"&lt;="&amp;G$3)</f>
        <v>246</v>
      </c>
      <c r="H52" s="77">
        <f>SUMIFS('Data-Raw'!$E:$E,'Data-Raw'!$G:$G,$C52,'Data-Raw'!$B:$B,"&gt;="&amp;H$2,'Data-Raw'!$B:$B,"&lt;="&amp;H$3)</f>
        <v>456</v>
      </c>
      <c r="I52" s="77">
        <f>SUMIFS('Data-Raw'!$E:$E,'Data-Raw'!$G:$G,$C52,'Data-Raw'!$B:$B,"&gt;="&amp;I$2,'Data-Raw'!$B:$B,"&lt;="&amp;I$3)</f>
        <v>114</v>
      </c>
      <c r="J52" s="77">
        <f>SUMIFS('Data-Raw'!$E:$E,'Data-Raw'!$G:$G,$C52,'Data-Raw'!$B:$B,"&gt;="&amp;J$2,'Data-Raw'!$B:$B,"&lt;="&amp;J$3)</f>
        <v>119</v>
      </c>
      <c r="K52" s="77">
        <f>SUMIFS('Data-Raw'!$E:$E,'Data-Raw'!$G:$G,$C52,'Data-Raw'!$B:$B,"&gt;="&amp;K$2,'Data-Raw'!$B:$B,"&lt;="&amp;K$3)</f>
        <v>456</v>
      </c>
      <c r="L52" s="77">
        <f>SUMIFS('Data-Raw'!$E:$E,'Data-Raw'!$G:$G,$C52,'Data-Raw'!$B:$B,"&gt;="&amp;L$2,'Data-Raw'!$B:$B,"&lt;="&amp;L$3)</f>
        <v>425</v>
      </c>
      <c r="M52" s="77">
        <f>SUMIFS('Data-Raw'!$E:$E,'Data-Raw'!$G:$G,$C52,'Data-Raw'!$B:$B,"&gt;="&amp;M$2,'Data-Raw'!$B:$B,"&lt;="&amp;M$3)</f>
        <v>345</v>
      </c>
      <c r="N52" s="77">
        <f>SUMIFS('Data-Raw'!$E:$E,'Data-Raw'!$G:$G,$C52,'Data-Raw'!$B:$B,"&gt;="&amp;N$2,'Data-Raw'!$B:$B,"&lt;="&amp;N$3)</f>
        <v>390</v>
      </c>
      <c r="O52" s="77">
        <f>SUMIFS('Data-Raw'!$E:$E,'Data-Raw'!$G:$G,$C52,'Data-Raw'!$B:$B,"&gt;="&amp;O$2,'Data-Raw'!$B:$B,"&lt;="&amp;O$3)</f>
        <v>268</v>
      </c>
      <c r="P52" s="79">
        <f t="shared" si="4"/>
        <v>3467</v>
      </c>
    </row>
    <row r="53" spans="1:28" x14ac:dyDescent="0.55000000000000004">
      <c r="A53" s="10" t="s">
        <v>114</v>
      </c>
      <c r="B53" s="11" t="s">
        <v>293</v>
      </c>
      <c r="C53" s="10" t="s">
        <v>115</v>
      </c>
      <c r="D53" s="77">
        <f>SUMIFS('Data-Raw'!$E:$E,'Data-Raw'!$G:$G,$C53,'Data-Raw'!$B:$B,"&gt;="&amp;D$2,'Data-Raw'!$B:$B,"&lt;="&amp;D$3)</f>
        <v>671</v>
      </c>
      <c r="E53" s="77">
        <f>SUMIFS('Data-Raw'!$E:$E,'Data-Raw'!$G:$G,$C53,'Data-Raw'!$B:$B,"&gt;="&amp;E$2,'Data-Raw'!$B:$B,"&lt;="&amp;E$3)</f>
        <v>599</v>
      </c>
      <c r="F53" s="77">
        <f>SUMIFS('Data-Raw'!$E:$E,'Data-Raw'!$G:$G,$C53,'Data-Raw'!$B:$B,"&gt;="&amp;F$2,'Data-Raw'!$B:$B,"&lt;="&amp;F$3)</f>
        <v>869</v>
      </c>
      <c r="G53" s="77">
        <f>SUMIFS('Data-Raw'!$E:$E,'Data-Raw'!$G:$G,$C53,'Data-Raw'!$B:$B,"&gt;="&amp;G$2,'Data-Raw'!$B:$B,"&lt;="&amp;G$3)</f>
        <v>801</v>
      </c>
      <c r="H53" s="77">
        <f>SUMIFS('Data-Raw'!$E:$E,'Data-Raw'!$G:$G,$C53,'Data-Raw'!$B:$B,"&gt;="&amp;H$2,'Data-Raw'!$B:$B,"&lt;="&amp;H$3)</f>
        <v>926</v>
      </c>
      <c r="I53" s="77">
        <f>SUMIFS('Data-Raw'!$E:$E,'Data-Raw'!$G:$G,$C53,'Data-Raw'!$B:$B,"&gt;="&amp;I$2,'Data-Raw'!$B:$B,"&lt;="&amp;I$3)</f>
        <v>423</v>
      </c>
      <c r="J53" s="77">
        <f>SUMIFS('Data-Raw'!$E:$E,'Data-Raw'!$G:$G,$C53,'Data-Raw'!$B:$B,"&gt;="&amp;J$2,'Data-Raw'!$B:$B,"&lt;="&amp;J$3)</f>
        <v>532</v>
      </c>
      <c r="K53" s="77">
        <f>SUMIFS('Data-Raw'!$E:$E,'Data-Raw'!$G:$G,$C53,'Data-Raw'!$B:$B,"&gt;="&amp;K$2,'Data-Raw'!$B:$B,"&lt;="&amp;K$3)</f>
        <v>554</v>
      </c>
      <c r="L53" s="77">
        <f>SUMIFS('Data-Raw'!$E:$E,'Data-Raw'!$G:$G,$C53,'Data-Raw'!$B:$B,"&gt;="&amp;L$2,'Data-Raw'!$B:$B,"&lt;="&amp;L$3)</f>
        <v>406</v>
      </c>
      <c r="M53" s="77">
        <f>SUMIFS('Data-Raw'!$E:$E,'Data-Raw'!$G:$G,$C53,'Data-Raw'!$B:$B,"&gt;="&amp;M$2,'Data-Raw'!$B:$B,"&lt;="&amp;M$3)</f>
        <v>742</v>
      </c>
      <c r="N53" s="77">
        <f>SUMIFS('Data-Raw'!$E:$E,'Data-Raw'!$G:$G,$C53,'Data-Raw'!$B:$B,"&gt;="&amp;N$2,'Data-Raw'!$B:$B,"&lt;="&amp;N$3)</f>
        <v>521</v>
      </c>
      <c r="O53" s="77">
        <f>SUMIFS('Data-Raw'!$E:$E,'Data-Raw'!$G:$G,$C53,'Data-Raw'!$B:$B,"&gt;="&amp;O$2,'Data-Raw'!$B:$B,"&lt;="&amp;O$3)</f>
        <v>477</v>
      </c>
      <c r="P53" s="79">
        <f t="shared" si="4"/>
        <v>7521</v>
      </c>
    </row>
    <row r="54" spans="1:28" x14ac:dyDescent="0.55000000000000004">
      <c r="A54" s="10" t="s">
        <v>114</v>
      </c>
      <c r="B54" s="11" t="s">
        <v>287</v>
      </c>
      <c r="C54" s="10" t="s">
        <v>117</v>
      </c>
      <c r="D54" s="77">
        <f>SUMIFS('Data-Raw'!$E:$E,'Data-Raw'!$G:$G,$C54,'Data-Raw'!$B:$B,"&gt;="&amp;D$2,'Data-Raw'!$B:$B,"&lt;="&amp;D$3)</f>
        <v>97</v>
      </c>
      <c r="E54" s="77">
        <f>SUMIFS('Data-Raw'!$E:$E,'Data-Raw'!$G:$G,$C54,'Data-Raw'!$B:$B,"&gt;="&amp;E$2,'Data-Raw'!$B:$B,"&lt;="&amp;E$3)</f>
        <v>101</v>
      </c>
      <c r="F54" s="77">
        <f>SUMIFS('Data-Raw'!$E:$E,'Data-Raw'!$G:$G,$C54,'Data-Raw'!$B:$B,"&gt;="&amp;F$2,'Data-Raw'!$B:$B,"&lt;="&amp;F$3)</f>
        <v>28</v>
      </c>
      <c r="G54" s="77">
        <f>SUMIFS('Data-Raw'!$E:$E,'Data-Raw'!$G:$G,$C54,'Data-Raw'!$B:$B,"&gt;="&amp;G$2,'Data-Raw'!$B:$B,"&lt;="&amp;G$3)</f>
        <v>58</v>
      </c>
      <c r="H54" s="77">
        <f>SUMIFS('Data-Raw'!$E:$E,'Data-Raw'!$G:$G,$C54,'Data-Raw'!$B:$B,"&gt;="&amp;H$2,'Data-Raw'!$B:$B,"&lt;="&amp;H$3)</f>
        <v>134</v>
      </c>
      <c r="I54" s="77">
        <f>SUMIFS('Data-Raw'!$E:$E,'Data-Raw'!$G:$G,$C54,'Data-Raw'!$B:$B,"&gt;="&amp;I$2,'Data-Raw'!$B:$B,"&lt;="&amp;I$3)</f>
        <v>13</v>
      </c>
      <c r="J54" s="77">
        <f>SUMIFS('Data-Raw'!$E:$E,'Data-Raw'!$G:$G,$C54,'Data-Raw'!$B:$B,"&gt;="&amp;J$2,'Data-Raw'!$B:$B,"&lt;="&amp;J$3)</f>
        <v>178</v>
      </c>
      <c r="K54" s="77">
        <f>SUMIFS('Data-Raw'!$E:$E,'Data-Raw'!$G:$G,$C54,'Data-Raw'!$B:$B,"&gt;="&amp;K$2,'Data-Raw'!$B:$B,"&lt;="&amp;K$3)</f>
        <v>6</v>
      </c>
      <c r="L54" s="77">
        <f>SUMIFS('Data-Raw'!$E:$E,'Data-Raw'!$G:$G,$C54,'Data-Raw'!$B:$B,"&gt;="&amp;L$2,'Data-Raw'!$B:$B,"&lt;="&amp;L$3)</f>
        <v>112</v>
      </c>
      <c r="M54" s="77">
        <f>SUMIFS('Data-Raw'!$E:$E,'Data-Raw'!$G:$G,$C54,'Data-Raw'!$B:$B,"&gt;="&amp;M$2,'Data-Raw'!$B:$B,"&lt;="&amp;M$3)</f>
        <v>140</v>
      </c>
      <c r="N54" s="77">
        <f>SUMIFS('Data-Raw'!$E:$E,'Data-Raw'!$G:$G,$C54,'Data-Raw'!$B:$B,"&gt;="&amp;N$2,'Data-Raw'!$B:$B,"&lt;="&amp;N$3)</f>
        <v>111</v>
      </c>
      <c r="O54" s="77">
        <f>SUMIFS('Data-Raw'!$E:$E,'Data-Raw'!$G:$G,$C54,'Data-Raw'!$B:$B,"&gt;="&amp;O$2,'Data-Raw'!$B:$B,"&lt;="&amp;O$3)</f>
        <v>139</v>
      </c>
      <c r="P54" s="79">
        <f t="shared" si="4"/>
        <v>1117</v>
      </c>
    </row>
    <row r="55" spans="1:28" x14ac:dyDescent="0.55000000000000004">
      <c r="A55" s="10" t="s">
        <v>114</v>
      </c>
      <c r="B55" s="11" t="s">
        <v>295</v>
      </c>
      <c r="C55" s="10" t="s">
        <v>63</v>
      </c>
      <c r="D55" s="77">
        <f>SUMIFS('Data-Raw'!$E:$E,'Data-Raw'!$G:$G,$C55,'Data-Raw'!$B:$B,"&gt;="&amp;D$2,'Data-Raw'!$B:$B,"&lt;="&amp;D$3)</f>
        <v>162</v>
      </c>
      <c r="E55" s="77">
        <f>SUMIFS('Data-Raw'!$E:$E,'Data-Raw'!$G:$G,$C55,'Data-Raw'!$B:$B,"&gt;="&amp;E$2,'Data-Raw'!$B:$B,"&lt;="&amp;E$3)</f>
        <v>116</v>
      </c>
      <c r="F55" s="77">
        <f>SUMIFS('Data-Raw'!$E:$E,'Data-Raw'!$G:$G,$C55,'Data-Raw'!$B:$B,"&gt;="&amp;F$2,'Data-Raw'!$B:$B,"&lt;="&amp;F$3)</f>
        <v>279</v>
      </c>
      <c r="G55" s="77">
        <f>SUMIFS('Data-Raw'!$E:$E,'Data-Raw'!$G:$G,$C55,'Data-Raw'!$B:$B,"&gt;="&amp;G$2,'Data-Raw'!$B:$B,"&lt;="&amp;G$3)</f>
        <v>375</v>
      </c>
      <c r="H55" s="77">
        <f>SUMIFS('Data-Raw'!$E:$E,'Data-Raw'!$G:$G,$C55,'Data-Raw'!$B:$B,"&gt;="&amp;H$2,'Data-Raw'!$B:$B,"&lt;="&amp;H$3)</f>
        <v>254</v>
      </c>
      <c r="I55" s="77">
        <f>SUMIFS('Data-Raw'!$E:$E,'Data-Raw'!$G:$G,$C55,'Data-Raw'!$B:$B,"&gt;="&amp;I$2,'Data-Raw'!$B:$B,"&lt;="&amp;I$3)</f>
        <v>159</v>
      </c>
      <c r="J55" s="77">
        <f>SUMIFS('Data-Raw'!$E:$E,'Data-Raw'!$G:$G,$C55,'Data-Raw'!$B:$B,"&gt;="&amp;J$2,'Data-Raw'!$B:$B,"&lt;="&amp;J$3)</f>
        <v>71</v>
      </c>
      <c r="K55" s="77">
        <f>SUMIFS('Data-Raw'!$E:$E,'Data-Raw'!$G:$G,$C55,'Data-Raw'!$B:$B,"&gt;="&amp;K$2,'Data-Raw'!$B:$B,"&lt;="&amp;K$3)</f>
        <v>221</v>
      </c>
      <c r="L55" s="77">
        <f>SUMIFS('Data-Raw'!$E:$E,'Data-Raw'!$G:$G,$C55,'Data-Raw'!$B:$B,"&gt;="&amp;L$2,'Data-Raw'!$B:$B,"&lt;="&amp;L$3)</f>
        <v>174</v>
      </c>
      <c r="M55" s="77">
        <f>SUMIFS('Data-Raw'!$E:$E,'Data-Raw'!$G:$G,$C55,'Data-Raw'!$B:$B,"&gt;="&amp;M$2,'Data-Raw'!$B:$B,"&lt;="&amp;M$3)</f>
        <v>149</v>
      </c>
      <c r="N55" s="77">
        <f>SUMIFS('Data-Raw'!$E:$E,'Data-Raw'!$G:$G,$C55,'Data-Raw'!$B:$B,"&gt;="&amp;N$2,'Data-Raw'!$B:$B,"&lt;="&amp;N$3)</f>
        <v>149</v>
      </c>
      <c r="O55" s="77">
        <f>SUMIFS('Data-Raw'!$E:$E,'Data-Raw'!$G:$G,$C55,'Data-Raw'!$B:$B,"&gt;="&amp;O$2,'Data-Raw'!$B:$B,"&lt;="&amp;O$3)</f>
        <v>85</v>
      </c>
      <c r="P55" s="79">
        <f t="shared" si="4"/>
        <v>2194</v>
      </c>
    </row>
    <row r="56" spans="1:28" x14ac:dyDescent="0.55000000000000004">
      <c r="A56" s="10" t="s">
        <v>114</v>
      </c>
      <c r="B56" s="11" t="s">
        <v>291</v>
      </c>
      <c r="C56" s="10" t="s">
        <v>44</v>
      </c>
      <c r="D56" s="77">
        <f>SUMIFS('Data-Raw'!$E:$E,'Data-Raw'!$G:$G,$C56,'Data-Raw'!$B:$B,"&gt;="&amp;D$2,'Data-Raw'!$B:$B,"&lt;="&amp;D$3)</f>
        <v>199</v>
      </c>
      <c r="E56" s="77">
        <f>SUMIFS('Data-Raw'!$E:$E,'Data-Raw'!$G:$G,$C56,'Data-Raw'!$B:$B,"&gt;="&amp;E$2,'Data-Raw'!$B:$B,"&lt;="&amp;E$3)</f>
        <v>451</v>
      </c>
      <c r="F56" s="77">
        <f>SUMIFS('Data-Raw'!$E:$E,'Data-Raw'!$G:$G,$C56,'Data-Raw'!$B:$B,"&gt;="&amp;F$2,'Data-Raw'!$B:$B,"&lt;="&amp;F$3)</f>
        <v>253</v>
      </c>
      <c r="G56" s="77">
        <f>SUMIFS('Data-Raw'!$E:$E,'Data-Raw'!$G:$G,$C56,'Data-Raw'!$B:$B,"&gt;="&amp;G$2,'Data-Raw'!$B:$B,"&lt;="&amp;G$3)</f>
        <v>236</v>
      </c>
      <c r="H56" s="77">
        <f>SUMIFS('Data-Raw'!$E:$E,'Data-Raw'!$G:$G,$C56,'Data-Raw'!$B:$B,"&gt;="&amp;H$2,'Data-Raw'!$B:$B,"&lt;="&amp;H$3)</f>
        <v>225</v>
      </c>
      <c r="I56" s="77">
        <f>SUMIFS('Data-Raw'!$E:$E,'Data-Raw'!$G:$G,$C56,'Data-Raw'!$B:$B,"&gt;="&amp;I$2,'Data-Raw'!$B:$B,"&lt;="&amp;I$3)</f>
        <v>374</v>
      </c>
      <c r="J56" s="77">
        <f>SUMIFS('Data-Raw'!$E:$E,'Data-Raw'!$G:$G,$C56,'Data-Raw'!$B:$B,"&gt;="&amp;J$2,'Data-Raw'!$B:$B,"&lt;="&amp;J$3)</f>
        <v>415</v>
      </c>
      <c r="K56" s="77">
        <f>SUMIFS('Data-Raw'!$E:$E,'Data-Raw'!$G:$G,$C56,'Data-Raw'!$B:$B,"&gt;="&amp;K$2,'Data-Raw'!$B:$B,"&lt;="&amp;K$3)</f>
        <v>392</v>
      </c>
      <c r="L56" s="77">
        <f>SUMIFS('Data-Raw'!$E:$E,'Data-Raw'!$G:$G,$C56,'Data-Raw'!$B:$B,"&gt;="&amp;L$2,'Data-Raw'!$B:$B,"&lt;="&amp;L$3)</f>
        <v>281</v>
      </c>
      <c r="M56" s="77">
        <f>SUMIFS('Data-Raw'!$E:$E,'Data-Raw'!$G:$G,$C56,'Data-Raw'!$B:$B,"&gt;="&amp;M$2,'Data-Raw'!$B:$B,"&lt;="&amp;M$3)</f>
        <v>253</v>
      </c>
      <c r="N56" s="77">
        <f>SUMIFS('Data-Raw'!$E:$E,'Data-Raw'!$G:$G,$C56,'Data-Raw'!$B:$B,"&gt;="&amp;N$2,'Data-Raw'!$B:$B,"&lt;="&amp;N$3)</f>
        <v>564</v>
      </c>
      <c r="O56" s="77">
        <f>SUMIFS('Data-Raw'!$E:$E,'Data-Raw'!$G:$G,$C56,'Data-Raw'!$B:$B,"&gt;="&amp;O$2,'Data-Raw'!$B:$B,"&lt;="&amp;O$3)</f>
        <v>175</v>
      </c>
      <c r="P56" s="79">
        <f t="shared" si="4"/>
        <v>3818</v>
      </c>
    </row>
    <row r="57" spans="1:28" x14ac:dyDescent="0.55000000000000004">
      <c r="A57" s="10" t="s">
        <v>114</v>
      </c>
      <c r="B57" s="11" t="s">
        <v>290</v>
      </c>
      <c r="C57" s="10" t="s">
        <v>31</v>
      </c>
      <c r="D57" s="77">
        <f>SUMIFS('Data-Raw'!$E:$E,'Data-Raw'!$G:$G,$C57,'Data-Raw'!$B:$B,"&gt;="&amp;D$2,'Data-Raw'!$B:$B,"&lt;="&amp;D$3)</f>
        <v>433</v>
      </c>
      <c r="E57" s="77">
        <f>SUMIFS('Data-Raw'!$E:$E,'Data-Raw'!$G:$G,$C57,'Data-Raw'!$B:$B,"&gt;="&amp;E$2,'Data-Raw'!$B:$B,"&lt;="&amp;E$3)</f>
        <v>948</v>
      </c>
      <c r="F57" s="77">
        <f>SUMIFS('Data-Raw'!$E:$E,'Data-Raw'!$G:$G,$C57,'Data-Raw'!$B:$B,"&gt;="&amp;F$2,'Data-Raw'!$B:$B,"&lt;="&amp;F$3)</f>
        <v>707</v>
      </c>
      <c r="G57" s="77">
        <f>SUMIFS('Data-Raw'!$E:$E,'Data-Raw'!$G:$G,$C57,'Data-Raw'!$B:$B,"&gt;="&amp;G$2,'Data-Raw'!$B:$B,"&lt;="&amp;G$3)</f>
        <v>642</v>
      </c>
      <c r="H57" s="77">
        <f>SUMIFS('Data-Raw'!$E:$E,'Data-Raw'!$G:$G,$C57,'Data-Raw'!$B:$B,"&gt;="&amp;H$2,'Data-Raw'!$B:$B,"&lt;="&amp;H$3)</f>
        <v>599</v>
      </c>
      <c r="I57" s="77">
        <f>SUMIFS('Data-Raw'!$E:$E,'Data-Raw'!$G:$G,$C57,'Data-Raw'!$B:$B,"&gt;="&amp;I$2,'Data-Raw'!$B:$B,"&lt;="&amp;I$3)</f>
        <v>671</v>
      </c>
      <c r="J57" s="77">
        <f>SUMIFS('Data-Raw'!$E:$E,'Data-Raw'!$G:$G,$C57,'Data-Raw'!$B:$B,"&gt;="&amp;J$2,'Data-Raw'!$B:$B,"&lt;="&amp;J$3)</f>
        <v>963</v>
      </c>
      <c r="K57" s="77">
        <f>SUMIFS('Data-Raw'!$E:$E,'Data-Raw'!$G:$G,$C57,'Data-Raw'!$B:$B,"&gt;="&amp;K$2,'Data-Raw'!$B:$B,"&lt;="&amp;K$3)</f>
        <v>667</v>
      </c>
      <c r="L57" s="77">
        <f>SUMIFS('Data-Raw'!$E:$E,'Data-Raw'!$G:$G,$C57,'Data-Raw'!$B:$B,"&gt;="&amp;L$2,'Data-Raw'!$B:$B,"&lt;="&amp;L$3)</f>
        <v>778</v>
      </c>
      <c r="M57" s="77">
        <f>SUMIFS('Data-Raw'!$E:$E,'Data-Raw'!$G:$G,$C57,'Data-Raw'!$B:$B,"&gt;="&amp;M$2,'Data-Raw'!$B:$B,"&lt;="&amp;M$3)</f>
        <v>656</v>
      </c>
      <c r="N57" s="77">
        <f>SUMIFS('Data-Raw'!$E:$E,'Data-Raw'!$G:$G,$C57,'Data-Raw'!$B:$B,"&gt;="&amp;N$2,'Data-Raw'!$B:$B,"&lt;="&amp;N$3)</f>
        <v>709</v>
      </c>
      <c r="O57" s="77">
        <f>SUMIFS('Data-Raw'!$E:$E,'Data-Raw'!$G:$G,$C57,'Data-Raw'!$B:$B,"&gt;="&amp;O$2,'Data-Raw'!$B:$B,"&lt;="&amp;O$3)</f>
        <v>793</v>
      </c>
      <c r="P57" s="79">
        <f t="shared" si="4"/>
        <v>8566</v>
      </c>
    </row>
    <row r="58" spans="1:28" x14ac:dyDescent="0.55000000000000004">
      <c r="A58" s="10" t="s">
        <v>114</v>
      </c>
      <c r="B58" s="11" t="s">
        <v>285</v>
      </c>
      <c r="C58" s="10" t="s">
        <v>9</v>
      </c>
      <c r="D58" s="77">
        <f>SUMIFS('Data-Raw'!$E:$E,'Data-Raw'!$G:$G,$C58,'Data-Raw'!$B:$B,"&gt;="&amp;D$2,'Data-Raw'!$B:$B,"&lt;="&amp;D$3)</f>
        <v>352</v>
      </c>
      <c r="E58" s="77">
        <f>SUMIFS('Data-Raw'!$E:$E,'Data-Raw'!$G:$G,$C58,'Data-Raw'!$B:$B,"&gt;="&amp;E$2,'Data-Raw'!$B:$B,"&lt;="&amp;E$3)</f>
        <v>285</v>
      </c>
      <c r="F58" s="77">
        <f>SUMIFS('Data-Raw'!$E:$E,'Data-Raw'!$G:$G,$C58,'Data-Raw'!$B:$B,"&gt;="&amp;F$2,'Data-Raw'!$B:$B,"&lt;="&amp;F$3)</f>
        <v>388</v>
      </c>
      <c r="G58" s="77">
        <f>SUMIFS('Data-Raw'!$E:$E,'Data-Raw'!$G:$G,$C58,'Data-Raw'!$B:$B,"&gt;="&amp;G$2,'Data-Raw'!$B:$B,"&lt;="&amp;G$3)</f>
        <v>454</v>
      </c>
      <c r="H58" s="77">
        <f>SUMIFS('Data-Raw'!$E:$E,'Data-Raw'!$G:$G,$C58,'Data-Raw'!$B:$B,"&gt;="&amp;H$2,'Data-Raw'!$B:$B,"&lt;="&amp;H$3)</f>
        <v>219</v>
      </c>
      <c r="I58" s="77">
        <f>SUMIFS('Data-Raw'!$E:$E,'Data-Raw'!$G:$G,$C58,'Data-Raw'!$B:$B,"&gt;="&amp;I$2,'Data-Raw'!$B:$B,"&lt;="&amp;I$3)</f>
        <v>388</v>
      </c>
      <c r="J58" s="77">
        <f>SUMIFS('Data-Raw'!$E:$E,'Data-Raw'!$G:$G,$C58,'Data-Raw'!$B:$B,"&gt;="&amp;J$2,'Data-Raw'!$B:$B,"&lt;="&amp;J$3)</f>
        <v>662</v>
      </c>
      <c r="K58" s="77">
        <f>SUMIFS('Data-Raw'!$E:$E,'Data-Raw'!$G:$G,$C58,'Data-Raw'!$B:$B,"&gt;="&amp;K$2,'Data-Raw'!$B:$B,"&lt;="&amp;K$3)</f>
        <v>424</v>
      </c>
      <c r="L58" s="77">
        <f>SUMIFS('Data-Raw'!$E:$E,'Data-Raw'!$G:$G,$C58,'Data-Raw'!$B:$B,"&gt;="&amp;L$2,'Data-Raw'!$B:$B,"&lt;="&amp;L$3)</f>
        <v>397</v>
      </c>
      <c r="M58" s="77">
        <f>SUMIFS('Data-Raw'!$E:$E,'Data-Raw'!$G:$G,$C58,'Data-Raw'!$B:$B,"&gt;="&amp;M$2,'Data-Raw'!$B:$B,"&lt;="&amp;M$3)</f>
        <v>460</v>
      </c>
      <c r="N58" s="77">
        <f>SUMIFS('Data-Raw'!$E:$E,'Data-Raw'!$G:$G,$C58,'Data-Raw'!$B:$B,"&gt;="&amp;N$2,'Data-Raw'!$B:$B,"&lt;="&amp;N$3)</f>
        <v>681</v>
      </c>
      <c r="O58" s="77">
        <f>SUMIFS('Data-Raw'!$E:$E,'Data-Raw'!$G:$G,$C58,'Data-Raw'!$B:$B,"&gt;="&amp;O$2,'Data-Raw'!$B:$B,"&lt;="&amp;O$3)</f>
        <v>739</v>
      </c>
      <c r="P58" s="79">
        <f t="shared" si="4"/>
        <v>5449</v>
      </c>
    </row>
    <row r="59" spans="1:28" x14ac:dyDescent="0.55000000000000004">
      <c r="A59" s="10" t="s">
        <v>114</v>
      </c>
      <c r="B59" s="11" t="s">
        <v>284</v>
      </c>
      <c r="C59" s="10" t="s">
        <v>118</v>
      </c>
      <c r="D59" s="77">
        <f>SUMIFS('Data-Raw'!$E:$E,'Data-Raw'!$G:$G,$C59,'Data-Raw'!$B:$B,"&gt;="&amp;D$2,'Data-Raw'!$B:$B,"&lt;="&amp;D$3)</f>
        <v>346</v>
      </c>
      <c r="E59" s="77">
        <f>SUMIFS('Data-Raw'!$E:$E,'Data-Raw'!$G:$G,$C59,'Data-Raw'!$B:$B,"&gt;="&amp;E$2,'Data-Raw'!$B:$B,"&lt;="&amp;E$3)</f>
        <v>414</v>
      </c>
      <c r="F59" s="77">
        <f>SUMIFS('Data-Raw'!$E:$E,'Data-Raw'!$G:$G,$C59,'Data-Raw'!$B:$B,"&gt;="&amp;F$2,'Data-Raw'!$B:$B,"&lt;="&amp;F$3)</f>
        <v>328</v>
      </c>
      <c r="G59" s="77">
        <f>SUMIFS('Data-Raw'!$E:$E,'Data-Raw'!$G:$G,$C59,'Data-Raw'!$B:$B,"&gt;="&amp;G$2,'Data-Raw'!$B:$B,"&lt;="&amp;G$3)</f>
        <v>263</v>
      </c>
      <c r="H59" s="77">
        <f>SUMIFS('Data-Raw'!$E:$E,'Data-Raw'!$G:$G,$C59,'Data-Raw'!$B:$B,"&gt;="&amp;H$2,'Data-Raw'!$B:$B,"&lt;="&amp;H$3)</f>
        <v>234</v>
      </c>
      <c r="I59" s="77">
        <f>SUMIFS('Data-Raw'!$E:$E,'Data-Raw'!$G:$G,$C59,'Data-Raw'!$B:$B,"&gt;="&amp;I$2,'Data-Raw'!$B:$B,"&lt;="&amp;I$3)</f>
        <v>177</v>
      </c>
      <c r="J59" s="77">
        <f>SUMIFS('Data-Raw'!$E:$E,'Data-Raw'!$G:$G,$C59,'Data-Raw'!$B:$B,"&gt;="&amp;J$2,'Data-Raw'!$B:$B,"&lt;="&amp;J$3)</f>
        <v>273</v>
      </c>
      <c r="K59" s="77">
        <f>SUMIFS('Data-Raw'!$E:$E,'Data-Raw'!$G:$G,$C59,'Data-Raw'!$B:$B,"&gt;="&amp;K$2,'Data-Raw'!$B:$B,"&lt;="&amp;K$3)</f>
        <v>432</v>
      </c>
      <c r="L59" s="77">
        <f>SUMIFS('Data-Raw'!$E:$E,'Data-Raw'!$G:$G,$C59,'Data-Raw'!$B:$B,"&gt;="&amp;L$2,'Data-Raw'!$B:$B,"&lt;="&amp;L$3)</f>
        <v>350</v>
      </c>
      <c r="M59" s="77">
        <f>SUMIFS('Data-Raw'!$E:$E,'Data-Raw'!$G:$G,$C59,'Data-Raw'!$B:$B,"&gt;="&amp;M$2,'Data-Raw'!$B:$B,"&lt;="&amp;M$3)</f>
        <v>303</v>
      </c>
      <c r="N59" s="77">
        <f>SUMIFS('Data-Raw'!$E:$E,'Data-Raw'!$G:$G,$C59,'Data-Raw'!$B:$B,"&gt;="&amp;N$2,'Data-Raw'!$B:$B,"&lt;="&amp;N$3)</f>
        <v>160</v>
      </c>
      <c r="O59" s="77">
        <f>SUMIFS('Data-Raw'!$E:$E,'Data-Raw'!$G:$G,$C59,'Data-Raw'!$B:$B,"&gt;="&amp;O$2,'Data-Raw'!$B:$B,"&lt;="&amp;O$3)</f>
        <v>197</v>
      </c>
      <c r="P59" s="79">
        <f t="shared" si="4"/>
        <v>3477</v>
      </c>
    </row>
    <row r="60" spans="1:28" x14ac:dyDescent="0.55000000000000004">
      <c r="A60" s="10" t="s">
        <v>114</v>
      </c>
      <c r="B60" s="11" t="s">
        <v>277</v>
      </c>
      <c r="C60" s="10" t="s">
        <v>32</v>
      </c>
      <c r="D60" s="77">
        <f>SUMIFS('Data-Raw'!$E:$E,'Data-Raw'!$G:$G,$C60,'Data-Raw'!$B:$B,"&gt;="&amp;D$2,'Data-Raw'!$B:$B,"&lt;="&amp;D$3)</f>
        <v>26</v>
      </c>
      <c r="E60" s="77">
        <f>SUMIFS('Data-Raw'!$E:$E,'Data-Raw'!$G:$G,$C60,'Data-Raw'!$B:$B,"&gt;="&amp;E$2,'Data-Raw'!$B:$B,"&lt;="&amp;E$3)</f>
        <v>151</v>
      </c>
      <c r="F60" s="77">
        <f>SUMIFS('Data-Raw'!$E:$E,'Data-Raw'!$G:$G,$C60,'Data-Raw'!$B:$B,"&gt;="&amp;F$2,'Data-Raw'!$B:$B,"&lt;="&amp;F$3)</f>
        <v>114</v>
      </c>
      <c r="G60" s="77">
        <f>SUMIFS('Data-Raw'!$E:$E,'Data-Raw'!$G:$G,$C60,'Data-Raw'!$B:$B,"&gt;="&amp;G$2,'Data-Raw'!$B:$B,"&lt;="&amp;G$3)</f>
        <v>186</v>
      </c>
      <c r="H60" s="77">
        <f>SUMIFS('Data-Raw'!$E:$E,'Data-Raw'!$G:$G,$C60,'Data-Raw'!$B:$B,"&gt;="&amp;H$2,'Data-Raw'!$B:$B,"&lt;="&amp;H$3)</f>
        <v>279</v>
      </c>
      <c r="I60" s="77">
        <f>SUMIFS('Data-Raw'!$E:$E,'Data-Raw'!$G:$G,$C60,'Data-Raw'!$B:$B,"&gt;="&amp;I$2,'Data-Raw'!$B:$B,"&lt;="&amp;I$3)</f>
        <v>165</v>
      </c>
      <c r="J60" s="77">
        <f>SUMIFS('Data-Raw'!$E:$E,'Data-Raw'!$G:$G,$C60,'Data-Raw'!$B:$B,"&gt;="&amp;J$2,'Data-Raw'!$B:$B,"&lt;="&amp;J$3)</f>
        <v>235</v>
      </c>
      <c r="K60" s="77">
        <f>SUMIFS('Data-Raw'!$E:$E,'Data-Raw'!$G:$G,$C60,'Data-Raw'!$B:$B,"&gt;="&amp;K$2,'Data-Raw'!$B:$B,"&lt;="&amp;K$3)</f>
        <v>110</v>
      </c>
      <c r="L60" s="77">
        <f>SUMIFS('Data-Raw'!$E:$E,'Data-Raw'!$G:$G,$C60,'Data-Raw'!$B:$B,"&gt;="&amp;L$2,'Data-Raw'!$B:$B,"&lt;="&amp;L$3)</f>
        <v>151</v>
      </c>
      <c r="M60" s="77">
        <f>SUMIFS('Data-Raw'!$E:$E,'Data-Raw'!$G:$G,$C60,'Data-Raw'!$B:$B,"&gt;="&amp;M$2,'Data-Raw'!$B:$B,"&lt;="&amp;M$3)</f>
        <v>70</v>
      </c>
      <c r="N60" s="77">
        <f>SUMIFS('Data-Raw'!$E:$E,'Data-Raw'!$G:$G,$C60,'Data-Raw'!$B:$B,"&gt;="&amp;N$2,'Data-Raw'!$B:$B,"&lt;="&amp;N$3)</f>
        <v>51</v>
      </c>
      <c r="O60" s="77">
        <f>SUMIFS('Data-Raw'!$E:$E,'Data-Raw'!$G:$G,$C60,'Data-Raw'!$B:$B,"&gt;="&amp;O$2,'Data-Raw'!$B:$B,"&lt;="&amp;O$3)</f>
        <v>96</v>
      </c>
      <c r="P60" s="79">
        <f t="shared" si="4"/>
        <v>1634</v>
      </c>
    </row>
    <row r="61" spans="1:28" x14ac:dyDescent="0.55000000000000004">
      <c r="A61" s="10" t="s">
        <v>114</v>
      </c>
      <c r="B61" s="11" t="s">
        <v>297</v>
      </c>
      <c r="C61" s="10" t="s">
        <v>27</v>
      </c>
      <c r="D61" s="77">
        <f>SUMIFS('Data-Raw'!$E:$E,'Data-Raw'!$G:$G,$C61,'Data-Raw'!$B:$B,"&gt;="&amp;D$2,'Data-Raw'!$B:$B,"&lt;="&amp;D$3)</f>
        <v>323</v>
      </c>
      <c r="E61" s="77">
        <f>SUMIFS('Data-Raw'!$E:$E,'Data-Raw'!$G:$G,$C61,'Data-Raw'!$B:$B,"&gt;="&amp;E$2,'Data-Raw'!$B:$B,"&lt;="&amp;E$3)</f>
        <v>638</v>
      </c>
      <c r="F61" s="77">
        <f>SUMIFS('Data-Raw'!$E:$E,'Data-Raw'!$G:$G,$C61,'Data-Raw'!$B:$B,"&gt;="&amp;F$2,'Data-Raw'!$B:$B,"&lt;="&amp;F$3)</f>
        <v>529</v>
      </c>
      <c r="G61" s="77">
        <f>SUMIFS('Data-Raw'!$E:$E,'Data-Raw'!$G:$G,$C61,'Data-Raw'!$B:$B,"&gt;="&amp;G$2,'Data-Raw'!$B:$B,"&lt;="&amp;G$3)</f>
        <v>240</v>
      </c>
      <c r="H61" s="77">
        <f>SUMIFS('Data-Raw'!$E:$E,'Data-Raw'!$G:$G,$C61,'Data-Raw'!$B:$B,"&gt;="&amp;H$2,'Data-Raw'!$B:$B,"&lt;="&amp;H$3)</f>
        <v>245</v>
      </c>
      <c r="I61" s="77">
        <f>SUMIFS('Data-Raw'!$E:$E,'Data-Raw'!$G:$G,$C61,'Data-Raw'!$B:$B,"&gt;="&amp;I$2,'Data-Raw'!$B:$B,"&lt;="&amp;I$3)</f>
        <v>307</v>
      </c>
      <c r="J61" s="77">
        <f>SUMIFS('Data-Raw'!$E:$E,'Data-Raw'!$G:$G,$C61,'Data-Raw'!$B:$B,"&gt;="&amp;J$2,'Data-Raw'!$B:$B,"&lt;="&amp;J$3)</f>
        <v>578</v>
      </c>
      <c r="K61" s="77">
        <f>SUMIFS('Data-Raw'!$E:$E,'Data-Raw'!$G:$G,$C61,'Data-Raw'!$B:$B,"&gt;="&amp;K$2,'Data-Raw'!$B:$B,"&lt;="&amp;K$3)</f>
        <v>529</v>
      </c>
      <c r="L61" s="77">
        <f>SUMIFS('Data-Raw'!$E:$E,'Data-Raw'!$G:$G,$C61,'Data-Raw'!$B:$B,"&gt;="&amp;L$2,'Data-Raw'!$B:$B,"&lt;="&amp;L$3)</f>
        <v>579</v>
      </c>
      <c r="M61" s="77">
        <f>SUMIFS('Data-Raw'!$E:$E,'Data-Raw'!$G:$G,$C61,'Data-Raw'!$B:$B,"&gt;="&amp;M$2,'Data-Raw'!$B:$B,"&lt;="&amp;M$3)</f>
        <v>554</v>
      </c>
      <c r="N61" s="77">
        <f>SUMIFS('Data-Raw'!$E:$E,'Data-Raw'!$G:$G,$C61,'Data-Raw'!$B:$B,"&gt;="&amp;N$2,'Data-Raw'!$B:$B,"&lt;="&amp;N$3)</f>
        <v>192</v>
      </c>
      <c r="O61" s="77">
        <f>SUMIFS('Data-Raw'!$E:$E,'Data-Raw'!$G:$G,$C61,'Data-Raw'!$B:$B,"&gt;="&amp;O$2,'Data-Raw'!$B:$B,"&lt;="&amp;O$3)</f>
        <v>641</v>
      </c>
      <c r="P61" s="79">
        <f t="shared" si="4"/>
        <v>5355</v>
      </c>
    </row>
    <row r="62" spans="1:28" x14ac:dyDescent="0.55000000000000004">
      <c r="A62" s="10" t="s">
        <v>114</v>
      </c>
      <c r="B62" s="11" t="s">
        <v>288</v>
      </c>
      <c r="C62" s="10" t="s">
        <v>116</v>
      </c>
      <c r="D62" s="77">
        <f>SUMIFS('Data-Raw'!$E:$E,'Data-Raw'!$G:$G,$C62,'Data-Raw'!$B:$B,"&gt;="&amp;D$2,'Data-Raw'!$B:$B,"&lt;="&amp;D$3)</f>
        <v>447</v>
      </c>
      <c r="E62" s="77">
        <f>SUMIFS('Data-Raw'!$E:$E,'Data-Raw'!$G:$G,$C62,'Data-Raw'!$B:$B,"&gt;="&amp;E$2,'Data-Raw'!$B:$B,"&lt;="&amp;E$3)</f>
        <v>314</v>
      </c>
      <c r="F62" s="77">
        <f>SUMIFS('Data-Raw'!$E:$E,'Data-Raw'!$G:$G,$C62,'Data-Raw'!$B:$B,"&gt;="&amp;F$2,'Data-Raw'!$B:$B,"&lt;="&amp;F$3)</f>
        <v>375</v>
      </c>
      <c r="G62" s="77">
        <f>SUMIFS('Data-Raw'!$E:$E,'Data-Raw'!$G:$G,$C62,'Data-Raw'!$B:$B,"&gt;="&amp;G$2,'Data-Raw'!$B:$B,"&lt;="&amp;G$3)</f>
        <v>383</v>
      </c>
      <c r="H62" s="77">
        <f>SUMIFS('Data-Raw'!$E:$E,'Data-Raw'!$G:$G,$C62,'Data-Raw'!$B:$B,"&gt;="&amp;H$2,'Data-Raw'!$B:$B,"&lt;="&amp;H$3)</f>
        <v>81</v>
      </c>
      <c r="I62" s="77">
        <f>SUMIFS('Data-Raw'!$E:$E,'Data-Raw'!$G:$G,$C62,'Data-Raw'!$B:$B,"&gt;="&amp;I$2,'Data-Raw'!$B:$B,"&lt;="&amp;I$3)</f>
        <v>307</v>
      </c>
      <c r="J62" s="77">
        <f>SUMIFS('Data-Raw'!$E:$E,'Data-Raw'!$G:$G,$C62,'Data-Raw'!$B:$B,"&gt;="&amp;J$2,'Data-Raw'!$B:$B,"&lt;="&amp;J$3)</f>
        <v>434</v>
      </c>
      <c r="K62" s="77">
        <f>SUMIFS('Data-Raw'!$E:$E,'Data-Raw'!$G:$G,$C62,'Data-Raw'!$B:$B,"&gt;="&amp;K$2,'Data-Raw'!$B:$B,"&lt;="&amp;K$3)</f>
        <v>313</v>
      </c>
      <c r="L62" s="77">
        <f>SUMIFS('Data-Raw'!$E:$E,'Data-Raw'!$G:$G,$C62,'Data-Raw'!$B:$B,"&gt;="&amp;L$2,'Data-Raw'!$B:$B,"&lt;="&amp;L$3)</f>
        <v>185</v>
      </c>
      <c r="M62" s="77">
        <f>SUMIFS('Data-Raw'!$E:$E,'Data-Raw'!$G:$G,$C62,'Data-Raw'!$B:$B,"&gt;="&amp;M$2,'Data-Raw'!$B:$B,"&lt;="&amp;M$3)</f>
        <v>448</v>
      </c>
      <c r="N62" s="77">
        <f>SUMIFS('Data-Raw'!$E:$E,'Data-Raw'!$G:$G,$C62,'Data-Raw'!$B:$B,"&gt;="&amp;N$2,'Data-Raw'!$B:$B,"&lt;="&amp;N$3)</f>
        <v>351</v>
      </c>
      <c r="O62" s="77">
        <f>SUMIFS('Data-Raw'!$E:$E,'Data-Raw'!$G:$G,$C62,'Data-Raw'!$B:$B,"&gt;="&amp;O$2,'Data-Raw'!$B:$B,"&lt;="&amp;O$3)</f>
        <v>383</v>
      </c>
      <c r="P62" s="79">
        <f t="shared" si="4"/>
        <v>4021</v>
      </c>
    </row>
    <row r="63" spans="1:28" x14ac:dyDescent="0.55000000000000004">
      <c r="A63" s="10" t="s">
        <v>114</v>
      </c>
      <c r="B63" s="11" t="s">
        <v>283</v>
      </c>
      <c r="C63" s="10" t="s">
        <v>33</v>
      </c>
      <c r="D63" s="77">
        <f>SUMIFS('Data-Raw'!$E:$E,'Data-Raw'!$G:$G,$C63,'Data-Raw'!$B:$B,"&gt;="&amp;D$2,'Data-Raw'!$B:$B,"&lt;="&amp;D$3)</f>
        <v>371</v>
      </c>
      <c r="E63" s="77">
        <f>SUMIFS('Data-Raw'!$E:$E,'Data-Raw'!$G:$G,$C63,'Data-Raw'!$B:$B,"&gt;="&amp;E$2,'Data-Raw'!$B:$B,"&lt;="&amp;E$3)</f>
        <v>228</v>
      </c>
      <c r="F63" s="77">
        <f>SUMIFS('Data-Raw'!$E:$E,'Data-Raw'!$G:$G,$C63,'Data-Raw'!$B:$B,"&gt;="&amp;F$2,'Data-Raw'!$B:$B,"&lt;="&amp;F$3)</f>
        <v>614</v>
      </c>
      <c r="G63" s="77">
        <f>SUMIFS('Data-Raw'!$E:$E,'Data-Raw'!$G:$G,$C63,'Data-Raw'!$B:$B,"&gt;="&amp;G$2,'Data-Raw'!$B:$B,"&lt;="&amp;G$3)</f>
        <v>413</v>
      </c>
      <c r="H63" s="77">
        <f>SUMIFS('Data-Raw'!$E:$E,'Data-Raw'!$G:$G,$C63,'Data-Raw'!$B:$B,"&gt;="&amp;H$2,'Data-Raw'!$B:$B,"&lt;="&amp;H$3)</f>
        <v>463</v>
      </c>
      <c r="I63" s="77">
        <f>SUMIFS('Data-Raw'!$E:$E,'Data-Raw'!$G:$G,$C63,'Data-Raw'!$B:$B,"&gt;="&amp;I$2,'Data-Raw'!$B:$B,"&lt;="&amp;I$3)</f>
        <v>198</v>
      </c>
      <c r="J63" s="77">
        <f>SUMIFS('Data-Raw'!$E:$E,'Data-Raw'!$G:$G,$C63,'Data-Raw'!$B:$B,"&gt;="&amp;J$2,'Data-Raw'!$B:$B,"&lt;="&amp;J$3)</f>
        <v>296</v>
      </c>
      <c r="K63" s="77">
        <f>SUMIFS('Data-Raw'!$E:$E,'Data-Raw'!$G:$G,$C63,'Data-Raw'!$B:$B,"&gt;="&amp;K$2,'Data-Raw'!$B:$B,"&lt;="&amp;K$3)</f>
        <v>411</v>
      </c>
      <c r="L63" s="77">
        <f>SUMIFS('Data-Raw'!$E:$E,'Data-Raw'!$G:$G,$C63,'Data-Raw'!$B:$B,"&gt;="&amp;L$2,'Data-Raw'!$B:$B,"&lt;="&amp;L$3)</f>
        <v>333</v>
      </c>
      <c r="M63" s="77">
        <f>SUMIFS('Data-Raw'!$E:$E,'Data-Raw'!$G:$G,$C63,'Data-Raw'!$B:$B,"&gt;="&amp;M$2,'Data-Raw'!$B:$B,"&lt;="&amp;M$3)</f>
        <v>442</v>
      </c>
      <c r="N63" s="77">
        <f>SUMIFS('Data-Raw'!$E:$E,'Data-Raw'!$G:$G,$C63,'Data-Raw'!$B:$B,"&gt;="&amp;N$2,'Data-Raw'!$B:$B,"&lt;="&amp;N$3)</f>
        <v>346</v>
      </c>
      <c r="O63" s="77">
        <f>SUMIFS('Data-Raw'!$E:$E,'Data-Raw'!$G:$G,$C63,'Data-Raw'!$B:$B,"&gt;="&amp;O$2,'Data-Raw'!$B:$B,"&lt;="&amp;O$3)</f>
        <v>353</v>
      </c>
      <c r="P63" s="79">
        <f t="shared" si="4"/>
        <v>4468</v>
      </c>
    </row>
    <row r="64" spans="1:28" x14ac:dyDescent="0.55000000000000004">
      <c r="A64" s="10" t="s">
        <v>114</v>
      </c>
      <c r="B64" s="11" t="s">
        <v>292</v>
      </c>
      <c r="C64" s="10" t="s">
        <v>17</v>
      </c>
      <c r="D64" s="77">
        <f>SUMIFS('Data-Raw'!$E:$E,'Data-Raw'!$G:$G,$C64,'Data-Raw'!$B:$B,"&gt;="&amp;D$2,'Data-Raw'!$B:$B,"&lt;="&amp;D$3)</f>
        <v>307</v>
      </c>
      <c r="E64" s="77">
        <f>SUMIFS('Data-Raw'!$E:$E,'Data-Raw'!$G:$G,$C64,'Data-Raw'!$B:$B,"&gt;="&amp;E$2,'Data-Raw'!$B:$B,"&lt;="&amp;E$3)</f>
        <v>145</v>
      </c>
      <c r="F64" s="77">
        <f>SUMIFS('Data-Raw'!$E:$E,'Data-Raw'!$G:$G,$C64,'Data-Raw'!$B:$B,"&gt;="&amp;F$2,'Data-Raw'!$B:$B,"&lt;="&amp;F$3)</f>
        <v>153</v>
      </c>
      <c r="G64" s="77">
        <f>SUMIFS('Data-Raw'!$E:$E,'Data-Raw'!$G:$G,$C64,'Data-Raw'!$B:$B,"&gt;="&amp;G$2,'Data-Raw'!$B:$B,"&lt;="&amp;G$3)</f>
        <v>82</v>
      </c>
      <c r="H64" s="77">
        <f>SUMIFS('Data-Raw'!$E:$E,'Data-Raw'!$G:$G,$C64,'Data-Raw'!$B:$B,"&gt;="&amp;H$2,'Data-Raw'!$B:$B,"&lt;="&amp;H$3)</f>
        <v>109</v>
      </c>
      <c r="I64" s="77">
        <f>SUMIFS('Data-Raw'!$E:$E,'Data-Raw'!$G:$G,$C64,'Data-Raw'!$B:$B,"&gt;="&amp;I$2,'Data-Raw'!$B:$B,"&lt;="&amp;I$3)</f>
        <v>0</v>
      </c>
      <c r="J64" s="77">
        <f>SUMIFS('Data-Raw'!$E:$E,'Data-Raw'!$G:$G,$C64,'Data-Raw'!$B:$B,"&gt;="&amp;J$2,'Data-Raw'!$B:$B,"&lt;="&amp;J$3)</f>
        <v>119</v>
      </c>
      <c r="K64" s="77">
        <f>SUMIFS('Data-Raw'!$E:$E,'Data-Raw'!$G:$G,$C64,'Data-Raw'!$B:$B,"&gt;="&amp;K$2,'Data-Raw'!$B:$B,"&lt;="&amp;K$3)</f>
        <v>186</v>
      </c>
      <c r="L64" s="77">
        <f>SUMIFS('Data-Raw'!$E:$E,'Data-Raw'!$G:$G,$C64,'Data-Raw'!$B:$B,"&gt;="&amp;L$2,'Data-Raw'!$B:$B,"&lt;="&amp;L$3)</f>
        <v>269</v>
      </c>
      <c r="M64" s="77">
        <f>SUMIFS('Data-Raw'!$E:$E,'Data-Raw'!$G:$G,$C64,'Data-Raw'!$B:$B,"&gt;="&amp;M$2,'Data-Raw'!$B:$B,"&lt;="&amp;M$3)</f>
        <v>419</v>
      </c>
      <c r="N64" s="77">
        <f>SUMIFS('Data-Raw'!$E:$E,'Data-Raw'!$G:$G,$C64,'Data-Raw'!$B:$B,"&gt;="&amp;N$2,'Data-Raw'!$B:$B,"&lt;="&amp;N$3)</f>
        <v>79</v>
      </c>
      <c r="O64" s="77">
        <f>SUMIFS('Data-Raw'!$E:$E,'Data-Raw'!$G:$G,$C64,'Data-Raw'!$B:$B,"&gt;="&amp;O$2,'Data-Raw'!$B:$B,"&lt;="&amp;O$3)</f>
        <v>96</v>
      </c>
      <c r="P64" s="79">
        <f t="shared" si="4"/>
        <v>1964</v>
      </c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 spans="1:42" x14ac:dyDescent="0.55000000000000004">
      <c r="A65" s="37"/>
      <c r="B65" s="37"/>
      <c r="C65" s="37" t="s">
        <v>114</v>
      </c>
      <c r="D65" s="78">
        <f>SUM(D39:D64)</f>
        <v>8638</v>
      </c>
      <c r="E65" s="78">
        <f t="shared" ref="E65:O65" si="5">SUM(E39:E64)</f>
        <v>9564</v>
      </c>
      <c r="F65" s="78">
        <f t="shared" si="5"/>
        <v>9576</v>
      </c>
      <c r="G65" s="78">
        <f t="shared" si="5"/>
        <v>8842</v>
      </c>
      <c r="H65" s="78">
        <f t="shared" si="5"/>
        <v>9145</v>
      </c>
      <c r="I65" s="78">
        <f t="shared" si="5"/>
        <v>6265</v>
      </c>
      <c r="J65" s="78">
        <f t="shared" si="5"/>
        <v>8559</v>
      </c>
      <c r="K65" s="78">
        <f t="shared" si="5"/>
        <v>9331</v>
      </c>
      <c r="L65" s="78">
        <f t="shared" si="5"/>
        <v>8761</v>
      </c>
      <c r="M65" s="78">
        <f t="shared" si="5"/>
        <v>8605</v>
      </c>
      <c r="N65" s="78">
        <f t="shared" si="5"/>
        <v>8974</v>
      </c>
      <c r="O65" s="78">
        <f t="shared" si="5"/>
        <v>9435</v>
      </c>
      <c r="P65" s="78">
        <f>SUM(P39:P64)</f>
        <v>105695</v>
      </c>
      <c r="Q65" s="2"/>
      <c r="AC65" s="2"/>
    </row>
    <row r="66" spans="1:42" s="2" customFormat="1" x14ac:dyDescent="0.55000000000000004">
      <c r="A66" s="10" t="s">
        <v>119</v>
      </c>
      <c r="B66" s="11" t="s">
        <v>230</v>
      </c>
      <c r="C66" s="10" t="s">
        <v>123</v>
      </c>
      <c r="D66" s="77">
        <f>SUMIFS('Data-Raw'!$E:$E,'Data-Raw'!$G:$G,$C66,'Data-Raw'!$B:$B,"&gt;="&amp;D$2,'Data-Raw'!$B:$B,"&lt;="&amp;D$3)</f>
        <v>146</v>
      </c>
      <c r="E66" s="77">
        <f>SUMIFS('Data-Raw'!$E:$E,'Data-Raw'!$G:$G,$C66,'Data-Raw'!$B:$B,"&gt;="&amp;E$2,'Data-Raw'!$B:$B,"&lt;="&amp;E$3)</f>
        <v>274</v>
      </c>
      <c r="F66" s="77">
        <f>SUMIFS('Data-Raw'!$E:$E,'Data-Raw'!$G:$G,$C66,'Data-Raw'!$B:$B,"&gt;="&amp;F$2,'Data-Raw'!$B:$B,"&lt;="&amp;F$3)</f>
        <v>555</v>
      </c>
      <c r="G66" s="77">
        <f>SUMIFS('Data-Raw'!$E:$E,'Data-Raw'!$G:$G,$C66,'Data-Raw'!$B:$B,"&gt;="&amp;G$2,'Data-Raw'!$B:$B,"&lt;="&amp;G$3)</f>
        <v>677</v>
      </c>
      <c r="H66" s="77">
        <f>SUMIFS('Data-Raw'!$E:$E,'Data-Raw'!$G:$G,$C66,'Data-Raw'!$B:$B,"&gt;="&amp;H$2,'Data-Raw'!$B:$B,"&lt;="&amp;H$3)</f>
        <v>1015</v>
      </c>
      <c r="I66" s="77">
        <f>SUMIFS('Data-Raw'!$E:$E,'Data-Raw'!$G:$G,$C66,'Data-Raw'!$B:$B,"&gt;="&amp;I$2,'Data-Raw'!$B:$B,"&lt;="&amp;I$3)</f>
        <v>314</v>
      </c>
      <c r="J66" s="77">
        <f>SUMIFS('Data-Raw'!$E:$E,'Data-Raw'!$G:$G,$C66,'Data-Raw'!$B:$B,"&gt;="&amp;J$2,'Data-Raw'!$B:$B,"&lt;="&amp;J$3)</f>
        <v>603</v>
      </c>
      <c r="K66" s="77">
        <f>SUMIFS('Data-Raw'!$E:$E,'Data-Raw'!$G:$G,$C66,'Data-Raw'!$B:$B,"&gt;="&amp;K$2,'Data-Raw'!$B:$B,"&lt;="&amp;K$3)</f>
        <v>615</v>
      </c>
      <c r="L66" s="77">
        <f>SUMIFS('Data-Raw'!$E:$E,'Data-Raw'!$G:$G,$C66,'Data-Raw'!$B:$B,"&gt;="&amp;L$2,'Data-Raw'!$B:$B,"&lt;="&amp;L$3)</f>
        <v>758</v>
      </c>
      <c r="M66" s="77">
        <f>SUMIFS('Data-Raw'!$E:$E,'Data-Raw'!$G:$G,$C66,'Data-Raw'!$B:$B,"&gt;="&amp;M$2,'Data-Raw'!$B:$B,"&lt;="&amp;M$3)</f>
        <v>638</v>
      </c>
      <c r="N66" s="77">
        <f>SUMIFS('Data-Raw'!$E:$E,'Data-Raw'!$G:$G,$C66,'Data-Raw'!$B:$B,"&gt;="&amp;N$2,'Data-Raw'!$B:$B,"&lt;="&amp;N$3)</f>
        <v>653</v>
      </c>
      <c r="O66" s="77">
        <f>SUMIFS('Data-Raw'!$E:$E,'Data-Raw'!$G:$G,$C66,'Data-Raw'!$B:$B,"&gt;="&amp;O$2,'Data-Raw'!$B:$B,"&lt;="&amp;O$3)</f>
        <v>704</v>
      </c>
      <c r="P66" s="80">
        <f>SUM(D66:O66)</f>
        <v>6952</v>
      </c>
      <c r="Q66"/>
      <c r="R66"/>
      <c r="S66"/>
      <c r="T66"/>
      <c r="U66"/>
      <c r="V66"/>
      <c r="W66"/>
      <c r="X66"/>
      <c r="Y66"/>
      <c r="Z66"/>
      <c r="AA66"/>
      <c r="AB66"/>
      <c r="AC66"/>
      <c r="AE66"/>
      <c r="AF66"/>
      <c r="AG66"/>
      <c r="AH66"/>
      <c r="AI66"/>
      <c r="AJ66"/>
      <c r="AK66"/>
      <c r="AL66"/>
      <c r="AM66"/>
      <c r="AN66"/>
      <c r="AO66"/>
      <c r="AP66"/>
    </row>
    <row r="67" spans="1:42" x14ac:dyDescent="0.55000000000000004">
      <c r="A67" s="10" t="s">
        <v>119</v>
      </c>
      <c r="B67" s="11" t="s">
        <v>229</v>
      </c>
      <c r="C67" s="10" t="s">
        <v>21</v>
      </c>
      <c r="D67" s="77">
        <f>SUMIFS('Data-Raw'!$E:$E,'Data-Raw'!$G:$G,$C67,'Data-Raw'!$B:$B,"&gt;="&amp;D$2,'Data-Raw'!$B:$B,"&lt;="&amp;D$3)</f>
        <v>272</v>
      </c>
      <c r="E67" s="77">
        <f>SUMIFS('Data-Raw'!$E:$E,'Data-Raw'!$G:$G,$C67,'Data-Raw'!$B:$B,"&gt;="&amp;E$2,'Data-Raw'!$B:$B,"&lt;="&amp;E$3)</f>
        <v>373</v>
      </c>
      <c r="F67" s="77">
        <f>SUMIFS('Data-Raw'!$E:$E,'Data-Raw'!$G:$G,$C67,'Data-Raw'!$B:$B,"&gt;="&amp;F$2,'Data-Raw'!$B:$B,"&lt;="&amp;F$3)</f>
        <v>136</v>
      </c>
      <c r="G67" s="77">
        <f>SUMIFS('Data-Raw'!$E:$E,'Data-Raw'!$G:$G,$C67,'Data-Raw'!$B:$B,"&gt;="&amp;G$2,'Data-Raw'!$B:$B,"&lt;="&amp;G$3)</f>
        <v>175</v>
      </c>
      <c r="H67" s="77">
        <f>SUMIFS('Data-Raw'!$E:$E,'Data-Raw'!$G:$G,$C67,'Data-Raw'!$B:$B,"&gt;="&amp;H$2,'Data-Raw'!$B:$B,"&lt;="&amp;H$3)</f>
        <v>495</v>
      </c>
      <c r="I67" s="77">
        <f>SUMIFS('Data-Raw'!$E:$E,'Data-Raw'!$G:$G,$C67,'Data-Raw'!$B:$B,"&gt;="&amp;I$2,'Data-Raw'!$B:$B,"&lt;="&amp;I$3)</f>
        <v>435</v>
      </c>
      <c r="J67" s="77">
        <f>SUMIFS('Data-Raw'!$E:$E,'Data-Raw'!$G:$G,$C67,'Data-Raw'!$B:$B,"&gt;="&amp;J$2,'Data-Raw'!$B:$B,"&lt;="&amp;J$3)</f>
        <v>302</v>
      </c>
      <c r="K67" s="77">
        <f>SUMIFS('Data-Raw'!$E:$E,'Data-Raw'!$G:$G,$C67,'Data-Raw'!$B:$B,"&gt;="&amp;K$2,'Data-Raw'!$B:$B,"&lt;="&amp;K$3)</f>
        <v>522</v>
      </c>
      <c r="L67" s="77">
        <f>SUMIFS('Data-Raw'!$E:$E,'Data-Raw'!$G:$G,$C67,'Data-Raw'!$B:$B,"&gt;="&amp;L$2,'Data-Raw'!$B:$B,"&lt;="&amp;L$3)</f>
        <v>163</v>
      </c>
      <c r="M67" s="77">
        <f>SUMIFS('Data-Raw'!$E:$E,'Data-Raw'!$G:$G,$C67,'Data-Raw'!$B:$B,"&gt;="&amp;M$2,'Data-Raw'!$B:$B,"&lt;="&amp;M$3)</f>
        <v>224</v>
      </c>
      <c r="N67" s="77">
        <f>SUMIFS('Data-Raw'!$E:$E,'Data-Raw'!$G:$G,$C67,'Data-Raw'!$B:$B,"&gt;="&amp;N$2,'Data-Raw'!$B:$B,"&lt;="&amp;N$3)</f>
        <v>128</v>
      </c>
      <c r="O67" s="77">
        <f>SUMIFS('Data-Raw'!$E:$E,'Data-Raw'!$G:$G,$C67,'Data-Raw'!$B:$B,"&gt;="&amp;O$2,'Data-Raw'!$B:$B,"&lt;="&amp;O$3)</f>
        <v>144</v>
      </c>
      <c r="P67" s="80">
        <f t="shared" ref="P67:P90" si="6">SUM(D67:O67)</f>
        <v>3369</v>
      </c>
    </row>
    <row r="68" spans="1:42" x14ac:dyDescent="0.55000000000000004">
      <c r="A68" s="10" t="s">
        <v>119</v>
      </c>
      <c r="B68" s="11" t="s">
        <v>232</v>
      </c>
      <c r="C68" s="10" t="s">
        <v>51</v>
      </c>
      <c r="D68" s="77">
        <f>SUMIFS('Data-Raw'!$E:$E,'Data-Raw'!$G:$G,$C68,'Data-Raw'!$B:$B,"&gt;="&amp;D$2,'Data-Raw'!$B:$B,"&lt;="&amp;D$3)</f>
        <v>632</v>
      </c>
      <c r="E68" s="77">
        <f>SUMIFS('Data-Raw'!$E:$E,'Data-Raw'!$G:$G,$C68,'Data-Raw'!$B:$B,"&gt;="&amp;E$2,'Data-Raw'!$B:$B,"&lt;="&amp;E$3)</f>
        <v>459</v>
      </c>
      <c r="F68" s="77">
        <f>SUMIFS('Data-Raw'!$E:$E,'Data-Raw'!$G:$G,$C68,'Data-Raw'!$B:$B,"&gt;="&amp;F$2,'Data-Raw'!$B:$B,"&lt;="&amp;F$3)</f>
        <v>142</v>
      </c>
      <c r="G68" s="77">
        <f>SUMIFS('Data-Raw'!$E:$E,'Data-Raw'!$G:$G,$C68,'Data-Raw'!$B:$B,"&gt;="&amp;G$2,'Data-Raw'!$B:$B,"&lt;="&amp;G$3)</f>
        <v>415</v>
      </c>
      <c r="H68" s="77">
        <f>SUMIFS('Data-Raw'!$E:$E,'Data-Raw'!$G:$G,$C68,'Data-Raw'!$B:$B,"&gt;="&amp;H$2,'Data-Raw'!$B:$B,"&lt;="&amp;H$3)</f>
        <v>304</v>
      </c>
      <c r="I68" s="77">
        <f>SUMIFS('Data-Raw'!$E:$E,'Data-Raw'!$G:$G,$C68,'Data-Raw'!$B:$B,"&gt;="&amp;I$2,'Data-Raw'!$B:$B,"&lt;="&amp;I$3)</f>
        <v>453</v>
      </c>
      <c r="J68" s="77">
        <f>SUMIFS('Data-Raw'!$E:$E,'Data-Raw'!$G:$G,$C68,'Data-Raw'!$B:$B,"&gt;="&amp;J$2,'Data-Raw'!$B:$B,"&lt;="&amp;J$3)</f>
        <v>296</v>
      </c>
      <c r="K68" s="77">
        <f>SUMIFS('Data-Raw'!$E:$E,'Data-Raw'!$G:$G,$C68,'Data-Raw'!$B:$B,"&gt;="&amp;K$2,'Data-Raw'!$B:$B,"&lt;="&amp;K$3)</f>
        <v>263</v>
      </c>
      <c r="L68" s="77">
        <f>SUMIFS('Data-Raw'!$E:$E,'Data-Raw'!$G:$G,$C68,'Data-Raw'!$B:$B,"&gt;="&amp;L$2,'Data-Raw'!$B:$B,"&lt;="&amp;L$3)</f>
        <v>499</v>
      </c>
      <c r="M68" s="77">
        <f>SUMIFS('Data-Raw'!$E:$E,'Data-Raw'!$G:$G,$C68,'Data-Raw'!$B:$B,"&gt;="&amp;M$2,'Data-Raw'!$B:$B,"&lt;="&amp;M$3)</f>
        <v>456</v>
      </c>
      <c r="N68" s="77">
        <f>SUMIFS('Data-Raw'!$E:$E,'Data-Raw'!$G:$G,$C68,'Data-Raw'!$B:$B,"&gt;="&amp;N$2,'Data-Raw'!$B:$B,"&lt;="&amp;N$3)</f>
        <v>367</v>
      </c>
      <c r="O68" s="77">
        <f>SUMIFS('Data-Raw'!$E:$E,'Data-Raw'!$G:$G,$C68,'Data-Raw'!$B:$B,"&gt;="&amp;O$2,'Data-Raw'!$B:$B,"&lt;="&amp;O$3)</f>
        <v>323</v>
      </c>
      <c r="P68" s="80">
        <f t="shared" si="6"/>
        <v>4609</v>
      </c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 spans="1:42" ht="15.75" customHeight="1" x14ac:dyDescent="0.55000000000000004">
      <c r="A69" s="10" t="s">
        <v>119</v>
      </c>
      <c r="B69" s="11" t="s">
        <v>241</v>
      </c>
      <c r="C69" s="10" t="s">
        <v>13</v>
      </c>
      <c r="D69" s="77">
        <f>SUMIFS('Data-Raw'!$E:$E,'Data-Raw'!$G:$G,$C69,'Data-Raw'!$B:$B,"&gt;="&amp;D$2,'Data-Raw'!$B:$B,"&lt;="&amp;D$3)</f>
        <v>154</v>
      </c>
      <c r="E69" s="77">
        <f>SUMIFS('Data-Raw'!$E:$E,'Data-Raw'!$G:$G,$C69,'Data-Raw'!$B:$B,"&gt;="&amp;E$2,'Data-Raw'!$B:$B,"&lt;="&amp;E$3)</f>
        <v>11</v>
      </c>
      <c r="F69" s="77">
        <f>SUMIFS('Data-Raw'!$E:$E,'Data-Raw'!$G:$G,$C69,'Data-Raw'!$B:$B,"&gt;="&amp;F$2,'Data-Raw'!$B:$B,"&lt;="&amp;F$3)</f>
        <v>140</v>
      </c>
      <c r="G69" s="77">
        <f>SUMIFS('Data-Raw'!$E:$E,'Data-Raw'!$G:$G,$C69,'Data-Raw'!$B:$B,"&gt;="&amp;G$2,'Data-Raw'!$B:$B,"&lt;="&amp;G$3)</f>
        <v>109</v>
      </c>
      <c r="H69" s="77">
        <f>SUMIFS('Data-Raw'!$E:$E,'Data-Raw'!$G:$G,$C69,'Data-Raw'!$B:$B,"&gt;="&amp;H$2,'Data-Raw'!$B:$B,"&lt;="&amp;H$3)</f>
        <v>97</v>
      </c>
      <c r="I69" s="77">
        <f>SUMIFS('Data-Raw'!$E:$E,'Data-Raw'!$G:$G,$C69,'Data-Raw'!$B:$B,"&gt;="&amp;I$2,'Data-Raw'!$B:$B,"&lt;="&amp;I$3)</f>
        <v>47</v>
      </c>
      <c r="J69" s="77">
        <f>SUMIFS('Data-Raw'!$E:$E,'Data-Raw'!$G:$G,$C69,'Data-Raw'!$B:$B,"&gt;="&amp;J$2,'Data-Raw'!$B:$B,"&lt;="&amp;J$3)</f>
        <v>50</v>
      </c>
      <c r="K69" s="77">
        <f>SUMIFS('Data-Raw'!$E:$E,'Data-Raw'!$G:$G,$C69,'Data-Raw'!$B:$B,"&gt;="&amp;K$2,'Data-Raw'!$B:$B,"&lt;="&amp;K$3)</f>
        <v>15</v>
      </c>
      <c r="L69" s="77">
        <f>SUMIFS('Data-Raw'!$E:$E,'Data-Raw'!$G:$G,$C69,'Data-Raw'!$B:$B,"&gt;="&amp;L$2,'Data-Raw'!$B:$B,"&lt;="&amp;L$3)</f>
        <v>2</v>
      </c>
      <c r="M69" s="77">
        <f>SUMIFS('Data-Raw'!$E:$E,'Data-Raw'!$G:$G,$C69,'Data-Raw'!$B:$B,"&gt;="&amp;M$2,'Data-Raw'!$B:$B,"&lt;="&amp;M$3)</f>
        <v>26</v>
      </c>
      <c r="N69" s="77">
        <f>SUMIFS('Data-Raw'!$E:$E,'Data-Raw'!$G:$G,$C69,'Data-Raw'!$B:$B,"&gt;="&amp;N$2,'Data-Raw'!$B:$B,"&lt;="&amp;N$3)</f>
        <v>191</v>
      </c>
      <c r="O69" s="77">
        <f>SUMIFS('Data-Raw'!$E:$E,'Data-Raw'!$G:$G,$C69,'Data-Raw'!$B:$B,"&gt;="&amp;O$2,'Data-Raw'!$B:$B,"&lt;="&amp;O$3)</f>
        <v>43</v>
      </c>
      <c r="P69" s="80">
        <f t="shared" si="6"/>
        <v>885</v>
      </c>
      <c r="AC69" s="2"/>
    </row>
    <row r="70" spans="1:42" x14ac:dyDescent="0.55000000000000004">
      <c r="A70" s="10" t="s">
        <v>119</v>
      </c>
      <c r="B70" s="11" t="s">
        <v>234</v>
      </c>
      <c r="C70" s="10" t="s">
        <v>7</v>
      </c>
      <c r="D70" s="77">
        <f>SUMIFS('Data-Raw'!$E:$E,'Data-Raw'!$G:$G,$C70,'Data-Raw'!$B:$B,"&gt;="&amp;D$2,'Data-Raw'!$B:$B,"&lt;="&amp;D$3)</f>
        <v>162</v>
      </c>
      <c r="E70" s="77">
        <f>SUMIFS('Data-Raw'!$E:$E,'Data-Raw'!$G:$G,$C70,'Data-Raw'!$B:$B,"&gt;="&amp;E$2,'Data-Raw'!$B:$B,"&lt;="&amp;E$3)</f>
        <v>230</v>
      </c>
      <c r="F70" s="77">
        <f>SUMIFS('Data-Raw'!$E:$E,'Data-Raw'!$G:$G,$C70,'Data-Raw'!$B:$B,"&gt;="&amp;F$2,'Data-Raw'!$B:$B,"&lt;="&amp;F$3)</f>
        <v>135</v>
      </c>
      <c r="G70" s="77">
        <f>SUMIFS('Data-Raw'!$E:$E,'Data-Raw'!$G:$G,$C70,'Data-Raw'!$B:$B,"&gt;="&amp;G$2,'Data-Raw'!$B:$B,"&lt;="&amp;G$3)</f>
        <v>347</v>
      </c>
      <c r="H70" s="77">
        <f>SUMIFS('Data-Raw'!$E:$E,'Data-Raw'!$G:$G,$C70,'Data-Raw'!$B:$B,"&gt;="&amp;H$2,'Data-Raw'!$B:$B,"&lt;="&amp;H$3)</f>
        <v>271</v>
      </c>
      <c r="I70" s="77">
        <f>SUMIFS('Data-Raw'!$E:$E,'Data-Raw'!$G:$G,$C70,'Data-Raw'!$B:$B,"&gt;="&amp;I$2,'Data-Raw'!$B:$B,"&lt;="&amp;I$3)</f>
        <v>265</v>
      </c>
      <c r="J70" s="77">
        <f>SUMIFS('Data-Raw'!$E:$E,'Data-Raw'!$G:$G,$C70,'Data-Raw'!$B:$B,"&gt;="&amp;J$2,'Data-Raw'!$B:$B,"&lt;="&amp;J$3)</f>
        <v>339</v>
      </c>
      <c r="K70" s="77">
        <f>SUMIFS('Data-Raw'!$E:$E,'Data-Raw'!$G:$G,$C70,'Data-Raw'!$B:$B,"&gt;="&amp;K$2,'Data-Raw'!$B:$B,"&lt;="&amp;K$3)</f>
        <v>434</v>
      </c>
      <c r="L70" s="77">
        <f>SUMIFS('Data-Raw'!$E:$E,'Data-Raw'!$G:$G,$C70,'Data-Raw'!$B:$B,"&gt;="&amp;L$2,'Data-Raw'!$B:$B,"&lt;="&amp;L$3)</f>
        <v>219</v>
      </c>
      <c r="M70" s="77">
        <f>SUMIFS('Data-Raw'!$E:$E,'Data-Raw'!$G:$G,$C70,'Data-Raw'!$B:$B,"&gt;="&amp;M$2,'Data-Raw'!$B:$B,"&lt;="&amp;M$3)</f>
        <v>371</v>
      </c>
      <c r="N70" s="77">
        <f>SUMIFS('Data-Raw'!$E:$E,'Data-Raw'!$G:$G,$C70,'Data-Raw'!$B:$B,"&gt;="&amp;N$2,'Data-Raw'!$B:$B,"&lt;="&amp;N$3)</f>
        <v>132</v>
      </c>
      <c r="O70" s="77">
        <f>SUMIFS('Data-Raw'!$E:$E,'Data-Raw'!$G:$G,$C70,'Data-Raw'!$B:$B,"&gt;="&amp;O$2,'Data-Raw'!$B:$B,"&lt;="&amp;O$3)</f>
        <v>70</v>
      </c>
      <c r="P70" s="80">
        <f t="shared" si="6"/>
        <v>2975</v>
      </c>
      <c r="Q70" s="2"/>
    </row>
    <row r="71" spans="1:42" s="2" customFormat="1" x14ac:dyDescent="0.55000000000000004">
      <c r="A71" s="10" t="s">
        <v>119</v>
      </c>
      <c r="B71" s="11" t="s">
        <v>242</v>
      </c>
      <c r="C71" s="10" t="s">
        <v>122</v>
      </c>
      <c r="D71" s="77">
        <f>SUMIFS('Data-Raw'!$E:$E,'Data-Raw'!$G:$G,$C71,'Data-Raw'!$B:$B,"&gt;="&amp;D$2,'Data-Raw'!$B:$B,"&lt;="&amp;D$3)</f>
        <v>582</v>
      </c>
      <c r="E71" s="77">
        <f>SUMIFS('Data-Raw'!$E:$E,'Data-Raw'!$G:$G,$C71,'Data-Raw'!$B:$B,"&gt;="&amp;E$2,'Data-Raw'!$B:$B,"&lt;="&amp;E$3)</f>
        <v>718</v>
      </c>
      <c r="F71" s="77">
        <f>SUMIFS('Data-Raw'!$E:$E,'Data-Raw'!$G:$G,$C71,'Data-Raw'!$B:$B,"&gt;="&amp;F$2,'Data-Raw'!$B:$B,"&lt;="&amp;F$3)</f>
        <v>300</v>
      </c>
      <c r="G71" s="77">
        <f>SUMIFS('Data-Raw'!$E:$E,'Data-Raw'!$G:$G,$C71,'Data-Raw'!$B:$B,"&gt;="&amp;G$2,'Data-Raw'!$B:$B,"&lt;="&amp;G$3)</f>
        <v>639</v>
      </c>
      <c r="H71" s="77">
        <f>SUMIFS('Data-Raw'!$E:$E,'Data-Raw'!$G:$G,$C71,'Data-Raw'!$B:$B,"&gt;="&amp;H$2,'Data-Raw'!$B:$B,"&lt;="&amp;H$3)</f>
        <v>228</v>
      </c>
      <c r="I71" s="77">
        <f>SUMIFS('Data-Raw'!$E:$E,'Data-Raw'!$G:$G,$C71,'Data-Raw'!$B:$B,"&gt;="&amp;I$2,'Data-Raw'!$B:$B,"&lt;="&amp;I$3)</f>
        <v>535</v>
      </c>
      <c r="J71" s="77">
        <f>SUMIFS('Data-Raw'!$E:$E,'Data-Raw'!$G:$G,$C71,'Data-Raw'!$B:$B,"&gt;="&amp;J$2,'Data-Raw'!$B:$B,"&lt;="&amp;J$3)</f>
        <v>396</v>
      </c>
      <c r="K71" s="77">
        <f>SUMIFS('Data-Raw'!$E:$E,'Data-Raw'!$G:$G,$C71,'Data-Raw'!$B:$B,"&gt;="&amp;K$2,'Data-Raw'!$B:$B,"&lt;="&amp;K$3)</f>
        <v>487</v>
      </c>
      <c r="L71" s="77">
        <f>SUMIFS('Data-Raw'!$E:$E,'Data-Raw'!$G:$G,$C71,'Data-Raw'!$B:$B,"&gt;="&amp;L$2,'Data-Raw'!$B:$B,"&lt;="&amp;L$3)</f>
        <v>612</v>
      </c>
      <c r="M71" s="77">
        <f>SUMIFS('Data-Raw'!$E:$E,'Data-Raw'!$G:$G,$C71,'Data-Raw'!$B:$B,"&gt;="&amp;M$2,'Data-Raw'!$B:$B,"&lt;="&amp;M$3)</f>
        <v>835</v>
      </c>
      <c r="N71" s="77">
        <f>SUMIFS('Data-Raw'!$E:$E,'Data-Raw'!$G:$G,$C71,'Data-Raw'!$B:$B,"&gt;="&amp;N$2,'Data-Raw'!$B:$B,"&lt;="&amp;N$3)</f>
        <v>601</v>
      </c>
      <c r="O71" s="77">
        <f>SUMIFS('Data-Raw'!$E:$E,'Data-Raw'!$G:$G,$C71,'Data-Raw'!$B:$B,"&gt;="&amp;O$2,'Data-Raw'!$B:$B,"&lt;="&amp;O$3)</f>
        <v>597</v>
      </c>
      <c r="P71" s="80">
        <f t="shared" si="6"/>
        <v>6530</v>
      </c>
      <c r="Q71"/>
      <c r="AC71"/>
      <c r="AE71"/>
      <c r="AF71"/>
      <c r="AG71"/>
      <c r="AH71"/>
      <c r="AI71"/>
      <c r="AJ71"/>
      <c r="AK71"/>
      <c r="AL71"/>
      <c r="AM71"/>
      <c r="AN71"/>
      <c r="AO71"/>
      <c r="AP71"/>
    </row>
    <row r="72" spans="1:42" x14ac:dyDescent="0.55000000000000004">
      <c r="A72" s="10" t="s">
        <v>119</v>
      </c>
      <c r="B72" s="11" t="s">
        <v>227</v>
      </c>
      <c r="C72" s="10" t="s">
        <v>12</v>
      </c>
      <c r="D72" s="77">
        <f>SUMIFS('Data-Raw'!$E:$E,'Data-Raw'!$G:$G,$C72,'Data-Raw'!$B:$B,"&gt;="&amp;D$2,'Data-Raw'!$B:$B,"&lt;="&amp;D$3)</f>
        <v>158</v>
      </c>
      <c r="E72" s="77">
        <f>SUMIFS('Data-Raw'!$E:$E,'Data-Raw'!$G:$G,$C72,'Data-Raw'!$B:$B,"&gt;="&amp;E$2,'Data-Raw'!$B:$B,"&lt;="&amp;E$3)</f>
        <v>223</v>
      </c>
      <c r="F72" s="77">
        <f>SUMIFS('Data-Raw'!$E:$E,'Data-Raw'!$G:$G,$C72,'Data-Raw'!$B:$B,"&gt;="&amp;F$2,'Data-Raw'!$B:$B,"&lt;="&amp;F$3)</f>
        <v>168</v>
      </c>
      <c r="G72" s="77">
        <f>SUMIFS('Data-Raw'!$E:$E,'Data-Raw'!$G:$G,$C72,'Data-Raw'!$B:$B,"&gt;="&amp;G$2,'Data-Raw'!$B:$B,"&lt;="&amp;G$3)</f>
        <v>297</v>
      </c>
      <c r="H72" s="77">
        <f>SUMIFS('Data-Raw'!$E:$E,'Data-Raw'!$G:$G,$C72,'Data-Raw'!$B:$B,"&gt;="&amp;H$2,'Data-Raw'!$B:$B,"&lt;="&amp;H$3)</f>
        <v>344</v>
      </c>
      <c r="I72" s="77">
        <f>SUMIFS('Data-Raw'!$E:$E,'Data-Raw'!$G:$G,$C72,'Data-Raw'!$B:$B,"&gt;="&amp;I$2,'Data-Raw'!$B:$B,"&lt;="&amp;I$3)</f>
        <v>14</v>
      </c>
      <c r="J72" s="77">
        <f>SUMIFS('Data-Raw'!$E:$E,'Data-Raw'!$G:$G,$C72,'Data-Raw'!$B:$B,"&gt;="&amp;J$2,'Data-Raw'!$B:$B,"&lt;="&amp;J$3)</f>
        <v>137</v>
      </c>
      <c r="K72" s="77">
        <f>SUMIFS('Data-Raw'!$E:$E,'Data-Raw'!$G:$G,$C72,'Data-Raw'!$B:$B,"&gt;="&amp;K$2,'Data-Raw'!$B:$B,"&lt;="&amp;K$3)</f>
        <v>354</v>
      </c>
      <c r="L72" s="77">
        <f>SUMIFS('Data-Raw'!$E:$E,'Data-Raw'!$G:$G,$C72,'Data-Raw'!$B:$B,"&gt;="&amp;L$2,'Data-Raw'!$B:$B,"&lt;="&amp;L$3)</f>
        <v>75</v>
      </c>
      <c r="M72" s="77">
        <f>SUMIFS('Data-Raw'!$E:$E,'Data-Raw'!$G:$G,$C72,'Data-Raw'!$B:$B,"&gt;="&amp;M$2,'Data-Raw'!$B:$B,"&lt;="&amp;M$3)</f>
        <v>253</v>
      </c>
      <c r="N72" s="77">
        <f>SUMIFS('Data-Raw'!$E:$E,'Data-Raw'!$G:$G,$C72,'Data-Raw'!$B:$B,"&gt;="&amp;N$2,'Data-Raw'!$B:$B,"&lt;="&amp;N$3)</f>
        <v>171</v>
      </c>
      <c r="O72" s="77">
        <f>SUMIFS('Data-Raw'!$E:$E,'Data-Raw'!$G:$G,$C72,'Data-Raw'!$B:$B,"&gt;="&amp;O$2,'Data-Raw'!$B:$B,"&lt;="&amp;O$3)</f>
        <v>169</v>
      </c>
      <c r="P72" s="80">
        <f t="shared" si="6"/>
        <v>2363</v>
      </c>
      <c r="AC72" s="2"/>
    </row>
    <row r="73" spans="1:42" x14ac:dyDescent="0.55000000000000004">
      <c r="A73" s="10" t="s">
        <v>119</v>
      </c>
      <c r="B73" s="11" t="s">
        <v>244</v>
      </c>
      <c r="C73" s="10" t="s">
        <v>20</v>
      </c>
      <c r="D73" s="77">
        <f>SUMIFS('Data-Raw'!$E:$E,'Data-Raw'!$G:$G,$C73,'Data-Raw'!$B:$B,"&gt;="&amp;D$2,'Data-Raw'!$B:$B,"&lt;="&amp;D$3)</f>
        <v>198</v>
      </c>
      <c r="E73" s="77">
        <f>SUMIFS('Data-Raw'!$E:$E,'Data-Raw'!$G:$G,$C73,'Data-Raw'!$B:$B,"&gt;="&amp;E$2,'Data-Raw'!$B:$B,"&lt;="&amp;E$3)</f>
        <v>582</v>
      </c>
      <c r="F73" s="77">
        <f>SUMIFS('Data-Raw'!$E:$E,'Data-Raw'!$G:$G,$C73,'Data-Raw'!$B:$B,"&gt;="&amp;F$2,'Data-Raw'!$B:$B,"&lt;="&amp;F$3)</f>
        <v>180</v>
      </c>
      <c r="G73" s="77">
        <f>SUMIFS('Data-Raw'!$E:$E,'Data-Raw'!$G:$G,$C73,'Data-Raw'!$B:$B,"&gt;="&amp;G$2,'Data-Raw'!$B:$B,"&lt;="&amp;G$3)</f>
        <v>290</v>
      </c>
      <c r="H73" s="77">
        <f>SUMIFS('Data-Raw'!$E:$E,'Data-Raw'!$G:$G,$C73,'Data-Raw'!$B:$B,"&gt;="&amp;H$2,'Data-Raw'!$B:$B,"&lt;="&amp;H$3)</f>
        <v>279</v>
      </c>
      <c r="I73" s="77">
        <f>SUMIFS('Data-Raw'!$E:$E,'Data-Raw'!$G:$G,$C73,'Data-Raw'!$B:$B,"&gt;="&amp;I$2,'Data-Raw'!$B:$B,"&lt;="&amp;I$3)</f>
        <v>158</v>
      </c>
      <c r="J73" s="77">
        <f>SUMIFS('Data-Raw'!$E:$E,'Data-Raw'!$G:$G,$C73,'Data-Raw'!$B:$B,"&gt;="&amp;J$2,'Data-Raw'!$B:$B,"&lt;="&amp;J$3)</f>
        <v>74</v>
      </c>
      <c r="K73" s="77">
        <f>SUMIFS('Data-Raw'!$E:$E,'Data-Raw'!$G:$G,$C73,'Data-Raw'!$B:$B,"&gt;="&amp;K$2,'Data-Raw'!$B:$B,"&lt;="&amp;K$3)</f>
        <v>177</v>
      </c>
      <c r="L73" s="77">
        <f>SUMIFS('Data-Raw'!$E:$E,'Data-Raw'!$G:$G,$C73,'Data-Raw'!$B:$B,"&gt;="&amp;L$2,'Data-Raw'!$B:$B,"&lt;="&amp;L$3)</f>
        <v>150</v>
      </c>
      <c r="M73" s="77">
        <f>SUMIFS('Data-Raw'!$E:$E,'Data-Raw'!$G:$G,$C73,'Data-Raw'!$B:$B,"&gt;="&amp;M$2,'Data-Raw'!$B:$B,"&lt;="&amp;M$3)</f>
        <v>138</v>
      </c>
      <c r="N73" s="77">
        <f>SUMIFS('Data-Raw'!$E:$E,'Data-Raw'!$G:$G,$C73,'Data-Raw'!$B:$B,"&gt;="&amp;N$2,'Data-Raw'!$B:$B,"&lt;="&amp;N$3)</f>
        <v>226</v>
      </c>
      <c r="O73" s="77">
        <f>SUMIFS('Data-Raw'!$E:$E,'Data-Raw'!$G:$G,$C73,'Data-Raw'!$B:$B,"&gt;="&amp;O$2,'Data-Raw'!$B:$B,"&lt;="&amp;O$3)</f>
        <v>282</v>
      </c>
      <c r="P73" s="80">
        <f t="shared" si="6"/>
        <v>2734</v>
      </c>
      <c r="Q73" s="2"/>
    </row>
    <row r="74" spans="1:42" s="2" customFormat="1" x14ac:dyDescent="0.55000000000000004">
      <c r="A74" s="10" t="s">
        <v>119</v>
      </c>
      <c r="B74" s="11" t="s">
        <v>262</v>
      </c>
      <c r="C74" s="10" t="s">
        <v>45</v>
      </c>
      <c r="D74" s="77">
        <f>SUMIFS('Data-Raw'!$E:$E,'Data-Raw'!$G:$G,$C74,'Data-Raw'!$B:$B,"&gt;="&amp;D$2,'Data-Raw'!$B:$B,"&lt;="&amp;D$3)</f>
        <v>338</v>
      </c>
      <c r="E74" s="77">
        <f>SUMIFS('Data-Raw'!$E:$E,'Data-Raw'!$G:$G,$C74,'Data-Raw'!$B:$B,"&gt;="&amp;E$2,'Data-Raw'!$B:$B,"&lt;="&amp;E$3)</f>
        <v>492</v>
      </c>
      <c r="F74" s="77">
        <f>SUMIFS('Data-Raw'!$E:$E,'Data-Raw'!$G:$G,$C74,'Data-Raw'!$B:$B,"&gt;="&amp;F$2,'Data-Raw'!$B:$B,"&lt;="&amp;F$3)</f>
        <v>290</v>
      </c>
      <c r="G74" s="77">
        <f>SUMIFS('Data-Raw'!$E:$E,'Data-Raw'!$G:$G,$C74,'Data-Raw'!$B:$B,"&gt;="&amp;G$2,'Data-Raw'!$B:$B,"&lt;="&amp;G$3)</f>
        <v>596</v>
      </c>
      <c r="H74" s="77">
        <f>SUMIFS('Data-Raw'!$E:$E,'Data-Raw'!$G:$G,$C74,'Data-Raw'!$B:$B,"&gt;="&amp;H$2,'Data-Raw'!$B:$B,"&lt;="&amp;H$3)</f>
        <v>267</v>
      </c>
      <c r="I74" s="77">
        <f>SUMIFS('Data-Raw'!$E:$E,'Data-Raw'!$G:$G,$C74,'Data-Raw'!$B:$B,"&gt;="&amp;I$2,'Data-Raw'!$B:$B,"&lt;="&amp;I$3)</f>
        <v>433</v>
      </c>
      <c r="J74" s="77">
        <f>SUMIFS('Data-Raw'!$E:$E,'Data-Raw'!$G:$G,$C74,'Data-Raw'!$B:$B,"&gt;="&amp;J$2,'Data-Raw'!$B:$B,"&lt;="&amp;J$3)</f>
        <v>594</v>
      </c>
      <c r="K74" s="77">
        <f>SUMIFS('Data-Raw'!$E:$E,'Data-Raw'!$G:$G,$C74,'Data-Raw'!$B:$B,"&gt;="&amp;K$2,'Data-Raw'!$B:$B,"&lt;="&amp;K$3)</f>
        <v>638</v>
      </c>
      <c r="L74" s="77">
        <f>SUMIFS('Data-Raw'!$E:$E,'Data-Raw'!$G:$G,$C74,'Data-Raw'!$B:$B,"&gt;="&amp;L$2,'Data-Raw'!$B:$B,"&lt;="&amp;L$3)</f>
        <v>411</v>
      </c>
      <c r="M74" s="77">
        <f>SUMIFS('Data-Raw'!$E:$E,'Data-Raw'!$G:$G,$C74,'Data-Raw'!$B:$B,"&gt;="&amp;M$2,'Data-Raw'!$B:$B,"&lt;="&amp;M$3)</f>
        <v>649</v>
      </c>
      <c r="N74" s="77">
        <f>SUMIFS('Data-Raw'!$E:$E,'Data-Raw'!$G:$G,$C74,'Data-Raw'!$B:$B,"&gt;="&amp;N$2,'Data-Raw'!$B:$B,"&lt;="&amp;N$3)</f>
        <v>587</v>
      </c>
      <c r="O74" s="77">
        <f>SUMIFS('Data-Raw'!$E:$E,'Data-Raw'!$G:$G,$C74,'Data-Raw'!$B:$B,"&gt;="&amp;O$2,'Data-Raw'!$B:$B,"&lt;="&amp;O$3)</f>
        <v>588</v>
      </c>
      <c r="P74" s="80">
        <f t="shared" si="6"/>
        <v>5883</v>
      </c>
      <c r="Q74"/>
      <c r="AC74"/>
      <c r="AE74"/>
      <c r="AF74"/>
      <c r="AG74"/>
      <c r="AH74"/>
      <c r="AI74"/>
      <c r="AJ74"/>
      <c r="AK74"/>
      <c r="AL74"/>
      <c r="AM74"/>
      <c r="AN74"/>
      <c r="AO74"/>
      <c r="AP74"/>
    </row>
    <row r="75" spans="1:42" x14ac:dyDescent="0.55000000000000004">
      <c r="A75" s="10" t="s">
        <v>119</v>
      </c>
      <c r="B75" s="11" t="s">
        <v>250</v>
      </c>
      <c r="C75" s="10" t="s">
        <v>43</v>
      </c>
      <c r="D75" s="77">
        <f>SUMIFS('Data-Raw'!$E:$E,'Data-Raw'!$G:$G,$C75,'Data-Raw'!$B:$B,"&gt;="&amp;D$2,'Data-Raw'!$B:$B,"&lt;="&amp;D$3)</f>
        <v>643</v>
      </c>
      <c r="E75" s="77">
        <f>SUMIFS('Data-Raw'!$E:$E,'Data-Raw'!$G:$G,$C75,'Data-Raw'!$B:$B,"&gt;="&amp;E$2,'Data-Raw'!$B:$B,"&lt;="&amp;E$3)</f>
        <v>636</v>
      </c>
      <c r="F75" s="77">
        <f>SUMIFS('Data-Raw'!$E:$E,'Data-Raw'!$G:$G,$C75,'Data-Raw'!$B:$B,"&gt;="&amp;F$2,'Data-Raw'!$B:$B,"&lt;="&amp;F$3)</f>
        <v>775</v>
      </c>
      <c r="G75" s="77">
        <f>SUMIFS('Data-Raw'!$E:$E,'Data-Raw'!$G:$G,$C75,'Data-Raw'!$B:$B,"&gt;="&amp;G$2,'Data-Raw'!$B:$B,"&lt;="&amp;G$3)</f>
        <v>876</v>
      </c>
      <c r="H75" s="77">
        <f>SUMIFS('Data-Raw'!$E:$E,'Data-Raw'!$G:$G,$C75,'Data-Raw'!$B:$B,"&gt;="&amp;H$2,'Data-Raw'!$B:$B,"&lt;="&amp;H$3)</f>
        <v>561</v>
      </c>
      <c r="I75" s="77">
        <f>SUMIFS('Data-Raw'!$E:$E,'Data-Raw'!$G:$G,$C75,'Data-Raw'!$B:$B,"&gt;="&amp;I$2,'Data-Raw'!$B:$B,"&lt;="&amp;I$3)</f>
        <v>925</v>
      </c>
      <c r="J75" s="77">
        <f>SUMIFS('Data-Raw'!$E:$E,'Data-Raw'!$G:$G,$C75,'Data-Raw'!$B:$B,"&gt;="&amp;J$2,'Data-Raw'!$B:$B,"&lt;="&amp;J$3)</f>
        <v>820</v>
      </c>
      <c r="K75" s="77">
        <f>SUMIFS('Data-Raw'!$E:$E,'Data-Raw'!$G:$G,$C75,'Data-Raw'!$B:$B,"&gt;="&amp;K$2,'Data-Raw'!$B:$B,"&lt;="&amp;K$3)</f>
        <v>873</v>
      </c>
      <c r="L75" s="77">
        <f>SUMIFS('Data-Raw'!$E:$E,'Data-Raw'!$G:$G,$C75,'Data-Raw'!$B:$B,"&gt;="&amp;L$2,'Data-Raw'!$B:$B,"&lt;="&amp;L$3)</f>
        <v>865</v>
      </c>
      <c r="M75" s="77">
        <f>SUMIFS('Data-Raw'!$E:$E,'Data-Raw'!$G:$G,$C75,'Data-Raw'!$B:$B,"&gt;="&amp;M$2,'Data-Raw'!$B:$B,"&lt;="&amp;M$3)</f>
        <v>646</v>
      </c>
      <c r="N75" s="77">
        <f>SUMIFS('Data-Raw'!$E:$E,'Data-Raw'!$G:$G,$C75,'Data-Raw'!$B:$B,"&gt;="&amp;N$2,'Data-Raw'!$B:$B,"&lt;="&amp;N$3)</f>
        <v>642</v>
      </c>
      <c r="O75" s="77">
        <f>SUMIFS('Data-Raw'!$E:$E,'Data-Raw'!$G:$G,$C75,'Data-Raw'!$B:$B,"&gt;="&amp;O$2,'Data-Raw'!$B:$B,"&lt;="&amp;O$3)</f>
        <v>683</v>
      </c>
      <c r="P75" s="80">
        <f t="shared" si="6"/>
        <v>8945</v>
      </c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</row>
    <row r="76" spans="1:42" x14ac:dyDescent="0.55000000000000004">
      <c r="A76" s="10" t="s">
        <v>119</v>
      </c>
      <c r="B76" s="11" t="s">
        <v>247</v>
      </c>
      <c r="C76" s="10" t="s">
        <v>19</v>
      </c>
      <c r="D76" s="77">
        <f>SUMIFS('Data-Raw'!$E:$E,'Data-Raw'!$G:$G,$C76,'Data-Raw'!$B:$B,"&gt;="&amp;D$2,'Data-Raw'!$B:$B,"&lt;="&amp;D$3)</f>
        <v>916</v>
      </c>
      <c r="E76" s="77">
        <f>SUMIFS('Data-Raw'!$E:$E,'Data-Raw'!$G:$G,$C76,'Data-Raw'!$B:$B,"&gt;="&amp;E$2,'Data-Raw'!$B:$B,"&lt;="&amp;E$3)</f>
        <v>550</v>
      </c>
      <c r="F76" s="77">
        <f>SUMIFS('Data-Raw'!$E:$E,'Data-Raw'!$G:$G,$C76,'Data-Raw'!$B:$B,"&gt;="&amp;F$2,'Data-Raw'!$B:$B,"&lt;="&amp;F$3)</f>
        <v>496</v>
      </c>
      <c r="G76" s="77">
        <f>SUMIFS('Data-Raw'!$E:$E,'Data-Raw'!$G:$G,$C76,'Data-Raw'!$B:$B,"&gt;="&amp;G$2,'Data-Raw'!$B:$B,"&lt;="&amp;G$3)</f>
        <v>439</v>
      </c>
      <c r="H76" s="77">
        <f>SUMIFS('Data-Raw'!$E:$E,'Data-Raw'!$G:$G,$C76,'Data-Raw'!$B:$B,"&gt;="&amp;H$2,'Data-Raw'!$B:$B,"&lt;="&amp;H$3)</f>
        <v>379</v>
      </c>
      <c r="I76" s="77">
        <f>SUMIFS('Data-Raw'!$E:$E,'Data-Raw'!$G:$G,$C76,'Data-Raw'!$B:$B,"&gt;="&amp;I$2,'Data-Raw'!$B:$B,"&lt;="&amp;I$3)</f>
        <v>442</v>
      </c>
      <c r="J76" s="77">
        <f>SUMIFS('Data-Raw'!$E:$E,'Data-Raw'!$G:$G,$C76,'Data-Raw'!$B:$B,"&gt;="&amp;J$2,'Data-Raw'!$B:$B,"&lt;="&amp;J$3)</f>
        <v>673</v>
      </c>
      <c r="K76" s="77">
        <f>SUMIFS('Data-Raw'!$E:$E,'Data-Raw'!$G:$G,$C76,'Data-Raw'!$B:$B,"&gt;="&amp;K$2,'Data-Raw'!$B:$B,"&lt;="&amp;K$3)</f>
        <v>580</v>
      </c>
      <c r="L76" s="77">
        <f>SUMIFS('Data-Raw'!$E:$E,'Data-Raw'!$G:$G,$C76,'Data-Raw'!$B:$B,"&gt;="&amp;L$2,'Data-Raw'!$B:$B,"&lt;="&amp;L$3)</f>
        <v>671</v>
      </c>
      <c r="M76" s="77">
        <f>SUMIFS('Data-Raw'!$E:$E,'Data-Raw'!$G:$G,$C76,'Data-Raw'!$B:$B,"&gt;="&amp;M$2,'Data-Raw'!$B:$B,"&lt;="&amp;M$3)</f>
        <v>548</v>
      </c>
      <c r="N76" s="77">
        <f>SUMIFS('Data-Raw'!$E:$E,'Data-Raw'!$G:$G,$C76,'Data-Raw'!$B:$B,"&gt;="&amp;N$2,'Data-Raw'!$B:$B,"&lt;="&amp;N$3)</f>
        <v>668</v>
      </c>
      <c r="O76" s="77">
        <f>SUMIFS('Data-Raw'!$E:$E,'Data-Raw'!$G:$G,$C76,'Data-Raw'!$B:$B,"&gt;="&amp;O$2,'Data-Raw'!$B:$B,"&lt;="&amp;O$3)</f>
        <v>620</v>
      </c>
      <c r="P76" s="80">
        <f t="shared" si="6"/>
        <v>6982</v>
      </c>
      <c r="Q76" s="2"/>
      <c r="AC76" s="2"/>
    </row>
    <row r="77" spans="1:42" s="2" customFormat="1" x14ac:dyDescent="0.55000000000000004">
      <c r="A77" s="10" t="s">
        <v>119</v>
      </c>
      <c r="B77" s="11" t="s">
        <v>264</v>
      </c>
      <c r="C77" s="10" t="s">
        <v>62</v>
      </c>
      <c r="D77" s="77">
        <f>SUMIFS('Data-Raw'!$E:$E,'Data-Raw'!$G:$G,$C77,'Data-Raw'!$B:$B,"&gt;="&amp;D$2,'Data-Raw'!$B:$B,"&lt;="&amp;D$3)</f>
        <v>316</v>
      </c>
      <c r="E77" s="77">
        <f>SUMIFS('Data-Raw'!$E:$E,'Data-Raw'!$G:$G,$C77,'Data-Raw'!$B:$B,"&gt;="&amp;E$2,'Data-Raw'!$B:$B,"&lt;="&amp;E$3)</f>
        <v>211</v>
      </c>
      <c r="F77" s="77">
        <f>SUMIFS('Data-Raw'!$E:$E,'Data-Raw'!$G:$G,$C77,'Data-Raw'!$B:$B,"&gt;="&amp;F$2,'Data-Raw'!$B:$B,"&lt;="&amp;F$3)</f>
        <v>557</v>
      </c>
      <c r="G77" s="77">
        <f>SUMIFS('Data-Raw'!$E:$E,'Data-Raw'!$G:$G,$C77,'Data-Raw'!$B:$B,"&gt;="&amp;G$2,'Data-Raw'!$B:$B,"&lt;="&amp;G$3)</f>
        <v>165</v>
      </c>
      <c r="H77" s="77">
        <f>SUMIFS('Data-Raw'!$E:$E,'Data-Raw'!$G:$G,$C77,'Data-Raw'!$B:$B,"&gt;="&amp;H$2,'Data-Raw'!$B:$B,"&lt;="&amp;H$3)</f>
        <v>40</v>
      </c>
      <c r="I77" s="77">
        <f>SUMIFS('Data-Raw'!$E:$E,'Data-Raw'!$G:$G,$C77,'Data-Raw'!$B:$B,"&gt;="&amp;I$2,'Data-Raw'!$B:$B,"&lt;="&amp;I$3)</f>
        <v>106</v>
      </c>
      <c r="J77" s="77">
        <f>SUMIFS('Data-Raw'!$E:$E,'Data-Raw'!$G:$G,$C77,'Data-Raw'!$B:$B,"&gt;="&amp;J$2,'Data-Raw'!$B:$B,"&lt;="&amp;J$3)</f>
        <v>99</v>
      </c>
      <c r="K77" s="77">
        <f>SUMIFS('Data-Raw'!$E:$E,'Data-Raw'!$G:$G,$C77,'Data-Raw'!$B:$B,"&gt;="&amp;K$2,'Data-Raw'!$B:$B,"&lt;="&amp;K$3)</f>
        <v>109</v>
      </c>
      <c r="L77" s="77">
        <f>SUMIFS('Data-Raw'!$E:$E,'Data-Raw'!$G:$G,$C77,'Data-Raw'!$B:$B,"&gt;="&amp;L$2,'Data-Raw'!$B:$B,"&lt;="&amp;L$3)</f>
        <v>234</v>
      </c>
      <c r="M77" s="77">
        <f>SUMIFS('Data-Raw'!$E:$E,'Data-Raw'!$G:$G,$C77,'Data-Raw'!$B:$B,"&gt;="&amp;M$2,'Data-Raw'!$B:$B,"&lt;="&amp;M$3)</f>
        <v>290</v>
      </c>
      <c r="N77" s="77">
        <f>SUMIFS('Data-Raw'!$E:$E,'Data-Raw'!$G:$G,$C77,'Data-Raw'!$B:$B,"&gt;="&amp;N$2,'Data-Raw'!$B:$B,"&lt;="&amp;N$3)</f>
        <v>177</v>
      </c>
      <c r="O77" s="77">
        <f>SUMIFS('Data-Raw'!$E:$E,'Data-Raw'!$G:$G,$C77,'Data-Raw'!$B:$B,"&gt;="&amp;O$2,'Data-Raw'!$B:$B,"&lt;="&amp;O$3)</f>
        <v>351</v>
      </c>
      <c r="P77" s="80">
        <f t="shared" si="6"/>
        <v>2655</v>
      </c>
      <c r="AC77"/>
      <c r="AE77"/>
      <c r="AF77"/>
      <c r="AG77"/>
      <c r="AH77"/>
      <c r="AI77"/>
      <c r="AJ77"/>
      <c r="AK77"/>
      <c r="AL77"/>
      <c r="AM77"/>
      <c r="AN77"/>
      <c r="AO77"/>
      <c r="AP77"/>
    </row>
    <row r="78" spans="1:42" s="2" customFormat="1" x14ac:dyDescent="0.55000000000000004">
      <c r="A78" s="10" t="s">
        <v>119</v>
      </c>
      <c r="B78" s="11" t="s">
        <v>254</v>
      </c>
      <c r="C78" s="10" t="s">
        <v>35</v>
      </c>
      <c r="D78" s="77">
        <f>SUMIFS('Data-Raw'!$E:$E,'Data-Raw'!$G:$G,$C78,'Data-Raw'!$B:$B,"&gt;="&amp;D$2,'Data-Raw'!$B:$B,"&lt;="&amp;D$3)</f>
        <v>167</v>
      </c>
      <c r="E78" s="77">
        <f>SUMIFS('Data-Raw'!$E:$E,'Data-Raw'!$G:$G,$C78,'Data-Raw'!$B:$B,"&gt;="&amp;E$2,'Data-Raw'!$B:$B,"&lt;="&amp;E$3)</f>
        <v>142</v>
      </c>
      <c r="F78" s="77">
        <f>SUMIFS('Data-Raw'!$E:$E,'Data-Raw'!$G:$G,$C78,'Data-Raw'!$B:$B,"&gt;="&amp;F$2,'Data-Raw'!$B:$B,"&lt;="&amp;F$3)</f>
        <v>70</v>
      </c>
      <c r="G78" s="77">
        <f>SUMIFS('Data-Raw'!$E:$E,'Data-Raw'!$G:$G,$C78,'Data-Raw'!$B:$B,"&gt;="&amp;G$2,'Data-Raw'!$B:$B,"&lt;="&amp;G$3)</f>
        <v>148</v>
      </c>
      <c r="H78" s="77">
        <f>SUMIFS('Data-Raw'!$E:$E,'Data-Raw'!$G:$G,$C78,'Data-Raw'!$B:$B,"&gt;="&amp;H$2,'Data-Raw'!$B:$B,"&lt;="&amp;H$3)</f>
        <v>157</v>
      </c>
      <c r="I78" s="77">
        <f>SUMIFS('Data-Raw'!$E:$E,'Data-Raw'!$G:$G,$C78,'Data-Raw'!$B:$B,"&gt;="&amp;I$2,'Data-Raw'!$B:$B,"&lt;="&amp;I$3)</f>
        <v>74</v>
      </c>
      <c r="J78" s="77">
        <f>SUMIFS('Data-Raw'!$E:$E,'Data-Raw'!$G:$G,$C78,'Data-Raw'!$B:$B,"&gt;="&amp;J$2,'Data-Raw'!$B:$B,"&lt;="&amp;J$3)</f>
        <v>110</v>
      </c>
      <c r="K78" s="77">
        <f>SUMIFS('Data-Raw'!$E:$E,'Data-Raw'!$G:$G,$C78,'Data-Raw'!$B:$B,"&gt;="&amp;K$2,'Data-Raw'!$B:$B,"&lt;="&amp;K$3)</f>
        <v>13</v>
      </c>
      <c r="L78" s="77">
        <f>SUMIFS('Data-Raw'!$E:$E,'Data-Raw'!$G:$G,$C78,'Data-Raw'!$B:$B,"&gt;="&amp;L$2,'Data-Raw'!$B:$B,"&lt;="&amp;L$3)</f>
        <v>37</v>
      </c>
      <c r="M78" s="77">
        <f>SUMIFS('Data-Raw'!$E:$E,'Data-Raw'!$G:$G,$C78,'Data-Raw'!$B:$B,"&gt;="&amp;M$2,'Data-Raw'!$B:$B,"&lt;="&amp;M$3)</f>
        <v>274</v>
      </c>
      <c r="N78" s="77">
        <f>SUMIFS('Data-Raw'!$E:$E,'Data-Raw'!$G:$G,$C78,'Data-Raw'!$B:$B,"&gt;="&amp;N$2,'Data-Raw'!$B:$B,"&lt;="&amp;N$3)</f>
        <v>77</v>
      </c>
      <c r="O78" s="77">
        <f>SUMIFS('Data-Raw'!$E:$E,'Data-Raw'!$G:$G,$C78,'Data-Raw'!$B:$B,"&gt;="&amp;O$2,'Data-Raw'!$B:$B,"&lt;="&amp;O$3)</f>
        <v>249</v>
      </c>
      <c r="P78" s="80">
        <f t="shared" si="6"/>
        <v>1518</v>
      </c>
      <c r="Q78"/>
      <c r="R78"/>
      <c r="S78"/>
      <c r="T78"/>
      <c r="U78"/>
      <c r="V78"/>
      <c r="W78"/>
      <c r="X78"/>
      <c r="Y78"/>
      <c r="Z78"/>
      <c r="AA78"/>
      <c r="AB78"/>
      <c r="AE78"/>
      <c r="AF78"/>
      <c r="AG78"/>
      <c r="AH78"/>
      <c r="AI78"/>
      <c r="AJ78"/>
      <c r="AK78"/>
      <c r="AL78"/>
      <c r="AM78"/>
      <c r="AN78"/>
      <c r="AO78"/>
      <c r="AP78"/>
    </row>
    <row r="79" spans="1:42" x14ac:dyDescent="0.55000000000000004">
      <c r="A79" s="10" t="s">
        <v>119</v>
      </c>
      <c r="B79" s="11" t="s">
        <v>239</v>
      </c>
      <c r="C79" s="10" t="s">
        <v>49</v>
      </c>
      <c r="D79" s="77">
        <f>SUMIFS('Data-Raw'!$E:$E,'Data-Raw'!$G:$G,$C79,'Data-Raw'!$B:$B,"&gt;="&amp;D$2,'Data-Raw'!$B:$B,"&lt;="&amp;D$3)</f>
        <v>346</v>
      </c>
      <c r="E79" s="77">
        <f>SUMIFS('Data-Raw'!$E:$E,'Data-Raw'!$G:$G,$C79,'Data-Raw'!$B:$B,"&gt;="&amp;E$2,'Data-Raw'!$B:$B,"&lt;="&amp;E$3)</f>
        <v>355</v>
      </c>
      <c r="F79" s="77">
        <f>SUMIFS('Data-Raw'!$E:$E,'Data-Raw'!$G:$G,$C79,'Data-Raw'!$B:$B,"&gt;="&amp;F$2,'Data-Raw'!$B:$B,"&lt;="&amp;F$3)</f>
        <v>381</v>
      </c>
      <c r="G79" s="77">
        <f>SUMIFS('Data-Raw'!$E:$E,'Data-Raw'!$G:$G,$C79,'Data-Raw'!$B:$B,"&gt;="&amp;G$2,'Data-Raw'!$B:$B,"&lt;="&amp;G$3)</f>
        <v>479</v>
      </c>
      <c r="H79" s="77">
        <f>SUMIFS('Data-Raw'!$E:$E,'Data-Raw'!$G:$G,$C79,'Data-Raw'!$B:$B,"&gt;="&amp;H$2,'Data-Raw'!$B:$B,"&lt;="&amp;H$3)</f>
        <v>563</v>
      </c>
      <c r="I79" s="77">
        <f>SUMIFS('Data-Raw'!$E:$E,'Data-Raw'!$G:$G,$C79,'Data-Raw'!$B:$B,"&gt;="&amp;I$2,'Data-Raw'!$B:$B,"&lt;="&amp;I$3)</f>
        <v>542</v>
      </c>
      <c r="J79" s="77">
        <f>SUMIFS('Data-Raw'!$E:$E,'Data-Raw'!$G:$G,$C79,'Data-Raw'!$B:$B,"&gt;="&amp;J$2,'Data-Raw'!$B:$B,"&lt;="&amp;J$3)</f>
        <v>516</v>
      </c>
      <c r="K79" s="77">
        <f>SUMIFS('Data-Raw'!$E:$E,'Data-Raw'!$G:$G,$C79,'Data-Raw'!$B:$B,"&gt;="&amp;K$2,'Data-Raw'!$B:$B,"&lt;="&amp;K$3)</f>
        <v>453</v>
      </c>
      <c r="L79" s="77">
        <f>SUMIFS('Data-Raw'!$E:$E,'Data-Raw'!$G:$G,$C79,'Data-Raw'!$B:$B,"&gt;="&amp;L$2,'Data-Raw'!$B:$B,"&lt;="&amp;L$3)</f>
        <v>704</v>
      </c>
      <c r="M79" s="77">
        <f>SUMIFS('Data-Raw'!$E:$E,'Data-Raw'!$G:$G,$C79,'Data-Raw'!$B:$B,"&gt;="&amp;M$2,'Data-Raw'!$B:$B,"&lt;="&amp;M$3)</f>
        <v>620</v>
      </c>
      <c r="N79" s="77">
        <f>SUMIFS('Data-Raw'!$E:$E,'Data-Raw'!$G:$G,$C79,'Data-Raw'!$B:$B,"&gt;="&amp;N$2,'Data-Raw'!$B:$B,"&lt;="&amp;N$3)</f>
        <v>456</v>
      </c>
      <c r="O79" s="77">
        <f>SUMIFS('Data-Raw'!$E:$E,'Data-Raw'!$G:$G,$C79,'Data-Raw'!$B:$B,"&gt;="&amp;O$2,'Data-Raw'!$B:$B,"&lt;="&amp;O$3)</f>
        <v>577</v>
      </c>
      <c r="P79" s="80">
        <f t="shared" si="6"/>
        <v>5992</v>
      </c>
      <c r="Q79" s="2"/>
    </row>
    <row r="80" spans="1:42" s="2" customFormat="1" x14ac:dyDescent="0.55000000000000004">
      <c r="A80" s="10" t="s">
        <v>119</v>
      </c>
      <c r="B80" s="11" t="s">
        <v>246</v>
      </c>
      <c r="C80" s="10" t="s">
        <v>121</v>
      </c>
      <c r="D80" s="77">
        <f>SUMIFS('Data-Raw'!$E:$E,'Data-Raw'!$G:$G,$C80,'Data-Raw'!$B:$B,"&gt;="&amp;D$2,'Data-Raw'!$B:$B,"&lt;="&amp;D$3)</f>
        <v>597</v>
      </c>
      <c r="E80" s="77">
        <f>SUMIFS('Data-Raw'!$E:$E,'Data-Raw'!$G:$G,$C80,'Data-Raw'!$B:$B,"&gt;="&amp;E$2,'Data-Raw'!$B:$B,"&lt;="&amp;E$3)</f>
        <v>449</v>
      </c>
      <c r="F80" s="77">
        <f>SUMIFS('Data-Raw'!$E:$E,'Data-Raw'!$G:$G,$C80,'Data-Raw'!$B:$B,"&gt;="&amp;F$2,'Data-Raw'!$B:$B,"&lt;="&amp;F$3)</f>
        <v>744</v>
      </c>
      <c r="G80" s="77">
        <f>SUMIFS('Data-Raw'!$E:$E,'Data-Raw'!$G:$G,$C80,'Data-Raw'!$B:$B,"&gt;="&amp;G$2,'Data-Raw'!$B:$B,"&lt;="&amp;G$3)</f>
        <v>552</v>
      </c>
      <c r="H80" s="77">
        <f>SUMIFS('Data-Raw'!$E:$E,'Data-Raw'!$G:$G,$C80,'Data-Raw'!$B:$B,"&gt;="&amp;H$2,'Data-Raw'!$B:$B,"&lt;="&amp;H$3)</f>
        <v>619</v>
      </c>
      <c r="I80" s="77">
        <f>SUMIFS('Data-Raw'!$E:$E,'Data-Raw'!$G:$G,$C80,'Data-Raw'!$B:$B,"&gt;="&amp;I$2,'Data-Raw'!$B:$B,"&lt;="&amp;I$3)</f>
        <v>836</v>
      </c>
      <c r="J80" s="77">
        <f>SUMIFS('Data-Raw'!$E:$E,'Data-Raw'!$G:$G,$C80,'Data-Raw'!$B:$B,"&gt;="&amp;J$2,'Data-Raw'!$B:$B,"&lt;="&amp;J$3)</f>
        <v>1013</v>
      </c>
      <c r="K80" s="77">
        <f>SUMIFS('Data-Raw'!$E:$E,'Data-Raw'!$G:$G,$C80,'Data-Raw'!$B:$B,"&gt;="&amp;K$2,'Data-Raw'!$B:$B,"&lt;="&amp;K$3)</f>
        <v>646</v>
      </c>
      <c r="L80" s="77">
        <f>SUMIFS('Data-Raw'!$E:$E,'Data-Raw'!$G:$G,$C80,'Data-Raw'!$B:$B,"&gt;="&amp;L$2,'Data-Raw'!$B:$B,"&lt;="&amp;L$3)</f>
        <v>619</v>
      </c>
      <c r="M80" s="77">
        <f>SUMIFS('Data-Raw'!$E:$E,'Data-Raw'!$G:$G,$C80,'Data-Raw'!$B:$B,"&gt;="&amp;M$2,'Data-Raw'!$B:$B,"&lt;="&amp;M$3)</f>
        <v>651</v>
      </c>
      <c r="N80" s="77">
        <f>SUMIFS('Data-Raw'!$E:$E,'Data-Raw'!$G:$G,$C80,'Data-Raw'!$B:$B,"&gt;="&amp;N$2,'Data-Raw'!$B:$B,"&lt;="&amp;N$3)</f>
        <v>669</v>
      </c>
      <c r="O80" s="77">
        <f>SUMIFS('Data-Raw'!$E:$E,'Data-Raw'!$G:$G,$C80,'Data-Raw'!$B:$B,"&gt;="&amp;O$2,'Data-Raw'!$B:$B,"&lt;="&amp;O$3)</f>
        <v>837</v>
      </c>
      <c r="P80" s="80">
        <f t="shared" si="6"/>
        <v>8232</v>
      </c>
      <c r="Q80"/>
      <c r="R80"/>
      <c r="S80"/>
      <c r="T80"/>
      <c r="U80"/>
      <c r="V80"/>
      <c r="W80"/>
      <c r="X80"/>
      <c r="Y80"/>
      <c r="Z80"/>
      <c r="AA80"/>
      <c r="AB80"/>
      <c r="AC80"/>
      <c r="AE80"/>
      <c r="AF80"/>
      <c r="AG80"/>
      <c r="AH80"/>
      <c r="AI80"/>
      <c r="AJ80"/>
      <c r="AK80"/>
      <c r="AL80"/>
      <c r="AM80"/>
      <c r="AN80"/>
      <c r="AO80"/>
      <c r="AP80"/>
    </row>
    <row r="81" spans="1:42" x14ac:dyDescent="0.55000000000000004">
      <c r="A81" s="10" t="s">
        <v>119</v>
      </c>
      <c r="B81" s="11" t="s">
        <v>259</v>
      </c>
      <c r="C81" s="10" t="s">
        <v>36</v>
      </c>
      <c r="D81" s="77">
        <f>SUMIFS('Data-Raw'!$E:$E,'Data-Raw'!$G:$G,$C81,'Data-Raw'!$B:$B,"&gt;="&amp;D$2,'Data-Raw'!$B:$B,"&lt;="&amp;D$3)</f>
        <v>429</v>
      </c>
      <c r="E81" s="77">
        <f>SUMIFS('Data-Raw'!$E:$E,'Data-Raw'!$G:$G,$C81,'Data-Raw'!$B:$B,"&gt;="&amp;E$2,'Data-Raw'!$B:$B,"&lt;="&amp;E$3)</f>
        <v>724</v>
      </c>
      <c r="F81" s="77">
        <f>SUMIFS('Data-Raw'!$E:$E,'Data-Raw'!$G:$G,$C81,'Data-Raw'!$B:$B,"&gt;="&amp;F$2,'Data-Raw'!$B:$B,"&lt;="&amp;F$3)</f>
        <v>477</v>
      </c>
      <c r="G81" s="77">
        <f>SUMIFS('Data-Raw'!$E:$E,'Data-Raw'!$G:$G,$C81,'Data-Raw'!$B:$B,"&gt;="&amp;G$2,'Data-Raw'!$B:$B,"&lt;="&amp;G$3)</f>
        <v>390</v>
      </c>
      <c r="H81" s="77">
        <f>SUMIFS('Data-Raw'!$E:$E,'Data-Raw'!$G:$G,$C81,'Data-Raw'!$B:$B,"&gt;="&amp;H$2,'Data-Raw'!$B:$B,"&lt;="&amp;H$3)</f>
        <v>841</v>
      </c>
      <c r="I81" s="77">
        <f>SUMIFS('Data-Raw'!$E:$E,'Data-Raw'!$G:$G,$C81,'Data-Raw'!$B:$B,"&gt;="&amp;I$2,'Data-Raw'!$B:$B,"&lt;="&amp;I$3)</f>
        <v>397</v>
      </c>
      <c r="J81" s="77">
        <f>SUMIFS('Data-Raw'!$E:$E,'Data-Raw'!$G:$G,$C81,'Data-Raw'!$B:$B,"&gt;="&amp;J$2,'Data-Raw'!$B:$B,"&lt;="&amp;J$3)</f>
        <v>971</v>
      </c>
      <c r="K81" s="77">
        <f>SUMIFS('Data-Raw'!$E:$E,'Data-Raw'!$G:$G,$C81,'Data-Raw'!$B:$B,"&gt;="&amp;K$2,'Data-Raw'!$B:$B,"&lt;="&amp;K$3)</f>
        <v>435</v>
      </c>
      <c r="L81" s="77">
        <f>SUMIFS('Data-Raw'!$E:$E,'Data-Raw'!$G:$G,$C81,'Data-Raw'!$B:$B,"&gt;="&amp;L$2,'Data-Raw'!$B:$B,"&lt;="&amp;L$3)</f>
        <v>586</v>
      </c>
      <c r="M81" s="77">
        <f>SUMIFS('Data-Raw'!$E:$E,'Data-Raw'!$G:$G,$C81,'Data-Raw'!$B:$B,"&gt;="&amp;M$2,'Data-Raw'!$B:$B,"&lt;="&amp;M$3)</f>
        <v>349</v>
      </c>
      <c r="N81" s="77">
        <f>SUMIFS('Data-Raw'!$E:$E,'Data-Raw'!$G:$G,$C81,'Data-Raw'!$B:$B,"&gt;="&amp;N$2,'Data-Raw'!$B:$B,"&lt;="&amp;N$3)</f>
        <v>394</v>
      </c>
      <c r="O81" s="77">
        <f>SUMIFS('Data-Raw'!$E:$E,'Data-Raw'!$G:$G,$C81,'Data-Raw'!$B:$B,"&gt;="&amp;O$2,'Data-Raw'!$B:$B,"&lt;="&amp;O$3)</f>
        <v>259</v>
      </c>
      <c r="P81" s="80">
        <f t="shared" si="6"/>
        <v>6252</v>
      </c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 spans="1:42" x14ac:dyDescent="0.55000000000000004">
      <c r="A82" s="10" t="s">
        <v>119</v>
      </c>
      <c r="B82" s="11" t="s">
        <v>253</v>
      </c>
      <c r="C82" s="10" t="s">
        <v>38</v>
      </c>
      <c r="D82" s="77">
        <f>SUMIFS('Data-Raw'!$E:$E,'Data-Raw'!$G:$G,$C82,'Data-Raw'!$B:$B,"&gt;="&amp;D$2,'Data-Raw'!$B:$B,"&lt;="&amp;D$3)</f>
        <v>308</v>
      </c>
      <c r="E82" s="77">
        <f>SUMIFS('Data-Raw'!$E:$E,'Data-Raw'!$G:$G,$C82,'Data-Raw'!$B:$B,"&gt;="&amp;E$2,'Data-Raw'!$B:$B,"&lt;="&amp;E$3)</f>
        <v>133</v>
      </c>
      <c r="F82" s="77">
        <f>SUMIFS('Data-Raw'!$E:$E,'Data-Raw'!$G:$G,$C82,'Data-Raw'!$B:$B,"&gt;="&amp;F$2,'Data-Raw'!$B:$B,"&lt;="&amp;F$3)</f>
        <v>100</v>
      </c>
      <c r="G82" s="77">
        <f>SUMIFS('Data-Raw'!$E:$E,'Data-Raw'!$G:$G,$C82,'Data-Raw'!$B:$B,"&gt;="&amp;G$2,'Data-Raw'!$B:$B,"&lt;="&amp;G$3)</f>
        <v>65</v>
      </c>
      <c r="H82" s="77">
        <f>SUMIFS('Data-Raw'!$E:$E,'Data-Raw'!$G:$G,$C82,'Data-Raw'!$B:$B,"&gt;="&amp;H$2,'Data-Raw'!$B:$B,"&lt;="&amp;H$3)</f>
        <v>149</v>
      </c>
      <c r="I82" s="77">
        <f>SUMIFS('Data-Raw'!$E:$E,'Data-Raw'!$G:$G,$C82,'Data-Raw'!$B:$B,"&gt;="&amp;I$2,'Data-Raw'!$B:$B,"&lt;="&amp;I$3)</f>
        <v>125</v>
      </c>
      <c r="J82" s="77">
        <f>SUMIFS('Data-Raw'!$E:$E,'Data-Raw'!$G:$G,$C82,'Data-Raw'!$B:$B,"&gt;="&amp;J$2,'Data-Raw'!$B:$B,"&lt;="&amp;J$3)</f>
        <v>256</v>
      </c>
      <c r="K82" s="77">
        <f>SUMIFS('Data-Raw'!$E:$E,'Data-Raw'!$G:$G,$C82,'Data-Raw'!$B:$B,"&gt;="&amp;K$2,'Data-Raw'!$B:$B,"&lt;="&amp;K$3)</f>
        <v>187</v>
      </c>
      <c r="L82" s="77">
        <f>SUMIFS('Data-Raw'!$E:$E,'Data-Raw'!$G:$G,$C82,'Data-Raw'!$B:$B,"&gt;="&amp;L$2,'Data-Raw'!$B:$B,"&lt;="&amp;L$3)</f>
        <v>133</v>
      </c>
      <c r="M82" s="77">
        <f>SUMIFS('Data-Raw'!$E:$E,'Data-Raw'!$G:$G,$C82,'Data-Raw'!$B:$B,"&gt;="&amp;M$2,'Data-Raw'!$B:$B,"&lt;="&amp;M$3)</f>
        <v>210</v>
      </c>
      <c r="N82" s="77">
        <f>SUMIFS('Data-Raw'!$E:$E,'Data-Raw'!$G:$G,$C82,'Data-Raw'!$B:$B,"&gt;="&amp;N$2,'Data-Raw'!$B:$B,"&lt;="&amp;N$3)</f>
        <v>137</v>
      </c>
      <c r="O82" s="77">
        <f>SUMIFS('Data-Raw'!$E:$E,'Data-Raw'!$G:$G,$C82,'Data-Raw'!$B:$B,"&gt;="&amp;O$2,'Data-Raw'!$B:$B,"&lt;="&amp;O$3)</f>
        <v>244</v>
      </c>
      <c r="P82" s="80">
        <f t="shared" si="6"/>
        <v>2047</v>
      </c>
      <c r="AC82" s="2"/>
    </row>
    <row r="83" spans="1:42" x14ac:dyDescent="0.55000000000000004">
      <c r="A83" s="10" t="s">
        <v>119</v>
      </c>
      <c r="B83" s="11" t="s">
        <v>258</v>
      </c>
      <c r="C83" s="10" t="s">
        <v>34</v>
      </c>
      <c r="D83" s="77">
        <f>SUMIFS('Data-Raw'!$E:$E,'Data-Raw'!$G:$G,$C83,'Data-Raw'!$B:$B,"&gt;="&amp;D$2,'Data-Raw'!$B:$B,"&lt;="&amp;D$3)</f>
        <v>153</v>
      </c>
      <c r="E83" s="77">
        <f>SUMIFS('Data-Raw'!$E:$E,'Data-Raw'!$G:$G,$C83,'Data-Raw'!$B:$B,"&gt;="&amp;E$2,'Data-Raw'!$B:$B,"&lt;="&amp;E$3)</f>
        <v>164</v>
      </c>
      <c r="F83" s="77">
        <f>SUMIFS('Data-Raw'!$E:$E,'Data-Raw'!$G:$G,$C83,'Data-Raw'!$B:$B,"&gt;="&amp;F$2,'Data-Raw'!$B:$B,"&lt;="&amp;F$3)</f>
        <v>141</v>
      </c>
      <c r="G83" s="77">
        <f>SUMIFS('Data-Raw'!$E:$E,'Data-Raw'!$G:$G,$C83,'Data-Raw'!$B:$B,"&gt;="&amp;G$2,'Data-Raw'!$B:$B,"&lt;="&amp;G$3)</f>
        <v>2</v>
      </c>
      <c r="H83" s="77">
        <f>SUMIFS('Data-Raw'!$E:$E,'Data-Raw'!$G:$G,$C83,'Data-Raw'!$B:$B,"&gt;="&amp;H$2,'Data-Raw'!$B:$B,"&lt;="&amp;H$3)</f>
        <v>116</v>
      </c>
      <c r="I83" s="77">
        <f>SUMIFS('Data-Raw'!$E:$E,'Data-Raw'!$G:$G,$C83,'Data-Raw'!$B:$B,"&gt;="&amp;I$2,'Data-Raw'!$B:$B,"&lt;="&amp;I$3)</f>
        <v>242</v>
      </c>
      <c r="J83" s="77">
        <f>SUMIFS('Data-Raw'!$E:$E,'Data-Raw'!$G:$G,$C83,'Data-Raw'!$B:$B,"&gt;="&amp;J$2,'Data-Raw'!$B:$B,"&lt;="&amp;J$3)</f>
        <v>252</v>
      </c>
      <c r="K83" s="77">
        <f>SUMIFS('Data-Raw'!$E:$E,'Data-Raw'!$G:$G,$C83,'Data-Raw'!$B:$B,"&gt;="&amp;K$2,'Data-Raw'!$B:$B,"&lt;="&amp;K$3)</f>
        <v>125</v>
      </c>
      <c r="L83" s="77">
        <f>SUMIFS('Data-Raw'!$E:$E,'Data-Raw'!$G:$G,$C83,'Data-Raw'!$B:$B,"&gt;="&amp;L$2,'Data-Raw'!$B:$B,"&lt;="&amp;L$3)</f>
        <v>153</v>
      </c>
      <c r="M83" s="77">
        <f>SUMIFS('Data-Raw'!$E:$E,'Data-Raw'!$G:$G,$C83,'Data-Raw'!$B:$B,"&gt;="&amp;M$2,'Data-Raw'!$B:$B,"&lt;="&amp;M$3)</f>
        <v>266</v>
      </c>
      <c r="N83" s="77">
        <f>SUMIFS('Data-Raw'!$E:$E,'Data-Raw'!$G:$G,$C83,'Data-Raw'!$B:$B,"&gt;="&amp;N$2,'Data-Raw'!$B:$B,"&lt;="&amp;N$3)</f>
        <v>260</v>
      </c>
      <c r="O83" s="77">
        <f>SUMIFS('Data-Raw'!$E:$E,'Data-Raw'!$G:$G,$C83,'Data-Raw'!$B:$B,"&gt;="&amp;O$2,'Data-Raw'!$B:$B,"&lt;="&amp;O$3)</f>
        <v>87</v>
      </c>
      <c r="P83" s="80">
        <f t="shared" si="6"/>
        <v>1961</v>
      </c>
      <c r="Q83" s="2"/>
    </row>
    <row r="84" spans="1:42" s="2" customFormat="1" x14ac:dyDescent="0.55000000000000004">
      <c r="A84" s="10" t="s">
        <v>119</v>
      </c>
      <c r="B84" s="11" t="s">
        <v>248</v>
      </c>
      <c r="C84" s="10" t="s">
        <v>120</v>
      </c>
      <c r="D84" s="77">
        <f>SUMIFS('Data-Raw'!$E:$E,'Data-Raw'!$G:$G,$C84,'Data-Raw'!$B:$B,"&gt;="&amp;D$2,'Data-Raw'!$B:$B,"&lt;="&amp;D$3)</f>
        <v>157</v>
      </c>
      <c r="E84" s="77">
        <f>SUMIFS('Data-Raw'!$E:$E,'Data-Raw'!$G:$G,$C84,'Data-Raw'!$B:$B,"&gt;="&amp;E$2,'Data-Raw'!$B:$B,"&lt;="&amp;E$3)</f>
        <v>254</v>
      </c>
      <c r="F84" s="77">
        <f>SUMIFS('Data-Raw'!$E:$E,'Data-Raw'!$G:$G,$C84,'Data-Raw'!$B:$B,"&gt;="&amp;F$2,'Data-Raw'!$B:$B,"&lt;="&amp;F$3)</f>
        <v>181</v>
      </c>
      <c r="G84" s="77">
        <f>SUMIFS('Data-Raw'!$E:$E,'Data-Raw'!$G:$G,$C84,'Data-Raw'!$B:$B,"&gt;="&amp;G$2,'Data-Raw'!$B:$B,"&lt;="&amp;G$3)</f>
        <v>335</v>
      </c>
      <c r="H84" s="77">
        <f>SUMIFS('Data-Raw'!$E:$E,'Data-Raw'!$G:$G,$C84,'Data-Raw'!$B:$B,"&gt;="&amp;H$2,'Data-Raw'!$B:$B,"&lt;="&amp;H$3)</f>
        <v>3</v>
      </c>
      <c r="I84" s="77">
        <f>SUMIFS('Data-Raw'!$E:$E,'Data-Raw'!$G:$G,$C84,'Data-Raw'!$B:$B,"&gt;="&amp;I$2,'Data-Raw'!$B:$B,"&lt;="&amp;I$3)</f>
        <v>324</v>
      </c>
      <c r="J84" s="77">
        <f>SUMIFS('Data-Raw'!$E:$E,'Data-Raw'!$G:$G,$C84,'Data-Raw'!$B:$B,"&gt;="&amp;J$2,'Data-Raw'!$B:$B,"&lt;="&amp;J$3)</f>
        <v>168</v>
      </c>
      <c r="K84" s="77">
        <f>SUMIFS('Data-Raw'!$E:$E,'Data-Raw'!$G:$G,$C84,'Data-Raw'!$B:$B,"&gt;="&amp;K$2,'Data-Raw'!$B:$B,"&lt;="&amp;K$3)</f>
        <v>381</v>
      </c>
      <c r="L84" s="77">
        <f>SUMIFS('Data-Raw'!$E:$E,'Data-Raw'!$G:$G,$C84,'Data-Raw'!$B:$B,"&gt;="&amp;L$2,'Data-Raw'!$B:$B,"&lt;="&amp;L$3)</f>
        <v>371</v>
      </c>
      <c r="M84" s="77">
        <f>SUMIFS('Data-Raw'!$E:$E,'Data-Raw'!$G:$G,$C84,'Data-Raw'!$B:$B,"&gt;="&amp;M$2,'Data-Raw'!$B:$B,"&lt;="&amp;M$3)</f>
        <v>65</v>
      </c>
      <c r="N84" s="77">
        <f>SUMIFS('Data-Raw'!$E:$E,'Data-Raw'!$G:$G,$C84,'Data-Raw'!$B:$B,"&gt;="&amp;N$2,'Data-Raw'!$B:$B,"&lt;="&amp;N$3)</f>
        <v>118</v>
      </c>
      <c r="O84" s="77">
        <f>SUMIFS('Data-Raw'!$E:$E,'Data-Raw'!$G:$G,$C84,'Data-Raw'!$B:$B,"&gt;="&amp;O$2,'Data-Raw'!$B:$B,"&lt;="&amp;O$3)</f>
        <v>107</v>
      </c>
      <c r="P84" s="80">
        <f t="shared" si="6"/>
        <v>2464</v>
      </c>
      <c r="Q84"/>
      <c r="R84"/>
      <c r="S84"/>
      <c r="T84"/>
      <c r="U84"/>
      <c r="V84"/>
      <c r="W84"/>
      <c r="X84"/>
      <c r="Y84"/>
      <c r="Z84"/>
      <c r="AA84"/>
      <c r="AB84"/>
      <c r="AC84"/>
      <c r="AE84"/>
      <c r="AF84"/>
      <c r="AG84"/>
      <c r="AH84"/>
      <c r="AI84"/>
      <c r="AJ84"/>
      <c r="AK84"/>
      <c r="AL84"/>
      <c r="AM84"/>
      <c r="AN84"/>
      <c r="AO84"/>
      <c r="AP84"/>
    </row>
    <row r="85" spans="1:42" x14ac:dyDescent="0.55000000000000004">
      <c r="A85" s="10" t="s">
        <v>119</v>
      </c>
      <c r="B85" s="11" t="s">
        <v>261</v>
      </c>
      <c r="C85" s="10" t="s">
        <v>40</v>
      </c>
      <c r="D85" s="77">
        <f>SUMIFS('Data-Raw'!$E:$E,'Data-Raw'!$G:$G,$C85,'Data-Raw'!$B:$B,"&gt;="&amp;D$2,'Data-Raw'!$B:$B,"&lt;="&amp;D$3)</f>
        <v>87</v>
      </c>
      <c r="E85" s="77">
        <f>SUMIFS('Data-Raw'!$E:$E,'Data-Raw'!$G:$G,$C85,'Data-Raw'!$B:$B,"&gt;="&amp;E$2,'Data-Raw'!$B:$B,"&lt;="&amp;E$3)</f>
        <v>385</v>
      </c>
      <c r="F85" s="77">
        <f>SUMIFS('Data-Raw'!$E:$E,'Data-Raw'!$G:$G,$C85,'Data-Raw'!$B:$B,"&gt;="&amp;F$2,'Data-Raw'!$B:$B,"&lt;="&amp;F$3)</f>
        <v>435</v>
      </c>
      <c r="G85" s="77">
        <f>SUMIFS('Data-Raw'!$E:$E,'Data-Raw'!$G:$G,$C85,'Data-Raw'!$B:$B,"&gt;="&amp;G$2,'Data-Raw'!$B:$B,"&lt;="&amp;G$3)</f>
        <v>243</v>
      </c>
      <c r="H85" s="77">
        <f>SUMIFS('Data-Raw'!$E:$E,'Data-Raw'!$G:$G,$C85,'Data-Raw'!$B:$B,"&gt;="&amp;H$2,'Data-Raw'!$B:$B,"&lt;="&amp;H$3)</f>
        <v>253</v>
      </c>
      <c r="I85" s="77">
        <f>SUMIFS('Data-Raw'!$E:$E,'Data-Raw'!$G:$G,$C85,'Data-Raw'!$B:$B,"&gt;="&amp;I$2,'Data-Raw'!$B:$B,"&lt;="&amp;I$3)</f>
        <v>288</v>
      </c>
      <c r="J85" s="77">
        <f>SUMIFS('Data-Raw'!$E:$E,'Data-Raw'!$G:$G,$C85,'Data-Raw'!$B:$B,"&gt;="&amp;J$2,'Data-Raw'!$B:$B,"&lt;="&amp;J$3)</f>
        <v>301</v>
      </c>
      <c r="K85" s="77">
        <f>SUMIFS('Data-Raw'!$E:$E,'Data-Raw'!$G:$G,$C85,'Data-Raw'!$B:$B,"&gt;="&amp;K$2,'Data-Raw'!$B:$B,"&lt;="&amp;K$3)</f>
        <v>183</v>
      </c>
      <c r="L85" s="77">
        <f>SUMIFS('Data-Raw'!$E:$E,'Data-Raw'!$G:$G,$C85,'Data-Raw'!$B:$B,"&gt;="&amp;L$2,'Data-Raw'!$B:$B,"&lt;="&amp;L$3)</f>
        <v>146</v>
      </c>
      <c r="M85" s="77">
        <f>SUMIFS('Data-Raw'!$E:$E,'Data-Raw'!$G:$G,$C85,'Data-Raw'!$B:$B,"&gt;="&amp;M$2,'Data-Raw'!$B:$B,"&lt;="&amp;M$3)</f>
        <v>530</v>
      </c>
      <c r="N85" s="77">
        <f>SUMIFS('Data-Raw'!$E:$E,'Data-Raw'!$G:$G,$C85,'Data-Raw'!$B:$B,"&gt;="&amp;N$2,'Data-Raw'!$B:$B,"&lt;="&amp;N$3)</f>
        <v>367</v>
      </c>
      <c r="O85" s="77">
        <f>SUMIFS('Data-Raw'!$E:$E,'Data-Raw'!$G:$G,$C85,'Data-Raw'!$B:$B,"&gt;="&amp;O$2,'Data-Raw'!$B:$B,"&lt;="&amp;O$3)</f>
        <v>247</v>
      </c>
      <c r="P85" s="80">
        <f t="shared" si="6"/>
        <v>3465</v>
      </c>
    </row>
    <row r="86" spans="1:42" x14ac:dyDescent="0.55000000000000004">
      <c r="A86" s="10" t="s">
        <v>119</v>
      </c>
      <c r="B86" s="11" t="s">
        <v>260</v>
      </c>
      <c r="C86" s="10" t="s">
        <v>41</v>
      </c>
      <c r="D86" s="77">
        <f>SUMIFS('Data-Raw'!$E:$E,'Data-Raw'!$G:$G,$C86,'Data-Raw'!$B:$B,"&gt;="&amp;D$2,'Data-Raw'!$B:$B,"&lt;="&amp;D$3)</f>
        <v>11</v>
      </c>
      <c r="E86" s="77">
        <f>SUMIFS('Data-Raw'!$E:$E,'Data-Raw'!$G:$G,$C86,'Data-Raw'!$B:$B,"&gt;="&amp;E$2,'Data-Raw'!$B:$B,"&lt;="&amp;E$3)</f>
        <v>200</v>
      </c>
      <c r="F86" s="77">
        <f>SUMIFS('Data-Raw'!$E:$E,'Data-Raw'!$G:$G,$C86,'Data-Raw'!$B:$B,"&gt;="&amp;F$2,'Data-Raw'!$B:$B,"&lt;="&amp;F$3)</f>
        <v>213</v>
      </c>
      <c r="G86" s="77">
        <f>SUMIFS('Data-Raw'!$E:$E,'Data-Raw'!$G:$G,$C86,'Data-Raw'!$B:$B,"&gt;="&amp;G$2,'Data-Raw'!$B:$B,"&lt;="&amp;G$3)</f>
        <v>181</v>
      </c>
      <c r="H86" s="77">
        <f>SUMIFS('Data-Raw'!$E:$E,'Data-Raw'!$G:$G,$C86,'Data-Raw'!$B:$B,"&gt;="&amp;H$2,'Data-Raw'!$B:$B,"&lt;="&amp;H$3)</f>
        <v>247</v>
      </c>
      <c r="I86" s="77">
        <f>SUMIFS('Data-Raw'!$E:$E,'Data-Raw'!$G:$G,$C86,'Data-Raw'!$B:$B,"&gt;="&amp;I$2,'Data-Raw'!$B:$B,"&lt;="&amp;I$3)</f>
        <v>164</v>
      </c>
      <c r="J86" s="77">
        <f>SUMIFS('Data-Raw'!$E:$E,'Data-Raw'!$G:$G,$C86,'Data-Raw'!$B:$B,"&gt;="&amp;J$2,'Data-Raw'!$B:$B,"&lt;="&amp;J$3)</f>
        <v>223</v>
      </c>
      <c r="K86" s="77">
        <f>SUMIFS('Data-Raw'!$E:$E,'Data-Raw'!$G:$G,$C86,'Data-Raw'!$B:$B,"&gt;="&amp;K$2,'Data-Raw'!$B:$B,"&lt;="&amp;K$3)</f>
        <v>197</v>
      </c>
      <c r="L86" s="77">
        <f>SUMIFS('Data-Raw'!$E:$E,'Data-Raw'!$G:$G,$C86,'Data-Raw'!$B:$B,"&gt;="&amp;L$2,'Data-Raw'!$B:$B,"&lt;="&amp;L$3)</f>
        <v>141</v>
      </c>
      <c r="M86" s="77">
        <f>SUMIFS('Data-Raw'!$E:$E,'Data-Raw'!$G:$G,$C86,'Data-Raw'!$B:$B,"&gt;="&amp;M$2,'Data-Raw'!$B:$B,"&lt;="&amp;M$3)</f>
        <v>50</v>
      </c>
      <c r="N86" s="77">
        <f>SUMIFS('Data-Raw'!$E:$E,'Data-Raw'!$G:$G,$C86,'Data-Raw'!$B:$B,"&gt;="&amp;N$2,'Data-Raw'!$B:$B,"&lt;="&amp;N$3)</f>
        <v>313</v>
      </c>
      <c r="O86" s="77">
        <f>SUMIFS('Data-Raw'!$E:$E,'Data-Raw'!$G:$G,$C86,'Data-Raw'!$B:$B,"&gt;="&amp;O$2,'Data-Raw'!$B:$B,"&lt;="&amp;O$3)</f>
        <v>477</v>
      </c>
      <c r="P86" s="80">
        <f t="shared" si="6"/>
        <v>2417</v>
      </c>
    </row>
    <row r="87" spans="1:42" x14ac:dyDescent="0.55000000000000004">
      <c r="A87" s="10" t="s">
        <v>119</v>
      </c>
      <c r="B87" s="11" t="s">
        <v>245</v>
      </c>
      <c r="C87" s="10" t="s">
        <v>37</v>
      </c>
      <c r="D87" s="77">
        <f>SUMIFS('Data-Raw'!$E:$E,'Data-Raw'!$G:$G,$C87,'Data-Raw'!$B:$B,"&gt;="&amp;D$2,'Data-Raw'!$B:$B,"&lt;="&amp;D$3)</f>
        <v>185</v>
      </c>
      <c r="E87" s="77">
        <f>SUMIFS('Data-Raw'!$E:$E,'Data-Raw'!$G:$G,$C87,'Data-Raw'!$B:$B,"&gt;="&amp;E$2,'Data-Raw'!$B:$B,"&lt;="&amp;E$3)</f>
        <v>168</v>
      </c>
      <c r="F87" s="77">
        <f>SUMIFS('Data-Raw'!$E:$E,'Data-Raw'!$G:$G,$C87,'Data-Raw'!$B:$B,"&gt;="&amp;F$2,'Data-Raw'!$B:$B,"&lt;="&amp;F$3)</f>
        <v>98</v>
      </c>
      <c r="G87" s="77">
        <f>SUMIFS('Data-Raw'!$E:$E,'Data-Raw'!$G:$G,$C87,'Data-Raw'!$B:$B,"&gt;="&amp;G$2,'Data-Raw'!$B:$B,"&lt;="&amp;G$3)</f>
        <v>56</v>
      </c>
      <c r="H87" s="77">
        <f>SUMIFS('Data-Raw'!$E:$E,'Data-Raw'!$G:$G,$C87,'Data-Raw'!$B:$B,"&gt;="&amp;H$2,'Data-Raw'!$B:$B,"&lt;="&amp;H$3)</f>
        <v>15</v>
      </c>
      <c r="I87" s="77">
        <f>SUMIFS('Data-Raw'!$E:$E,'Data-Raw'!$G:$G,$C87,'Data-Raw'!$B:$B,"&gt;="&amp;I$2,'Data-Raw'!$B:$B,"&lt;="&amp;I$3)</f>
        <v>497</v>
      </c>
      <c r="J87" s="77">
        <f>SUMIFS('Data-Raw'!$E:$E,'Data-Raw'!$G:$G,$C87,'Data-Raw'!$B:$B,"&gt;="&amp;J$2,'Data-Raw'!$B:$B,"&lt;="&amp;J$3)</f>
        <v>164</v>
      </c>
      <c r="K87" s="77">
        <f>SUMIFS('Data-Raw'!$E:$E,'Data-Raw'!$G:$G,$C87,'Data-Raw'!$B:$B,"&gt;="&amp;K$2,'Data-Raw'!$B:$B,"&lt;="&amp;K$3)</f>
        <v>101</v>
      </c>
      <c r="L87" s="77">
        <f>SUMIFS('Data-Raw'!$E:$E,'Data-Raw'!$G:$G,$C87,'Data-Raw'!$B:$B,"&gt;="&amp;L$2,'Data-Raw'!$B:$B,"&lt;="&amp;L$3)</f>
        <v>9</v>
      </c>
      <c r="M87" s="77">
        <f>SUMIFS('Data-Raw'!$E:$E,'Data-Raw'!$G:$G,$C87,'Data-Raw'!$B:$B,"&gt;="&amp;M$2,'Data-Raw'!$B:$B,"&lt;="&amp;M$3)</f>
        <v>96</v>
      </c>
      <c r="N87" s="77">
        <f>SUMIFS('Data-Raw'!$E:$E,'Data-Raw'!$G:$G,$C87,'Data-Raw'!$B:$B,"&gt;="&amp;N$2,'Data-Raw'!$B:$B,"&lt;="&amp;N$3)</f>
        <v>72</v>
      </c>
      <c r="O87" s="77">
        <f>SUMIFS('Data-Raw'!$E:$E,'Data-Raw'!$G:$G,$C87,'Data-Raw'!$B:$B,"&gt;="&amp;O$2,'Data-Raw'!$B:$B,"&lt;="&amp;O$3)</f>
        <v>152</v>
      </c>
      <c r="P87" s="80">
        <f t="shared" si="6"/>
        <v>1613</v>
      </c>
    </row>
    <row r="88" spans="1:42" x14ac:dyDescent="0.55000000000000004">
      <c r="A88" s="10" t="s">
        <v>119</v>
      </c>
      <c r="B88" s="11" t="s">
        <v>236</v>
      </c>
      <c r="C88" s="10" t="s">
        <v>11</v>
      </c>
      <c r="D88" s="77">
        <f>SUMIFS('Data-Raw'!$E:$E,'Data-Raw'!$G:$G,$C88,'Data-Raw'!$B:$B,"&gt;="&amp;D$2,'Data-Raw'!$B:$B,"&lt;="&amp;D$3)</f>
        <v>155</v>
      </c>
      <c r="E88" s="77">
        <f>SUMIFS('Data-Raw'!$E:$E,'Data-Raw'!$G:$G,$C88,'Data-Raw'!$B:$B,"&gt;="&amp;E$2,'Data-Raw'!$B:$B,"&lt;="&amp;E$3)</f>
        <v>249</v>
      </c>
      <c r="F88" s="77">
        <f>SUMIFS('Data-Raw'!$E:$E,'Data-Raw'!$G:$G,$C88,'Data-Raw'!$B:$B,"&gt;="&amp;F$2,'Data-Raw'!$B:$B,"&lt;="&amp;F$3)</f>
        <v>113</v>
      </c>
      <c r="G88" s="77">
        <f>SUMIFS('Data-Raw'!$E:$E,'Data-Raw'!$G:$G,$C88,'Data-Raw'!$B:$B,"&gt;="&amp;G$2,'Data-Raw'!$B:$B,"&lt;="&amp;G$3)</f>
        <v>236</v>
      </c>
      <c r="H88" s="77">
        <f>SUMIFS('Data-Raw'!$E:$E,'Data-Raw'!$G:$G,$C88,'Data-Raw'!$B:$B,"&gt;="&amp;H$2,'Data-Raw'!$B:$B,"&lt;="&amp;H$3)</f>
        <v>258</v>
      </c>
      <c r="I88" s="77">
        <f>SUMIFS('Data-Raw'!$E:$E,'Data-Raw'!$G:$G,$C88,'Data-Raw'!$B:$B,"&gt;="&amp;I$2,'Data-Raw'!$B:$B,"&lt;="&amp;I$3)</f>
        <v>153</v>
      </c>
      <c r="J88" s="77">
        <f>SUMIFS('Data-Raw'!$E:$E,'Data-Raw'!$G:$G,$C88,'Data-Raw'!$B:$B,"&gt;="&amp;J$2,'Data-Raw'!$B:$B,"&lt;="&amp;J$3)</f>
        <v>129</v>
      </c>
      <c r="K88" s="77">
        <f>SUMIFS('Data-Raw'!$E:$E,'Data-Raw'!$G:$G,$C88,'Data-Raw'!$B:$B,"&gt;="&amp;K$2,'Data-Raw'!$B:$B,"&lt;="&amp;K$3)</f>
        <v>170</v>
      </c>
      <c r="L88" s="77">
        <f>SUMIFS('Data-Raw'!$E:$E,'Data-Raw'!$G:$G,$C88,'Data-Raw'!$B:$B,"&gt;="&amp;L$2,'Data-Raw'!$B:$B,"&lt;="&amp;L$3)</f>
        <v>315</v>
      </c>
      <c r="M88" s="77">
        <f>SUMIFS('Data-Raw'!$E:$E,'Data-Raw'!$G:$G,$C88,'Data-Raw'!$B:$B,"&gt;="&amp;M$2,'Data-Raw'!$B:$B,"&lt;="&amp;M$3)</f>
        <v>339</v>
      </c>
      <c r="N88" s="77">
        <f>SUMIFS('Data-Raw'!$E:$E,'Data-Raw'!$G:$G,$C88,'Data-Raw'!$B:$B,"&gt;="&amp;N$2,'Data-Raw'!$B:$B,"&lt;="&amp;N$3)</f>
        <v>224</v>
      </c>
      <c r="O88" s="77">
        <f>SUMIFS('Data-Raw'!$E:$E,'Data-Raw'!$G:$G,$C88,'Data-Raw'!$B:$B,"&gt;="&amp;O$2,'Data-Raw'!$B:$B,"&lt;="&amp;O$3)</f>
        <v>90</v>
      </c>
      <c r="P88" s="80">
        <f t="shared" si="6"/>
        <v>2431</v>
      </c>
    </row>
    <row r="89" spans="1:42" x14ac:dyDescent="0.55000000000000004">
      <c r="A89" s="10" t="s">
        <v>119</v>
      </c>
      <c r="B89" s="11" t="s">
        <v>257</v>
      </c>
      <c r="C89" s="10" t="s">
        <v>42</v>
      </c>
      <c r="D89" s="77">
        <f>SUMIFS('Data-Raw'!$E:$E,'Data-Raw'!$G:$G,$C89,'Data-Raw'!$B:$B,"&gt;="&amp;D$2,'Data-Raw'!$B:$B,"&lt;="&amp;D$3)</f>
        <v>133</v>
      </c>
      <c r="E89" s="77">
        <f>SUMIFS('Data-Raw'!$E:$E,'Data-Raw'!$G:$G,$C89,'Data-Raw'!$B:$B,"&gt;="&amp;E$2,'Data-Raw'!$B:$B,"&lt;="&amp;E$3)</f>
        <v>349</v>
      </c>
      <c r="F89" s="77">
        <f>SUMIFS('Data-Raw'!$E:$E,'Data-Raw'!$G:$G,$C89,'Data-Raw'!$B:$B,"&gt;="&amp;F$2,'Data-Raw'!$B:$B,"&lt;="&amp;F$3)</f>
        <v>154</v>
      </c>
      <c r="G89" s="77">
        <f>SUMIFS('Data-Raw'!$E:$E,'Data-Raw'!$G:$G,$C89,'Data-Raw'!$B:$B,"&gt;="&amp;G$2,'Data-Raw'!$B:$B,"&lt;="&amp;G$3)</f>
        <v>254</v>
      </c>
      <c r="H89" s="77">
        <f>SUMIFS('Data-Raw'!$E:$E,'Data-Raw'!$G:$G,$C89,'Data-Raw'!$B:$B,"&gt;="&amp;H$2,'Data-Raw'!$B:$B,"&lt;="&amp;H$3)</f>
        <v>148</v>
      </c>
      <c r="I89" s="77">
        <f>SUMIFS('Data-Raw'!$E:$E,'Data-Raw'!$G:$G,$C89,'Data-Raw'!$B:$B,"&gt;="&amp;I$2,'Data-Raw'!$B:$B,"&lt;="&amp;I$3)</f>
        <v>245</v>
      </c>
      <c r="J89" s="77">
        <f>SUMIFS('Data-Raw'!$E:$E,'Data-Raw'!$G:$G,$C89,'Data-Raw'!$B:$B,"&gt;="&amp;J$2,'Data-Raw'!$B:$B,"&lt;="&amp;J$3)</f>
        <v>129</v>
      </c>
      <c r="K89" s="77">
        <f>SUMIFS('Data-Raw'!$E:$E,'Data-Raw'!$G:$G,$C89,'Data-Raw'!$B:$B,"&gt;="&amp;K$2,'Data-Raw'!$B:$B,"&lt;="&amp;K$3)</f>
        <v>148</v>
      </c>
      <c r="L89" s="77">
        <f>SUMIFS('Data-Raw'!$E:$E,'Data-Raw'!$G:$G,$C89,'Data-Raw'!$B:$B,"&gt;="&amp;L$2,'Data-Raw'!$B:$B,"&lt;="&amp;L$3)</f>
        <v>288</v>
      </c>
      <c r="M89" s="77">
        <f>SUMIFS('Data-Raw'!$E:$E,'Data-Raw'!$G:$G,$C89,'Data-Raw'!$B:$B,"&gt;="&amp;M$2,'Data-Raw'!$B:$B,"&lt;="&amp;M$3)</f>
        <v>456</v>
      </c>
      <c r="N89" s="77">
        <f>SUMIFS('Data-Raw'!$E:$E,'Data-Raw'!$G:$G,$C89,'Data-Raw'!$B:$B,"&gt;="&amp;N$2,'Data-Raw'!$B:$B,"&lt;="&amp;N$3)</f>
        <v>230</v>
      </c>
      <c r="O89" s="77">
        <f>SUMIFS('Data-Raw'!$E:$E,'Data-Raw'!$G:$G,$C89,'Data-Raw'!$B:$B,"&gt;="&amp;O$2,'Data-Raw'!$B:$B,"&lt;="&amp;O$3)</f>
        <v>336</v>
      </c>
      <c r="P89" s="80">
        <f t="shared" si="6"/>
        <v>2870</v>
      </c>
    </row>
    <row r="90" spans="1:42" x14ac:dyDescent="0.55000000000000004">
      <c r="A90" s="10" t="s">
        <v>119</v>
      </c>
      <c r="B90" s="11" t="s">
        <v>249</v>
      </c>
      <c r="C90" s="10" t="s">
        <v>39</v>
      </c>
      <c r="D90" s="77">
        <f>SUMIFS('Data-Raw'!$E:$E,'Data-Raw'!$G:$G,$C90,'Data-Raw'!$B:$B,"&gt;="&amp;D$2,'Data-Raw'!$B:$B,"&lt;="&amp;D$3)</f>
        <v>212</v>
      </c>
      <c r="E90" s="77">
        <f>SUMIFS('Data-Raw'!$E:$E,'Data-Raw'!$G:$G,$C90,'Data-Raw'!$B:$B,"&gt;="&amp;E$2,'Data-Raw'!$B:$B,"&lt;="&amp;E$3)</f>
        <v>522</v>
      </c>
      <c r="F90" s="77">
        <f>SUMIFS('Data-Raw'!$E:$E,'Data-Raw'!$G:$G,$C90,'Data-Raw'!$B:$B,"&gt;="&amp;F$2,'Data-Raw'!$B:$B,"&lt;="&amp;F$3)</f>
        <v>261</v>
      </c>
      <c r="G90" s="77">
        <f>SUMIFS('Data-Raw'!$E:$E,'Data-Raw'!$G:$G,$C90,'Data-Raw'!$B:$B,"&gt;="&amp;G$2,'Data-Raw'!$B:$B,"&lt;="&amp;G$3)</f>
        <v>319</v>
      </c>
      <c r="H90" s="77">
        <f>SUMIFS('Data-Raw'!$E:$E,'Data-Raw'!$G:$G,$C90,'Data-Raw'!$B:$B,"&gt;="&amp;H$2,'Data-Raw'!$B:$B,"&lt;="&amp;H$3)</f>
        <v>209</v>
      </c>
      <c r="I90" s="77">
        <f>SUMIFS('Data-Raw'!$E:$E,'Data-Raw'!$G:$G,$C90,'Data-Raw'!$B:$B,"&gt;="&amp;I$2,'Data-Raw'!$B:$B,"&lt;="&amp;I$3)</f>
        <v>205</v>
      </c>
      <c r="J90" s="77">
        <f>SUMIFS('Data-Raw'!$E:$E,'Data-Raw'!$G:$G,$C90,'Data-Raw'!$B:$B,"&gt;="&amp;J$2,'Data-Raw'!$B:$B,"&lt;="&amp;J$3)</f>
        <v>335</v>
      </c>
      <c r="K90" s="77">
        <f>SUMIFS('Data-Raw'!$E:$E,'Data-Raw'!$G:$G,$C90,'Data-Raw'!$B:$B,"&gt;="&amp;K$2,'Data-Raw'!$B:$B,"&lt;="&amp;K$3)</f>
        <v>420</v>
      </c>
      <c r="L90" s="77">
        <f>SUMIFS('Data-Raw'!$E:$E,'Data-Raw'!$G:$G,$C90,'Data-Raw'!$B:$B,"&gt;="&amp;L$2,'Data-Raw'!$B:$B,"&lt;="&amp;L$3)</f>
        <v>269</v>
      </c>
      <c r="M90" s="77">
        <f>SUMIFS('Data-Raw'!$E:$E,'Data-Raw'!$G:$G,$C90,'Data-Raw'!$B:$B,"&gt;="&amp;M$2,'Data-Raw'!$B:$B,"&lt;="&amp;M$3)</f>
        <v>160</v>
      </c>
      <c r="N90" s="77">
        <f>SUMIFS('Data-Raw'!$E:$E,'Data-Raw'!$G:$G,$C90,'Data-Raw'!$B:$B,"&gt;="&amp;N$2,'Data-Raw'!$B:$B,"&lt;="&amp;N$3)</f>
        <v>123</v>
      </c>
      <c r="O90" s="77">
        <f>SUMIFS('Data-Raw'!$E:$E,'Data-Raw'!$G:$G,$C90,'Data-Raw'!$B:$B,"&gt;="&amp;O$2,'Data-Raw'!$B:$B,"&lt;="&amp;O$3)</f>
        <v>226</v>
      </c>
      <c r="P90" s="80">
        <f t="shared" si="6"/>
        <v>3261</v>
      </c>
    </row>
    <row r="91" spans="1:42" x14ac:dyDescent="0.55000000000000004">
      <c r="A91" s="37" t="s">
        <v>137</v>
      </c>
      <c r="B91" s="37"/>
      <c r="C91" s="37" t="s">
        <v>119</v>
      </c>
      <c r="D91" s="78">
        <f>SUM(D66:D90)</f>
        <v>7457</v>
      </c>
      <c r="E91" s="78">
        <f t="shared" ref="E91:O91" si="7">SUM(E66:E90)</f>
        <v>8853</v>
      </c>
      <c r="F91" s="78">
        <f t="shared" si="7"/>
        <v>7242</v>
      </c>
      <c r="G91" s="78">
        <f t="shared" si="7"/>
        <v>8285</v>
      </c>
      <c r="H91" s="78">
        <f t="shared" si="7"/>
        <v>7858</v>
      </c>
      <c r="I91" s="78">
        <f t="shared" si="7"/>
        <v>8219</v>
      </c>
      <c r="J91" s="78">
        <f t="shared" si="7"/>
        <v>8950</v>
      </c>
      <c r="K91" s="78">
        <f t="shared" si="7"/>
        <v>8526</v>
      </c>
      <c r="L91" s="78">
        <f t="shared" si="7"/>
        <v>8430</v>
      </c>
      <c r="M91" s="78">
        <f t="shared" si="7"/>
        <v>9140</v>
      </c>
      <c r="N91" s="78">
        <f t="shared" si="7"/>
        <v>7983</v>
      </c>
      <c r="O91" s="78">
        <f t="shared" si="7"/>
        <v>8462</v>
      </c>
      <c r="P91" s="78">
        <f>SUM(P66:P90)</f>
        <v>99405</v>
      </c>
    </row>
  </sheetData>
  <mergeCells count="1">
    <mergeCell ref="D5:O5"/>
  </mergeCells>
  <dataValidations count="1">
    <dataValidation type="list" allowBlank="1" showInputMessage="1" showErrorMessage="1" sqref="A3" xr:uid="{00000000-0002-0000-0100-000000000000}">
      <formula1>INDIRECT("Month[Month]")</formula1>
    </dataValidation>
  </dataValidations>
  <pageMargins left="0.70866141732283472" right="0.70866141732283472" top="0.74803149606299213" bottom="0.74803149606299213" header="0.31496062992125984" footer="0.31496062992125984"/>
  <pageSetup paperSize="9" scale="97" fitToWidth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1"/>
  <dimension ref="A1:AD3734"/>
  <sheetViews>
    <sheetView showGridLines="0" workbookViewId="0">
      <selection activeCell="P109" sqref="P109"/>
    </sheetView>
  </sheetViews>
  <sheetFormatPr defaultRowHeight="14.4" x14ac:dyDescent="0.55000000000000004"/>
  <cols>
    <col min="1" max="1" width="10.47265625" bestFit="1" customWidth="1"/>
    <col min="2" max="2" width="10.5234375" bestFit="1" customWidth="1"/>
    <col min="3" max="3" width="8.7890625" bestFit="1" customWidth="1"/>
    <col min="4" max="4" width="8.15625" bestFit="1" customWidth="1"/>
    <col min="5" max="5" width="7.734375" bestFit="1" customWidth="1"/>
    <col min="6" max="6" width="12.26171875" bestFit="1" customWidth="1"/>
    <col min="7" max="7" width="31.47265625" bestFit="1" customWidth="1"/>
    <col min="8" max="8" width="31.47265625" customWidth="1"/>
    <col min="9" max="9" width="7.15625" bestFit="1" customWidth="1"/>
    <col min="10" max="10" width="15.47265625" bestFit="1" customWidth="1"/>
    <col min="13" max="13" width="27.7890625" bestFit="1" customWidth="1"/>
    <col min="15" max="15" width="15" customWidth="1"/>
    <col min="16" max="16" width="22.5234375" customWidth="1"/>
    <col min="17" max="17" width="11.26171875" customWidth="1"/>
    <col min="19" max="19" width="14.3671875" customWidth="1"/>
    <col min="22" max="22" width="10.47265625" customWidth="1"/>
    <col min="26" max="26" width="18.1015625" customWidth="1"/>
  </cols>
  <sheetData>
    <row r="1" spans="1:30" x14ac:dyDescent="0.55000000000000004">
      <c r="A1" t="s">
        <v>145</v>
      </c>
      <c r="B1" t="s">
        <v>105</v>
      </c>
      <c r="C1" t="s">
        <v>106</v>
      </c>
      <c r="D1" t="s">
        <v>107</v>
      </c>
      <c r="E1" t="s">
        <v>108</v>
      </c>
      <c r="F1" t="s">
        <v>112</v>
      </c>
      <c r="G1" t="s">
        <v>136</v>
      </c>
      <c r="I1" s="47" t="s">
        <v>141</v>
      </c>
      <c r="J1" s="42" t="s">
        <v>110</v>
      </c>
      <c r="L1" s="26" t="s">
        <v>139</v>
      </c>
      <c r="M1" s="27" t="s">
        <v>138</v>
      </c>
      <c r="O1" t="s">
        <v>134</v>
      </c>
      <c r="P1" t="s">
        <v>106</v>
      </c>
      <c r="Q1" t="s">
        <v>135</v>
      </c>
      <c r="R1" t="s">
        <v>166</v>
      </c>
      <c r="S1" t="s">
        <v>167</v>
      </c>
      <c r="V1" t="s">
        <v>166</v>
      </c>
      <c r="W1" t="s">
        <v>167</v>
      </c>
    </row>
    <row r="2" spans="1:30" ht="14.5" customHeight="1" x14ac:dyDescent="0.55000000000000004">
      <c r="A2" s="21" t="b">
        <f>SOF[[#This Row],[RepDate]]='Monthly-Individual-Data'!A2</f>
        <v>0</v>
      </c>
      <c r="B2" s="21">
        <v>44713</v>
      </c>
      <c r="C2" t="s">
        <v>203</v>
      </c>
      <c r="D2" t="s">
        <v>109</v>
      </c>
      <c r="E2">
        <v>74</v>
      </c>
      <c r="F2" t="str">
        <f>INDEX(Branch[Area],MATCH(SOF[[#This Row],[Branch]],Branch[SortCode],0))</f>
        <v>Dublin</v>
      </c>
      <c r="G2" t="str">
        <f>INDEX(Branch[Branch],MATCH(SOF[[#This Row],[Branch]],Branch[SortCode],0))</f>
        <v>Phibsboro</v>
      </c>
      <c r="I2" s="46">
        <v>1</v>
      </c>
      <c r="J2" s="43">
        <v>44562</v>
      </c>
      <c r="L2" s="25" t="s">
        <v>109</v>
      </c>
      <c r="M2" s="25" t="s">
        <v>65</v>
      </c>
      <c r="O2" t="s">
        <v>58</v>
      </c>
      <c r="P2" t="s">
        <v>3</v>
      </c>
      <c r="Q2" t="s">
        <v>186</v>
      </c>
      <c r="R2">
        <v>990616</v>
      </c>
      <c r="S2" t="s">
        <v>186</v>
      </c>
      <c r="V2">
        <v>990603</v>
      </c>
      <c r="W2" t="str">
        <f>VLOOKUP(V2,R:S,2,0)</f>
        <v>18603960</v>
      </c>
      <c r="Y2" t="s">
        <v>203</v>
      </c>
      <c r="Z2" t="s">
        <v>24</v>
      </c>
      <c r="AA2" t="e">
        <f t="shared" ref="AA2:AA25" si="0">VLOOKUP(Y2,R:S,2,0)</f>
        <v>#N/A</v>
      </c>
      <c r="AC2" t="s">
        <v>1</v>
      </c>
    </row>
    <row r="3" spans="1:30" ht="14.5" customHeight="1" x14ac:dyDescent="0.55000000000000004">
      <c r="A3" s="21" t="b">
        <f>SOF[[#This Row],[RepDate]]='Monthly-Individual-Data'!A3</f>
        <v>0</v>
      </c>
      <c r="B3" s="21">
        <v>44713</v>
      </c>
      <c r="C3" t="s">
        <v>208</v>
      </c>
      <c r="D3" t="s">
        <v>109</v>
      </c>
      <c r="E3">
        <v>14</v>
      </c>
      <c r="F3" t="str">
        <f>INDEX(Branch[Area],MATCH(SOF[[#This Row],[Branch]],Branch[SortCode],0))</f>
        <v>Dublin</v>
      </c>
      <c r="G3" t="str">
        <f>INDEX(Branch[Branch],MATCH(SOF[[#This Row],[Branch]],Branch[SortCode],0))</f>
        <v>Dun Laoghaire</v>
      </c>
      <c r="I3" s="46">
        <v>2</v>
      </c>
      <c r="J3" s="44">
        <v>44593</v>
      </c>
      <c r="L3" s="25" t="s">
        <v>168</v>
      </c>
      <c r="M3" s="25" t="s">
        <v>86</v>
      </c>
      <c r="O3" t="s">
        <v>58</v>
      </c>
      <c r="P3" t="s">
        <v>8</v>
      </c>
      <c r="Q3" t="s">
        <v>187</v>
      </c>
      <c r="R3">
        <v>990641</v>
      </c>
      <c r="S3" t="s">
        <v>187</v>
      </c>
      <c r="V3">
        <v>990604</v>
      </c>
      <c r="W3" t="str">
        <f t="shared" ref="W3:W66" si="1">VLOOKUP(V3,R:S,2,0)</f>
        <v>23604910</v>
      </c>
      <c r="Y3" t="s">
        <v>208</v>
      </c>
      <c r="Z3" t="s">
        <v>130</v>
      </c>
      <c r="AA3" t="e">
        <f t="shared" si="0"/>
        <v>#N/A</v>
      </c>
    </row>
    <row r="4" spans="1:30" ht="14.5" customHeight="1" x14ac:dyDescent="0.55000000000000004">
      <c r="A4" s="21" t="b">
        <f>SOF[[#This Row],[RepDate]]='Monthly-Individual-Data'!A4</f>
        <v>0</v>
      </c>
      <c r="B4" s="21">
        <v>44713</v>
      </c>
      <c r="C4" t="s">
        <v>193</v>
      </c>
      <c r="D4" t="s">
        <v>174</v>
      </c>
      <c r="E4">
        <v>102</v>
      </c>
      <c r="F4" t="str">
        <f>INDEX(Branch[Area],MATCH(SOF[[#This Row],[Branch]],Branch[SortCode],0))</f>
        <v>Dublin</v>
      </c>
      <c r="G4" t="str">
        <f>INDEX(Branch[Branch],MATCH(SOF[[#This Row],[Branch]],Branch[SortCode],0))</f>
        <v>Rathmines</v>
      </c>
      <c r="I4" s="46">
        <v>3</v>
      </c>
      <c r="J4" s="43">
        <v>44621</v>
      </c>
      <c r="L4" s="25" t="s">
        <v>169</v>
      </c>
      <c r="M4" s="25" t="s">
        <v>87</v>
      </c>
      <c r="O4" t="s">
        <v>58</v>
      </c>
      <c r="P4" t="s">
        <v>8</v>
      </c>
      <c r="Q4" t="s">
        <v>188</v>
      </c>
      <c r="R4">
        <v>990640</v>
      </c>
      <c r="S4" t="s">
        <v>188</v>
      </c>
      <c r="V4">
        <v>990605</v>
      </c>
      <c r="W4" t="str">
        <f t="shared" si="1"/>
        <v>86051060</v>
      </c>
      <c r="Y4" t="s">
        <v>193</v>
      </c>
      <c r="Z4" t="s">
        <v>15</v>
      </c>
      <c r="AA4" t="e">
        <f t="shared" si="0"/>
        <v>#N/A</v>
      </c>
      <c r="AC4">
        <v>990629</v>
      </c>
      <c r="AD4" t="str">
        <f>VLOOKUP(AC4,R:S,2,0)</f>
        <v>21629930</v>
      </c>
    </row>
    <row r="5" spans="1:30" ht="14.5" customHeight="1" x14ac:dyDescent="0.55000000000000004">
      <c r="A5" s="21" t="b">
        <f>SOF[[#This Row],[RepDate]]='Monthly-Individual-Data'!A5</f>
        <v>0</v>
      </c>
      <c r="B5" s="21">
        <v>44713</v>
      </c>
      <c r="C5" t="s">
        <v>212</v>
      </c>
      <c r="D5" t="s">
        <v>174</v>
      </c>
      <c r="E5">
        <v>57</v>
      </c>
      <c r="F5" t="str">
        <f>INDEX(Branch[Area],MATCH(SOF[[#This Row],[Branch]],Branch[SortCode],0))</f>
        <v>Dublin</v>
      </c>
      <c r="G5" t="str">
        <f>INDEX(Branch[Branch],MATCH(SOF[[#This Row],[Branch]],Branch[SortCode],0))</f>
        <v>Ballyfermot</v>
      </c>
      <c r="I5" s="46">
        <v>4</v>
      </c>
      <c r="J5" s="44">
        <v>44652</v>
      </c>
      <c r="L5" s="25" t="s">
        <v>170</v>
      </c>
      <c r="M5" s="25" t="s">
        <v>88</v>
      </c>
      <c r="O5" t="s">
        <v>58</v>
      </c>
      <c r="P5" t="s">
        <v>133</v>
      </c>
      <c r="Q5" t="s">
        <v>189</v>
      </c>
      <c r="R5">
        <v>990626</v>
      </c>
      <c r="S5" t="s">
        <v>189</v>
      </c>
      <c r="V5">
        <v>990606</v>
      </c>
      <c r="W5" t="str">
        <f t="shared" si="1"/>
        <v>27606870</v>
      </c>
      <c r="Y5" t="s">
        <v>212</v>
      </c>
      <c r="Z5" t="s">
        <v>129</v>
      </c>
      <c r="AA5" t="e">
        <f t="shared" si="0"/>
        <v>#N/A</v>
      </c>
      <c r="AC5">
        <v>990623</v>
      </c>
      <c r="AD5" t="str">
        <f t="shared" ref="AD5:AD68" si="2">VLOOKUP(AC5,R:S,2,0)</f>
        <v>40623740</v>
      </c>
    </row>
    <row r="6" spans="1:30" ht="14.5" customHeight="1" x14ac:dyDescent="0.55000000000000004">
      <c r="A6" s="21" t="b">
        <f>SOF[[#This Row],[RepDate]]='Monthly-Individual-Data'!A6</f>
        <v>0</v>
      </c>
      <c r="B6" s="21">
        <v>44713</v>
      </c>
      <c r="C6" t="s">
        <v>212</v>
      </c>
      <c r="D6" t="s">
        <v>179</v>
      </c>
      <c r="E6">
        <v>132</v>
      </c>
      <c r="F6" t="str">
        <f>INDEX(Branch[Area],MATCH(SOF[[#This Row],[Branch]],Branch[SortCode],0))</f>
        <v>Dublin</v>
      </c>
      <c r="G6" t="str">
        <f>INDEX(Branch[Branch],MATCH(SOF[[#This Row],[Branch]],Branch[SortCode],0))</f>
        <v>Ballyfermot</v>
      </c>
      <c r="I6" s="46">
        <v>5</v>
      </c>
      <c r="J6" s="43">
        <v>44682</v>
      </c>
      <c r="L6" s="25" t="s">
        <v>171</v>
      </c>
      <c r="M6" s="25" t="s">
        <v>89</v>
      </c>
      <c r="O6" t="s">
        <v>58</v>
      </c>
      <c r="P6" t="s">
        <v>133</v>
      </c>
      <c r="Q6" t="s">
        <v>190</v>
      </c>
      <c r="R6">
        <v>990789</v>
      </c>
      <c r="S6" t="s">
        <v>190</v>
      </c>
      <c r="V6">
        <v>990606</v>
      </c>
      <c r="W6" t="str">
        <f t="shared" si="1"/>
        <v>27606870</v>
      </c>
      <c r="Y6" t="s">
        <v>214</v>
      </c>
      <c r="Z6" t="s">
        <v>23</v>
      </c>
      <c r="AA6" t="e">
        <f t="shared" si="0"/>
        <v>#N/A</v>
      </c>
      <c r="AC6">
        <v>990651</v>
      </c>
      <c r="AD6" t="str">
        <f t="shared" si="2"/>
        <v>30651840</v>
      </c>
    </row>
    <row r="7" spans="1:30" ht="14.5" customHeight="1" x14ac:dyDescent="0.55000000000000004">
      <c r="A7" s="21" t="b">
        <f>SOF[[#This Row],[RepDate]]='Monthly-Individual-Data'!A7</f>
        <v>0</v>
      </c>
      <c r="B7" s="21">
        <v>44713</v>
      </c>
      <c r="C7" t="s">
        <v>214</v>
      </c>
      <c r="D7" t="s">
        <v>109</v>
      </c>
      <c r="E7">
        <v>96</v>
      </c>
      <c r="F7" t="str">
        <f>INDEX(Branch[Area],MATCH(SOF[[#This Row],[Branch]],Branch[SortCode],0))</f>
        <v>Dublin</v>
      </c>
      <c r="G7" t="str">
        <f>INDEX(Branch[Branch],MATCH(SOF[[#This Row],[Branch]],Branch[SortCode],0))</f>
        <v>Finglas</v>
      </c>
      <c r="I7" s="46">
        <v>6</v>
      </c>
      <c r="J7" s="44">
        <v>44713</v>
      </c>
      <c r="L7" s="25" t="s">
        <v>172</v>
      </c>
      <c r="M7" s="25" t="s">
        <v>90</v>
      </c>
      <c r="O7" t="s">
        <v>58</v>
      </c>
      <c r="P7" t="s">
        <v>133</v>
      </c>
      <c r="Q7" t="s">
        <v>191</v>
      </c>
      <c r="R7">
        <v>990695</v>
      </c>
      <c r="S7" t="s">
        <v>191</v>
      </c>
      <c r="V7">
        <v>990609</v>
      </c>
      <c r="W7" t="str">
        <f t="shared" si="1"/>
        <v>29609850</v>
      </c>
      <c r="Y7" t="s">
        <v>194</v>
      </c>
      <c r="Z7" t="s">
        <v>4</v>
      </c>
      <c r="AA7" t="e">
        <f t="shared" si="0"/>
        <v>#N/A</v>
      </c>
      <c r="AC7">
        <v>990661</v>
      </c>
      <c r="AD7" t="str">
        <f t="shared" si="2"/>
        <v>33661810</v>
      </c>
    </row>
    <row r="8" spans="1:30" ht="14.5" customHeight="1" x14ac:dyDescent="0.55000000000000004">
      <c r="A8" s="21" t="b">
        <f>SOF[[#This Row],[RepDate]]='Monthly-Individual-Data'!A8</f>
        <v>0</v>
      </c>
      <c r="B8" s="21">
        <v>44713</v>
      </c>
      <c r="C8" t="s">
        <v>214</v>
      </c>
      <c r="D8" t="s">
        <v>168</v>
      </c>
      <c r="E8">
        <v>78</v>
      </c>
      <c r="F8" t="str">
        <f>INDEX(Branch[Area],MATCH(SOF[[#This Row],[Branch]],Branch[SortCode],0))</f>
        <v>Dublin</v>
      </c>
      <c r="G8" t="str">
        <f>INDEX(Branch[Branch],MATCH(SOF[[#This Row],[Branch]],Branch[SortCode],0))</f>
        <v>Finglas</v>
      </c>
      <c r="I8" s="46">
        <v>7</v>
      </c>
      <c r="J8" s="43">
        <v>44743</v>
      </c>
      <c r="L8" s="25" t="s">
        <v>173</v>
      </c>
      <c r="M8" s="25" t="s">
        <v>91</v>
      </c>
      <c r="O8" t="s">
        <v>58</v>
      </c>
      <c r="P8" t="s">
        <v>54</v>
      </c>
      <c r="Q8" t="s">
        <v>192</v>
      </c>
      <c r="R8">
        <v>990642</v>
      </c>
      <c r="S8" t="s">
        <v>192</v>
      </c>
      <c r="V8">
        <v>990609</v>
      </c>
      <c r="W8" t="str">
        <f t="shared" si="1"/>
        <v>29609850</v>
      </c>
      <c r="Y8" t="s">
        <v>210</v>
      </c>
      <c r="Z8" t="s">
        <v>16</v>
      </c>
      <c r="AA8" t="e">
        <f t="shared" si="0"/>
        <v>#N/A</v>
      </c>
      <c r="AC8">
        <v>990610</v>
      </c>
      <c r="AD8" t="str">
        <f t="shared" si="2"/>
        <v>96101050</v>
      </c>
    </row>
    <row r="9" spans="1:30" ht="14.5" customHeight="1" x14ac:dyDescent="0.55000000000000004">
      <c r="A9" s="21" t="b">
        <f>SOF[[#This Row],[RepDate]]='Monthly-Individual-Data'!A9</f>
        <v>0</v>
      </c>
      <c r="B9" s="21">
        <v>44713</v>
      </c>
      <c r="C9" t="s">
        <v>214</v>
      </c>
      <c r="D9" t="s">
        <v>174</v>
      </c>
      <c r="E9">
        <v>63</v>
      </c>
      <c r="F9" t="str">
        <f>INDEX(Branch[Area],MATCH(SOF[[#This Row],[Branch]],Branch[SortCode],0))</f>
        <v>Dublin</v>
      </c>
      <c r="G9" t="str">
        <f>INDEX(Branch[Branch],MATCH(SOF[[#This Row],[Branch]],Branch[SortCode],0))</f>
        <v>Finglas</v>
      </c>
      <c r="I9" s="46">
        <v>8</v>
      </c>
      <c r="J9" s="44">
        <v>44774</v>
      </c>
      <c r="L9" s="25" t="s">
        <v>174</v>
      </c>
      <c r="M9" s="25" t="s">
        <v>92</v>
      </c>
      <c r="O9" t="s">
        <v>58</v>
      </c>
      <c r="P9" t="s">
        <v>15</v>
      </c>
      <c r="Q9" t="s">
        <v>193</v>
      </c>
      <c r="R9">
        <v>990605</v>
      </c>
      <c r="S9" t="s">
        <v>193</v>
      </c>
      <c r="V9">
        <v>990609</v>
      </c>
      <c r="W9" t="str">
        <f t="shared" si="1"/>
        <v>29609850</v>
      </c>
      <c r="Y9" t="s">
        <v>186</v>
      </c>
      <c r="Z9" t="s">
        <v>3</v>
      </c>
      <c r="AA9" t="e">
        <f t="shared" si="0"/>
        <v>#N/A</v>
      </c>
      <c r="AC9">
        <v>990624</v>
      </c>
      <c r="AD9" t="str">
        <f t="shared" si="2"/>
        <v>36624780</v>
      </c>
    </row>
    <row r="10" spans="1:30" ht="14.5" customHeight="1" x14ac:dyDescent="0.55000000000000004">
      <c r="A10" s="21" t="b">
        <f>SOF[[#This Row],[RepDate]]='Monthly-Individual-Data'!A10</f>
        <v>0</v>
      </c>
      <c r="B10" s="21">
        <v>44713</v>
      </c>
      <c r="C10" t="s">
        <v>194</v>
      </c>
      <c r="D10" t="s">
        <v>109</v>
      </c>
      <c r="E10">
        <v>118</v>
      </c>
      <c r="F10" t="str">
        <f>INDEX(Branch[Area],MATCH(SOF[[#This Row],[Branch]],Branch[SortCode],0))</f>
        <v>Dublin</v>
      </c>
      <c r="G10" t="str">
        <f>INDEX(Branch[Branch],MATCH(SOF[[#This Row],[Branch]],Branch[SortCode],0))</f>
        <v>Grafton Street</v>
      </c>
      <c r="I10" s="46">
        <v>9</v>
      </c>
      <c r="J10" s="43">
        <v>44805</v>
      </c>
      <c r="L10" s="25" t="s">
        <v>175</v>
      </c>
      <c r="M10" s="25" t="s">
        <v>93</v>
      </c>
      <c r="O10" t="s">
        <v>58</v>
      </c>
      <c r="P10" t="s">
        <v>4</v>
      </c>
      <c r="Q10" t="s">
        <v>194</v>
      </c>
      <c r="R10">
        <v>990610</v>
      </c>
      <c r="S10" t="s">
        <v>194</v>
      </c>
      <c r="V10">
        <v>990610</v>
      </c>
      <c r="W10" t="str">
        <f t="shared" si="1"/>
        <v>96101050</v>
      </c>
      <c r="Y10" t="s">
        <v>209</v>
      </c>
      <c r="Z10" t="s">
        <v>22</v>
      </c>
      <c r="AA10" t="e">
        <f t="shared" si="0"/>
        <v>#N/A</v>
      </c>
      <c r="AC10">
        <v>990697</v>
      </c>
      <c r="AD10" t="str">
        <f t="shared" si="2"/>
        <v>37697770</v>
      </c>
    </row>
    <row r="11" spans="1:30" ht="14.5" customHeight="1" x14ac:dyDescent="0.55000000000000004">
      <c r="A11" s="21" t="b">
        <f>SOF[[#This Row],[RepDate]]='Monthly-Individual-Data'!A11</f>
        <v>0</v>
      </c>
      <c r="B11" s="21">
        <v>44713</v>
      </c>
      <c r="C11" t="s">
        <v>194</v>
      </c>
      <c r="D11" t="s">
        <v>168</v>
      </c>
      <c r="E11">
        <v>71</v>
      </c>
      <c r="F11" t="str">
        <f>INDEX(Branch[Area],MATCH(SOF[[#This Row],[Branch]],Branch[SortCode],0))</f>
        <v>Dublin</v>
      </c>
      <c r="G11" t="str">
        <f>INDEX(Branch[Branch],MATCH(SOF[[#This Row],[Branch]],Branch[SortCode],0))</f>
        <v>Grafton Street</v>
      </c>
      <c r="I11" s="46">
        <v>10</v>
      </c>
      <c r="J11" s="44">
        <v>44835</v>
      </c>
      <c r="L11" s="25" t="s">
        <v>176</v>
      </c>
      <c r="M11" s="25" t="s">
        <v>94</v>
      </c>
      <c r="O11" t="s">
        <v>58</v>
      </c>
      <c r="P11" t="s">
        <v>4</v>
      </c>
      <c r="Q11" t="s">
        <v>195</v>
      </c>
      <c r="R11">
        <v>990625</v>
      </c>
      <c r="S11" t="s">
        <v>195</v>
      </c>
      <c r="V11">
        <v>990610</v>
      </c>
      <c r="W11" t="str">
        <f t="shared" si="1"/>
        <v>96101050</v>
      </c>
      <c r="Y11" t="s">
        <v>225</v>
      </c>
      <c r="Z11" t="s">
        <v>48</v>
      </c>
      <c r="AA11" t="e">
        <f t="shared" si="0"/>
        <v>#N/A</v>
      </c>
      <c r="AC11">
        <v>990658</v>
      </c>
      <c r="AD11" t="str">
        <f t="shared" si="2"/>
        <v>13658101</v>
      </c>
    </row>
    <row r="12" spans="1:30" ht="14.5" customHeight="1" x14ac:dyDescent="0.55000000000000004">
      <c r="A12" s="21" t="b">
        <f>SOF[[#This Row],[RepDate]]='Monthly-Individual-Data'!A12</f>
        <v>0</v>
      </c>
      <c r="B12" s="21">
        <v>44713</v>
      </c>
      <c r="C12" t="s">
        <v>194</v>
      </c>
      <c r="D12" t="s">
        <v>169</v>
      </c>
      <c r="E12">
        <v>28</v>
      </c>
      <c r="F12" t="str">
        <f>INDEX(Branch[Area],MATCH(SOF[[#This Row],[Branch]],Branch[SortCode],0))</f>
        <v>Dublin</v>
      </c>
      <c r="G12" t="str">
        <f>INDEX(Branch[Branch],MATCH(SOF[[#This Row],[Branch]],Branch[SortCode],0))</f>
        <v>Grafton Street</v>
      </c>
      <c r="I12" s="46">
        <v>11</v>
      </c>
      <c r="J12" s="43">
        <v>44866</v>
      </c>
      <c r="L12" s="25" t="s">
        <v>177</v>
      </c>
      <c r="M12" s="25" t="s">
        <v>95</v>
      </c>
      <c r="O12" t="s">
        <v>58</v>
      </c>
      <c r="P12" t="s">
        <v>4</v>
      </c>
      <c r="Q12" t="s">
        <v>196</v>
      </c>
      <c r="R12">
        <v>990602</v>
      </c>
      <c r="S12" t="s">
        <v>196</v>
      </c>
      <c r="V12">
        <v>990610</v>
      </c>
      <c r="W12" t="str">
        <f t="shared" si="1"/>
        <v>96101050</v>
      </c>
      <c r="Y12" t="s">
        <v>221</v>
      </c>
      <c r="Z12" t="s">
        <v>124</v>
      </c>
      <c r="AA12" t="e">
        <f t="shared" si="0"/>
        <v>#N/A</v>
      </c>
      <c r="AC12">
        <v>990616</v>
      </c>
      <c r="AD12" t="str">
        <f t="shared" si="2"/>
        <v>16161130</v>
      </c>
    </row>
    <row r="13" spans="1:30" ht="14.5" customHeight="1" x14ac:dyDescent="0.55000000000000004">
      <c r="A13" s="21" t="b">
        <f>SOF[[#This Row],[RepDate]]='Monthly-Individual-Data'!A13</f>
        <v>0</v>
      </c>
      <c r="B13" s="21">
        <v>44713</v>
      </c>
      <c r="C13" t="s">
        <v>194</v>
      </c>
      <c r="D13" t="s">
        <v>174</v>
      </c>
      <c r="E13">
        <v>8</v>
      </c>
      <c r="F13" t="str">
        <f>INDEX(Branch[Area],MATCH(SOF[[#This Row],[Branch]],Branch[SortCode],0))</f>
        <v>Dublin</v>
      </c>
      <c r="G13" t="str">
        <f>INDEX(Branch[Branch],MATCH(SOF[[#This Row],[Branch]],Branch[SortCode],0))</f>
        <v>Grafton Street</v>
      </c>
      <c r="I13" s="46">
        <v>12</v>
      </c>
      <c r="J13" s="45">
        <v>44896</v>
      </c>
      <c r="L13" s="25" t="s">
        <v>178</v>
      </c>
      <c r="M13" s="25" t="s">
        <v>96</v>
      </c>
      <c r="O13" t="s">
        <v>58</v>
      </c>
      <c r="P13" t="s">
        <v>4</v>
      </c>
      <c r="Q13" t="s">
        <v>197</v>
      </c>
      <c r="R13">
        <v>990659</v>
      </c>
      <c r="S13" t="s">
        <v>197</v>
      </c>
      <c r="V13">
        <v>990610</v>
      </c>
      <c r="W13" t="str">
        <f t="shared" si="1"/>
        <v>96101050</v>
      </c>
      <c r="Y13" t="s">
        <v>189</v>
      </c>
      <c r="Z13" t="s">
        <v>133</v>
      </c>
      <c r="AA13" t="e">
        <f t="shared" si="0"/>
        <v>#N/A</v>
      </c>
      <c r="AC13">
        <v>990656</v>
      </c>
      <c r="AD13" t="str">
        <f t="shared" si="2"/>
        <v>35656790</v>
      </c>
    </row>
    <row r="14" spans="1:30" ht="14.5" customHeight="1" x14ac:dyDescent="0.55000000000000004">
      <c r="A14" s="21" t="b">
        <f>SOF[[#This Row],[RepDate]]='Monthly-Individual-Data'!A14</f>
        <v>0</v>
      </c>
      <c r="B14" s="21">
        <v>44713</v>
      </c>
      <c r="C14" t="s">
        <v>194</v>
      </c>
      <c r="D14" t="s">
        <v>179</v>
      </c>
      <c r="E14">
        <v>3</v>
      </c>
      <c r="F14" t="str">
        <f>INDEX(Branch[Area],MATCH(SOF[[#This Row],[Branch]],Branch[SortCode],0))</f>
        <v>Dublin</v>
      </c>
      <c r="G14" t="str">
        <f>INDEX(Branch[Branch],MATCH(SOF[[#This Row],[Branch]],Branch[SortCode],0))</f>
        <v>Grafton Street</v>
      </c>
      <c r="L14" s="25" t="s">
        <v>179</v>
      </c>
      <c r="M14" s="25" t="s">
        <v>97</v>
      </c>
      <c r="O14" t="s">
        <v>58</v>
      </c>
      <c r="P14" t="s">
        <v>132</v>
      </c>
      <c r="Q14" t="s">
        <v>198</v>
      </c>
      <c r="R14">
        <v>990658</v>
      </c>
      <c r="S14" t="s">
        <v>198</v>
      </c>
      <c r="V14">
        <v>990610</v>
      </c>
      <c r="W14" t="str">
        <f t="shared" si="1"/>
        <v>96101050</v>
      </c>
      <c r="Y14" t="s">
        <v>206</v>
      </c>
      <c r="Z14" t="s">
        <v>52</v>
      </c>
      <c r="AA14" t="e">
        <f t="shared" si="0"/>
        <v>#N/A</v>
      </c>
      <c r="AC14">
        <v>990641</v>
      </c>
      <c r="AD14" t="str">
        <f t="shared" si="2"/>
        <v>26411120</v>
      </c>
    </row>
    <row r="15" spans="1:30" ht="14.5" customHeight="1" x14ac:dyDescent="0.55000000000000004">
      <c r="A15" s="21" t="b">
        <f>SOF[[#This Row],[RepDate]]='Monthly-Individual-Data'!A15</f>
        <v>0</v>
      </c>
      <c r="B15" s="21">
        <v>44713</v>
      </c>
      <c r="C15" t="s">
        <v>194</v>
      </c>
      <c r="D15" t="s">
        <v>183</v>
      </c>
      <c r="E15">
        <v>132</v>
      </c>
      <c r="F15" t="str">
        <f>INDEX(Branch[Area],MATCH(SOF[[#This Row],[Branch]],Branch[SortCode],0))</f>
        <v>Dublin</v>
      </c>
      <c r="G15" t="str">
        <f>INDEX(Branch[Branch],MATCH(SOF[[#This Row],[Branch]],Branch[SortCode],0))</f>
        <v>Grafton Street</v>
      </c>
      <c r="L15" s="25" t="s">
        <v>180</v>
      </c>
      <c r="M15" s="25" t="s">
        <v>104</v>
      </c>
      <c r="O15" t="s">
        <v>58</v>
      </c>
      <c r="P15" t="s">
        <v>132</v>
      </c>
      <c r="Q15" t="s">
        <v>199</v>
      </c>
      <c r="R15">
        <v>990619</v>
      </c>
      <c r="S15" t="s">
        <v>199</v>
      </c>
      <c r="V15">
        <v>990610</v>
      </c>
      <c r="W15" t="str">
        <f t="shared" si="1"/>
        <v>96101050</v>
      </c>
      <c r="Y15" t="s">
        <v>187</v>
      </c>
      <c r="Z15" t="s">
        <v>8</v>
      </c>
      <c r="AA15" t="e">
        <f t="shared" si="0"/>
        <v>#N/A</v>
      </c>
      <c r="AC15">
        <v>990612</v>
      </c>
      <c r="AD15" t="str">
        <f t="shared" si="2"/>
        <v>25612890</v>
      </c>
    </row>
    <row r="16" spans="1:30" ht="14.5" customHeight="1" x14ac:dyDescent="0.55000000000000004">
      <c r="A16" s="21" t="e">
        <f>SOF[[#This Row],[RepDate]]='Monthly-Individual-Data'!#REF!</f>
        <v>#REF!</v>
      </c>
      <c r="B16" s="21">
        <v>44713</v>
      </c>
      <c r="C16" t="s">
        <v>210</v>
      </c>
      <c r="D16" t="s">
        <v>109</v>
      </c>
      <c r="E16">
        <v>84</v>
      </c>
      <c r="F16" t="str">
        <f>INDEX(Branch[Area],MATCH(SOF[[#This Row],[Branch]],Branch[SortCode],0))</f>
        <v>Dublin</v>
      </c>
      <c r="G16" t="str">
        <f>INDEX(Branch[Branch],MATCH(SOF[[#This Row],[Branch]],Branch[SortCode],0))</f>
        <v>Walkinstown</v>
      </c>
      <c r="L16" s="25" t="s">
        <v>181</v>
      </c>
      <c r="M16" s="25" t="s">
        <v>98</v>
      </c>
      <c r="O16" t="s">
        <v>58</v>
      </c>
      <c r="P16" t="s">
        <v>132</v>
      </c>
      <c r="Q16" t="s">
        <v>200</v>
      </c>
      <c r="R16">
        <v>990601</v>
      </c>
      <c r="S16" t="s">
        <v>200</v>
      </c>
      <c r="V16">
        <v>990612</v>
      </c>
      <c r="W16" t="str">
        <f t="shared" si="1"/>
        <v>25612890</v>
      </c>
      <c r="Y16" t="s">
        <v>192</v>
      </c>
      <c r="Z16" t="s">
        <v>54</v>
      </c>
      <c r="AA16" t="e">
        <f t="shared" si="0"/>
        <v>#N/A</v>
      </c>
      <c r="AC16">
        <v>990605</v>
      </c>
      <c r="AD16" t="str">
        <f t="shared" si="2"/>
        <v>86051060</v>
      </c>
    </row>
    <row r="17" spans="1:30" ht="14.5" customHeight="1" x14ac:dyDescent="0.55000000000000004">
      <c r="A17" s="21" t="b">
        <f>SOF[[#This Row],[RepDate]]='Monthly-Individual-Data'!A16</f>
        <v>0</v>
      </c>
      <c r="B17" s="21">
        <v>44713</v>
      </c>
      <c r="C17" t="s">
        <v>210</v>
      </c>
      <c r="D17" t="s">
        <v>169</v>
      </c>
      <c r="E17">
        <v>7</v>
      </c>
      <c r="F17" t="str">
        <f>INDEX(Branch[Area],MATCH(SOF[[#This Row],[Branch]],Branch[SortCode],0))</f>
        <v>Dublin</v>
      </c>
      <c r="G17" t="str">
        <f>INDEX(Branch[Branch],MATCH(SOF[[#This Row],[Branch]],Branch[SortCode],0))</f>
        <v>Walkinstown</v>
      </c>
      <c r="L17" s="25" t="s">
        <v>182</v>
      </c>
      <c r="M17" s="25" t="s">
        <v>99</v>
      </c>
      <c r="O17" t="s">
        <v>58</v>
      </c>
      <c r="P17" t="s">
        <v>131</v>
      </c>
      <c r="Q17" t="s">
        <v>201</v>
      </c>
      <c r="R17">
        <v>990673</v>
      </c>
      <c r="S17" t="s">
        <v>201</v>
      </c>
      <c r="V17">
        <v>990612</v>
      </c>
      <c r="W17" t="str">
        <f t="shared" si="1"/>
        <v>25612890</v>
      </c>
      <c r="Y17" t="s">
        <v>215</v>
      </c>
      <c r="Z17" t="s">
        <v>128</v>
      </c>
      <c r="AA17" t="e">
        <f t="shared" si="0"/>
        <v>#N/A</v>
      </c>
      <c r="AC17">
        <v>990653</v>
      </c>
      <c r="AD17" t="str">
        <f t="shared" si="2"/>
        <v>19653950</v>
      </c>
    </row>
    <row r="18" spans="1:30" ht="14.5" customHeight="1" x14ac:dyDescent="0.55000000000000004">
      <c r="A18" s="21" t="b">
        <f>SOF[[#This Row],[RepDate]]='Monthly-Individual-Data'!A17</f>
        <v>0</v>
      </c>
      <c r="B18" s="21">
        <v>44713</v>
      </c>
      <c r="C18" t="s">
        <v>186</v>
      </c>
      <c r="D18" t="s">
        <v>109</v>
      </c>
      <c r="E18">
        <v>107</v>
      </c>
      <c r="F18" t="str">
        <f>INDEX(Branch[Area],MATCH(SOF[[#This Row],[Branch]],Branch[SortCode],0))</f>
        <v>Dublin</v>
      </c>
      <c r="G18" t="str">
        <f>INDEX(Branch[Branch],MATCH(SOF[[#This Row],[Branch]],Branch[SortCode],0))</f>
        <v>Artane</v>
      </c>
      <c r="L18" s="25" t="s">
        <v>183</v>
      </c>
      <c r="M18" s="25" t="s">
        <v>100</v>
      </c>
      <c r="O18" t="s">
        <v>58</v>
      </c>
      <c r="P18" t="s">
        <v>131</v>
      </c>
      <c r="Q18" t="s">
        <v>202</v>
      </c>
      <c r="R18">
        <v>990657</v>
      </c>
      <c r="S18" t="s">
        <v>202</v>
      </c>
      <c r="V18">
        <v>990616</v>
      </c>
      <c r="W18" t="str">
        <f t="shared" si="1"/>
        <v>16161130</v>
      </c>
      <c r="Y18" t="s">
        <v>204</v>
      </c>
      <c r="Z18" t="s">
        <v>53</v>
      </c>
      <c r="AA18" t="e">
        <f t="shared" si="0"/>
        <v>#N/A</v>
      </c>
      <c r="AC18">
        <v>990626</v>
      </c>
      <c r="AD18" t="str">
        <f t="shared" si="2"/>
        <v>46261100</v>
      </c>
    </row>
    <row r="19" spans="1:30" ht="14.5" customHeight="1" x14ac:dyDescent="0.55000000000000004">
      <c r="A19" s="21" t="b">
        <f>SOF[[#This Row],[RepDate]]='Monthly-Individual-Data'!A18</f>
        <v>0</v>
      </c>
      <c r="B19" s="21">
        <v>44713</v>
      </c>
      <c r="C19" t="s">
        <v>186</v>
      </c>
      <c r="D19" t="s">
        <v>174</v>
      </c>
      <c r="E19">
        <v>145</v>
      </c>
      <c r="F19" t="str">
        <f>INDEX(Branch[Area],MATCH(SOF[[#This Row],[Branch]],Branch[SortCode],0))</f>
        <v>Dublin</v>
      </c>
      <c r="G19" t="str">
        <f>INDEX(Branch[Branch],MATCH(SOF[[#This Row],[Branch]],Branch[SortCode],0))</f>
        <v>Artane</v>
      </c>
      <c r="L19" s="25" t="s">
        <v>184</v>
      </c>
      <c r="M19" s="25" t="s">
        <v>101</v>
      </c>
      <c r="O19" t="s">
        <v>58</v>
      </c>
      <c r="P19" t="s">
        <v>24</v>
      </c>
      <c r="Q19" t="s">
        <v>203</v>
      </c>
      <c r="R19">
        <v>990603</v>
      </c>
      <c r="S19" t="s">
        <v>203</v>
      </c>
      <c r="V19">
        <v>990616</v>
      </c>
      <c r="W19" t="str">
        <f t="shared" si="1"/>
        <v>16161130</v>
      </c>
      <c r="Y19" t="s">
        <v>220</v>
      </c>
      <c r="Z19" t="s">
        <v>56</v>
      </c>
      <c r="AA19" t="e">
        <f t="shared" si="0"/>
        <v>#N/A</v>
      </c>
      <c r="AC19">
        <v>990609</v>
      </c>
      <c r="AD19" t="str">
        <f t="shared" si="2"/>
        <v>29609850</v>
      </c>
    </row>
    <row r="20" spans="1:30" ht="14.5" customHeight="1" x14ac:dyDescent="0.55000000000000004">
      <c r="A20" s="21" t="b">
        <f>SOF[[#This Row],[RepDate]]='Monthly-Individual-Data'!A19</f>
        <v>0</v>
      </c>
      <c r="B20" s="21">
        <v>44713</v>
      </c>
      <c r="C20" t="s">
        <v>186</v>
      </c>
      <c r="D20" t="s">
        <v>183</v>
      </c>
      <c r="E20">
        <v>143</v>
      </c>
      <c r="F20" t="str">
        <f>INDEX(Branch[Area],MATCH(SOF[[#This Row],[Branch]],Branch[SortCode],0))</f>
        <v>Dublin</v>
      </c>
      <c r="G20" t="str">
        <f>INDEX(Branch[Branch],MATCH(SOF[[#This Row],[Branch]],Branch[SortCode],0))</f>
        <v>Artane</v>
      </c>
      <c r="L20" s="25" t="s">
        <v>185</v>
      </c>
      <c r="M20" s="25" t="s">
        <v>102</v>
      </c>
      <c r="O20" t="s">
        <v>58</v>
      </c>
      <c r="P20" t="s">
        <v>53</v>
      </c>
      <c r="Q20" t="s">
        <v>204</v>
      </c>
      <c r="R20">
        <v>990653</v>
      </c>
      <c r="S20" t="s">
        <v>204</v>
      </c>
      <c r="V20">
        <v>990616</v>
      </c>
      <c r="W20" t="str">
        <f t="shared" si="1"/>
        <v>16161130</v>
      </c>
      <c r="Y20" t="s">
        <v>198</v>
      </c>
      <c r="Z20" t="s">
        <v>132</v>
      </c>
      <c r="AA20" t="e">
        <f t="shared" si="0"/>
        <v>#N/A</v>
      </c>
      <c r="AC20">
        <v>990606</v>
      </c>
      <c r="AD20" t="str">
        <f t="shared" si="2"/>
        <v>27606870</v>
      </c>
    </row>
    <row r="21" spans="1:30" ht="14.5" customHeight="1" x14ac:dyDescent="0.55000000000000004">
      <c r="A21" s="21" t="b">
        <f>SOF[[#This Row],[RepDate]]='Monthly-Individual-Data'!A20</f>
        <v>0</v>
      </c>
      <c r="B21" s="21">
        <v>44713</v>
      </c>
      <c r="C21" t="s">
        <v>209</v>
      </c>
      <c r="D21" t="s">
        <v>109</v>
      </c>
      <c r="E21">
        <v>97</v>
      </c>
      <c r="F21" t="str">
        <f>INDEX(Branch[Area],MATCH(SOF[[#This Row],[Branch]],Branch[SortCode],0))</f>
        <v>Dublin</v>
      </c>
      <c r="G21" t="str">
        <f>INDEX(Branch[Branch],MATCH(SOF[[#This Row],[Branch]],Branch[SortCode],0))</f>
        <v>Dundrum</v>
      </c>
      <c r="O21" t="s">
        <v>58</v>
      </c>
      <c r="P21" t="s">
        <v>53</v>
      </c>
      <c r="Q21" t="s">
        <v>205</v>
      </c>
      <c r="R21">
        <v>990607</v>
      </c>
      <c r="S21" t="s">
        <v>205</v>
      </c>
      <c r="V21">
        <v>990620</v>
      </c>
      <c r="W21" t="str">
        <f t="shared" si="1"/>
        <v>24620900</v>
      </c>
      <c r="Y21" t="s">
        <v>218</v>
      </c>
      <c r="Z21" t="s">
        <v>126</v>
      </c>
      <c r="AA21" t="e">
        <f t="shared" si="0"/>
        <v>#N/A</v>
      </c>
      <c r="AC21">
        <v>990620</v>
      </c>
      <c r="AD21" t="str">
        <f t="shared" si="2"/>
        <v>24620900</v>
      </c>
    </row>
    <row r="22" spans="1:30" ht="14.5" customHeight="1" x14ac:dyDescent="0.55000000000000004">
      <c r="A22" s="21" t="b">
        <f>SOF[[#This Row],[RepDate]]='Monthly-Individual-Data'!A21</f>
        <v>0</v>
      </c>
      <c r="B22" s="21">
        <v>44713</v>
      </c>
      <c r="C22" t="s">
        <v>225</v>
      </c>
      <c r="D22" t="s">
        <v>109</v>
      </c>
      <c r="E22">
        <v>44</v>
      </c>
      <c r="F22" t="str">
        <f>INDEX(Branch[Area],MATCH(SOF[[#This Row],[Branch]],Branch[SortCode],0))</f>
        <v>Dublin</v>
      </c>
      <c r="G22" t="str">
        <f>INDEX(Branch[Branch],MATCH(SOF[[#This Row],[Branch]],Branch[SortCode],0))</f>
        <v>Bray</v>
      </c>
      <c r="O22" t="s">
        <v>58</v>
      </c>
      <c r="P22" t="s">
        <v>52</v>
      </c>
      <c r="Q22" t="s">
        <v>206</v>
      </c>
      <c r="R22">
        <v>990629</v>
      </c>
      <c r="S22" t="s">
        <v>206</v>
      </c>
      <c r="V22">
        <v>990623</v>
      </c>
      <c r="W22" t="str">
        <f t="shared" si="1"/>
        <v>40623740</v>
      </c>
      <c r="Y22" t="s">
        <v>226</v>
      </c>
      <c r="Z22" t="s">
        <v>50</v>
      </c>
      <c r="AA22" t="e">
        <f t="shared" si="0"/>
        <v>#N/A</v>
      </c>
      <c r="AC22">
        <v>990667</v>
      </c>
      <c r="AD22" t="str">
        <f t="shared" si="2"/>
        <v>41667730</v>
      </c>
    </row>
    <row r="23" spans="1:30" ht="14.5" customHeight="1" x14ac:dyDescent="0.55000000000000004">
      <c r="A23" s="21" t="b">
        <f>SOF[[#This Row],[RepDate]]='Monthly-Individual-Data'!A22</f>
        <v>0</v>
      </c>
      <c r="B23" s="21">
        <v>44713</v>
      </c>
      <c r="C23" t="s">
        <v>225</v>
      </c>
      <c r="D23" t="s">
        <v>168</v>
      </c>
      <c r="E23">
        <v>116</v>
      </c>
      <c r="F23" t="str">
        <f>INDEX(Branch[Area],MATCH(SOF[[#This Row],[Branch]],Branch[SortCode],0))</f>
        <v>Dublin</v>
      </c>
      <c r="G23" t="str">
        <f>INDEX(Branch[Branch],MATCH(SOF[[#This Row],[Branch]],Branch[SortCode],0))</f>
        <v>Bray</v>
      </c>
      <c r="O23" t="s">
        <v>58</v>
      </c>
      <c r="P23" t="s">
        <v>52</v>
      </c>
      <c r="Q23" t="s">
        <v>207</v>
      </c>
      <c r="R23">
        <v>990644</v>
      </c>
      <c r="S23" t="s">
        <v>207</v>
      </c>
      <c r="V23">
        <v>990623</v>
      </c>
      <c r="W23" t="str">
        <f t="shared" si="1"/>
        <v>40623740</v>
      </c>
      <c r="Y23" t="s">
        <v>219</v>
      </c>
      <c r="Z23" t="s">
        <v>125</v>
      </c>
      <c r="AA23" t="e">
        <f t="shared" si="0"/>
        <v>#N/A</v>
      </c>
      <c r="AC23">
        <v>990642</v>
      </c>
      <c r="AD23" t="str">
        <f t="shared" si="2"/>
        <v>76421070</v>
      </c>
    </row>
    <row r="24" spans="1:30" ht="14.5" customHeight="1" x14ac:dyDescent="0.55000000000000004">
      <c r="A24" s="21" t="b">
        <f>SOF[[#This Row],[RepDate]]='Monthly-Individual-Data'!A23</f>
        <v>0</v>
      </c>
      <c r="B24" s="21">
        <v>44713</v>
      </c>
      <c r="C24" t="s">
        <v>225</v>
      </c>
      <c r="D24" t="s">
        <v>169</v>
      </c>
      <c r="E24">
        <v>12</v>
      </c>
      <c r="F24" t="str">
        <f>INDEX(Branch[Area],MATCH(SOF[[#This Row],[Branch]],Branch[SortCode],0))</f>
        <v>Dublin</v>
      </c>
      <c r="G24" t="str">
        <f>INDEX(Branch[Branch],MATCH(SOF[[#This Row],[Branch]],Branch[SortCode],0))</f>
        <v>Bray</v>
      </c>
      <c r="O24" t="s">
        <v>58</v>
      </c>
      <c r="P24" t="s">
        <v>130</v>
      </c>
      <c r="Q24" t="s">
        <v>208</v>
      </c>
      <c r="R24">
        <v>990604</v>
      </c>
      <c r="S24" t="s">
        <v>208</v>
      </c>
      <c r="V24">
        <v>990623</v>
      </c>
      <c r="W24" t="str">
        <f t="shared" si="1"/>
        <v>40623740</v>
      </c>
      <c r="Y24" t="s">
        <v>217</v>
      </c>
      <c r="Z24" t="s">
        <v>127</v>
      </c>
      <c r="AA24" t="e">
        <f t="shared" si="0"/>
        <v>#N/A</v>
      </c>
      <c r="AC24">
        <v>990669</v>
      </c>
      <c r="AD24" t="str">
        <f t="shared" si="2"/>
        <v>34669800</v>
      </c>
    </row>
    <row r="25" spans="1:30" ht="14.5" customHeight="1" x14ac:dyDescent="0.55000000000000004">
      <c r="A25" s="21" t="b">
        <f>SOF[[#This Row],[RepDate]]='Monthly-Individual-Data'!A24</f>
        <v>0</v>
      </c>
      <c r="B25" s="21">
        <v>44713</v>
      </c>
      <c r="C25" t="s">
        <v>225</v>
      </c>
      <c r="D25" t="s">
        <v>171</v>
      </c>
      <c r="E25">
        <v>42</v>
      </c>
      <c r="F25" t="str">
        <f>INDEX(Branch[Area],MATCH(SOF[[#This Row],[Branch]],Branch[SortCode],0))</f>
        <v>Dublin</v>
      </c>
      <c r="G25" t="str">
        <f>INDEX(Branch[Branch],MATCH(SOF[[#This Row],[Branch]],Branch[SortCode],0))</f>
        <v>Bray</v>
      </c>
      <c r="O25" t="s">
        <v>58</v>
      </c>
      <c r="P25" t="s">
        <v>22</v>
      </c>
      <c r="Q25" t="s">
        <v>209</v>
      </c>
      <c r="R25">
        <v>990620</v>
      </c>
      <c r="S25" t="s">
        <v>209</v>
      </c>
      <c r="V25">
        <v>990623</v>
      </c>
      <c r="W25" t="str">
        <f t="shared" si="1"/>
        <v>40623740</v>
      </c>
      <c r="Y25" t="s">
        <v>222</v>
      </c>
      <c r="Z25" t="s">
        <v>25</v>
      </c>
      <c r="AA25" t="e">
        <f t="shared" si="0"/>
        <v>#N/A</v>
      </c>
      <c r="AC25">
        <v>990604</v>
      </c>
      <c r="AD25" t="str">
        <f t="shared" si="2"/>
        <v>23604910</v>
      </c>
    </row>
    <row r="26" spans="1:30" ht="14.5" customHeight="1" x14ac:dyDescent="0.55000000000000004">
      <c r="A26" s="21" t="b">
        <f>SOF[[#This Row],[RepDate]]='Monthly-Individual-Data'!A25</f>
        <v>0</v>
      </c>
      <c r="B26" s="21">
        <v>44713</v>
      </c>
      <c r="C26" t="s">
        <v>225</v>
      </c>
      <c r="D26" t="s">
        <v>174</v>
      </c>
      <c r="E26">
        <v>142</v>
      </c>
      <c r="F26" t="str">
        <f>INDEX(Branch[Area],MATCH(SOF[[#This Row],[Branch]],Branch[SortCode],0))</f>
        <v>Dublin</v>
      </c>
      <c r="G26" t="str">
        <f>INDEX(Branch[Branch],MATCH(SOF[[#This Row],[Branch]],Branch[SortCode],0))</f>
        <v>Bray</v>
      </c>
      <c r="O26" t="s">
        <v>58</v>
      </c>
      <c r="P26" t="s">
        <v>16</v>
      </c>
      <c r="Q26" t="s">
        <v>210</v>
      </c>
      <c r="R26">
        <v>990612</v>
      </c>
      <c r="S26" t="s">
        <v>210</v>
      </c>
      <c r="V26">
        <v>990623</v>
      </c>
      <c r="W26" t="str">
        <f t="shared" si="1"/>
        <v>40623740</v>
      </c>
      <c r="AC26">
        <v>990672</v>
      </c>
      <c r="AD26" t="str">
        <f t="shared" si="2"/>
        <v>32672820</v>
      </c>
    </row>
    <row r="27" spans="1:30" ht="14.5" customHeight="1" x14ac:dyDescent="0.55000000000000004">
      <c r="A27" s="21" t="b">
        <f>SOF[[#This Row],[RepDate]]='Monthly-Individual-Data'!A26</f>
        <v>0</v>
      </c>
      <c r="B27" s="21">
        <v>44713</v>
      </c>
      <c r="C27" t="s">
        <v>225</v>
      </c>
      <c r="D27" t="s">
        <v>175</v>
      </c>
      <c r="E27">
        <v>79</v>
      </c>
      <c r="F27" t="str">
        <f>INDEX(Branch[Area],MATCH(SOF[[#This Row],[Branch]],Branch[SortCode],0))</f>
        <v>Dublin</v>
      </c>
      <c r="G27" t="str">
        <f>INDEX(Branch[Branch],MATCH(SOF[[#This Row],[Branch]],Branch[SortCode],0))</f>
        <v>Bray</v>
      </c>
      <c r="O27" t="s">
        <v>58</v>
      </c>
      <c r="P27" t="s">
        <v>16</v>
      </c>
      <c r="Q27" t="s">
        <v>211</v>
      </c>
      <c r="R27">
        <v>990652</v>
      </c>
      <c r="S27" t="s">
        <v>211</v>
      </c>
      <c r="V27">
        <v>990623</v>
      </c>
      <c r="W27" t="str">
        <f t="shared" si="1"/>
        <v>40623740</v>
      </c>
      <c r="Y27" t="s">
        <v>270</v>
      </c>
      <c r="Z27" t="s">
        <v>30</v>
      </c>
      <c r="AA27" t="e">
        <f t="shared" ref="AA27:AA52" si="3">VLOOKUP(Y27,R:S,2,0)</f>
        <v>#N/A</v>
      </c>
      <c r="AC27">
        <v>990603</v>
      </c>
      <c r="AD27" t="str">
        <f t="shared" si="2"/>
        <v>18603960</v>
      </c>
    </row>
    <row r="28" spans="1:30" ht="14.5" customHeight="1" x14ac:dyDescent="0.55000000000000004">
      <c r="A28" s="21" t="b">
        <f>SOF[[#This Row],[RepDate]]='Monthly-Individual-Data'!A27</f>
        <v>0</v>
      </c>
      <c r="B28" s="21">
        <v>44713</v>
      </c>
      <c r="C28" t="s">
        <v>221</v>
      </c>
      <c r="D28" t="s">
        <v>109</v>
      </c>
      <c r="E28">
        <v>132</v>
      </c>
      <c r="F28" t="str">
        <f>INDEX(Branch[Area],MATCH(SOF[[#This Row],[Branch]],Branch[SortCode],0))</f>
        <v>Dublin</v>
      </c>
      <c r="G28" t="str">
        <f>INDEX(Branch[Branch],MATCH(SOF[[#This Row],[Branch]],Branch[SortCode],0))</f>
        <v>Tallaght</v>
      </c>
      <c r="O28" t="s">
        <v>58</v>
      </c>
      <c r="P28" t="s">
        <v>129</v>
      </c>
      <c r="Q28" t="s">
        <v>212</v>
      </c>
      <c r="R28">
        <v>990606</v>
      </c>
      <c r="S28" t="s">
        <v>212</v>
      </c>
      <c r="V28">
        <v>990624</v>
      </c>
      <c r="W28" t="str">
        <f t="shared" si="1"/>
        <v>36624780</v>
      </c>
      <c r="Y28" t="s">
        <v>267</v>
      </c>
      <c r="Z28" t="s">
        <v>29</v>
      </c>
      <c r="AA28" t="e">
        <f t="shared" si="3"/>
        <v>#N/A</v>
      </c>
      <c r="AD28" t="e">
        <f t="shared" si="2"/>
        <v>#N/A</v>
      </c>
    </row>
    <row r="29" spans="1:30" x14ac:dyDescent="0.55000000000000004">
      <c r="A29" s="21" t="b">
        <f>SOF[[#This Row],[RepDate]]='Monthly-Individual-Data'!A28</f>
        <v>0</v>
      </c>
      <c r="B29" s="21">
        <v>44713</v>
      </c>
      <c r="C29" t="s">
        <v>189</v>
      </c>
      <c r="D29" t="s">
        <v>109</v>
      </c>
      <c r="E29">
        <v>8</v>
      </c>
      <c r="F29" t="str">
        <f>INDEX(Branch[Area],MATCH(SOF[[#This Row],[Branch]],Branch[SortCode],0))</f>
        <v>Dublin</v>
      </c>
      <c r="G29" t="str">
        <f>INDEX(Branch[Branch],MATCH(SOF[[#This Row],[Branch]],Branch[SortCode],0))</f>
        <v>Baggot St</v>
      </c>
      <c r="O29" t="s">
        <v>58</v>
      </c>
      <c r="P29" t="s">
        <v>129</v>
      </c>
      <c r="Q29" t="s">
        <v>213</v>
      </c>
      <c r="R29">
        <v>990621</v>
      </c>
      <c r="S29" t="s">
        <v>213</v>
      </c>
      <c r="V29">
        <v>990626</v>
      </c>
      <c r="W29" t="str">
        <f t="shared" si="1"/>
        <v>46261100</v>
      </c>
      <c r="Y29" t="s">
        <v>272</v>
      </c>
      <c r="Z29" t="s">
        <v>57</v>
      </c>
      <c r="AA29" t="e">
        <f t="shared" si="3"/>
        <v>#N/A</v>
      </c>
      <c r="AD29" t="e">
        <f t="shared" si="2"/>
        <v>#N/A</v>
      </c>
    </row>
    <row r="30" spans="1:30" x14ac:dyDescent="0.55000000000000004">
      <c r="A30" s="21" t="b">
        <f>SOF[[#This Row],[RepDate]]='Monthly-Individual-Data'!A29</f>
        <v>0</v>
      </c>
      <c r="B30" s="21">
        <v>44713</v>
      </c>
      <c r="C30" t="s">
        <v>189</v>
      </c>
      <c r="D30" t="s">
        <v>175</v>
      </c>
      <c r="E30">
        <v>150</v>
      </c>
      <c r="F30" t="str">
        <f>INDEX(Branch[Area],MATCH(SOF[[#This Row],[Branch]],Branch[SortCode],0))</f>
        <v>Dublin</v>
      </c>
      <c r="G30" t="str">
        <f>INDEX(Branch[Branch],MATCH(SOF[[#This Row],[Branch]],Branch[SortCode],0))</f>
        <v>Baggot St</v>
      </c>
      <c r="O30" t="s">
        <v>58</v>
      </c>
      <c r="P30" t="s">
        <v>23</v>
      </c>
      <c r="Q30" t="s">
        <v>214</v>
      </c>
      <c r="R30">
        <v>990609</v>
      </c>
      <c r="S30" t="s">
        <v>214</v>
      </c>
      <c r="V30">
        <v>990626</v>
      </c>
      <c r="W30" t="str">
        <f t="shared" si="1"/>
        <v>46261100</v>
      </c>
      <c r="Y30" t="s">
        <v>269</v>
      </c>
      <c r="Z30" t="s">
        <v>5</v>
      </c>
      <c r="AA30" t="e">
        <f t="shared" si="3"/>
        <v>#N/A</v>
      </c>
      <c r="AC30" t="s">
        <v>1</v>
      </c>
      <c r="AD30" t="e">
        <f t="shared" si="2"/>
        <v>#N/A</v>
      </c>
    </row>
    <row r="31" spans="1:30" x14ac:dyDescent="0.55000000000000004">
      <c r="A31" s="21" t="b">
        <f>SOF[[#This Row],[RepDate]]='Monthly-Individual-Data'!A30</f>
        <v>0</v>
      </c>
      <c r="B31" s="21">
        <v>44713</v>
      </c>
      <c r="C31" t="s">
        <v>206</v>
      </c>
      <c r="D31" t="s">
        <v>109</v>
      </c>
      <c r="E31">
        <v>150</v>
      </c>
      <c r="F31" t="str">
        <f>INDEX(Branch[Area],MATCH(SOF[[#This Row],[Branch]],Branch[SortCode],0))</f>
        <v>Dublin</v>
      </c>
      <c r="G31" t="str">
        <f>INDEX(Branch[Branch],MATCH(SOF[[#This Row],[Branch]],Branch[SortCode],0))</f>
        <v>Stillorgan</v>
      </c>
      <c r="O31" t="s">
        <v>58</v>
      </c>
      <c r="P31" t="s">
        <v>128</v>
      </c>
      <c r="Q31" t="s">
        <v>215</v>
      </c>
      <c r="R31">
        <v>990651</v>
      </c>
      <c r="S31" t="s">
        <v>215</v>
      </c>
      <c r="V31">
        <v>990629</v>
      </c>
      <c r="W31" t="str">
        <f t="shared" si="1"/>
        <v>21629930</v>
      </c>
      <c r="Y31" t="s">
        <v>274</v>
      </c>
      <c r="Z31" t="s">
        <v>46</v>
      </c>
      <c r="AA31" t="e">
        <f t="shared" si="3"/>
        <v>#N/A</v>
      </c>
      <c r="AD31" t="e">
        <f t="shared" si="2"/>
        <v>#N/A</v>
      </c>
    </row>
    <row r="32" spans="1:30" x14ac:dyDescent="0.55000000000000004">
      <c r="A32" s="21" t="b">
        <f>SOF[[#This Row],[RepDate]]='Monthly-Individual-Data'!A31</f>
        <v>0</v>
      </c>
      <c r="B32" s="21">
        <v>44713</v>
      </c>
      <c r="C32" t="s">
        <v>206</v>
      </c>
      <c r="D32" t="s">
        <v>168</v>
      </c>
      <c r="E32">
        <v>26</v>
      </c>
      <c r="F32" t="str">
        <f>INDEX(Branch[Area],MATCH(SOF[[#This Row],[Branch]],Branch[SortCode],0))</f>
        <v>Dublin</v>
      </c>
      <c r="G32" t="str">
        <f>INDEX(Branch[Branch],MATCH(SOF[[#This Row],[Branch]],Branch[SortCode],0))</f>
        <v>Stillorgan</v>
      </c>
      <c r="O32" t="s">
        <v>58</v>
      </c>
      <c r="P32" t="s">
        <v>128</v>
      </c>
      <c r="Q32" t="s">
        <v>216</v>
      </c>
      <c r="R32">
        <v>990611</v>
      </c>
      <c r="S32" t="s">
        <v>216</v>
      </c>
      <c r="V32">
        <v>990629</v>
      </c>
      <c r="W32" t="str">
        <f t="shared" si="1"/>
        <v>21629930</v>
      </c>
      <c r="Y32" t="s">
        <v>280</v>
      </c>
      <c r="Z32" t="s">
        <v>18</v>
      </c>
      <c r="AA32" t="e">
        <f t="shared" si="3"/>
        <v>#N/A</v>
      </c>
      <c r="AC32">
        <v>990724</v>
      </c>
      <c r="AD32" t="str">
        <f t="shared" si="2"/>
        <v>10872460</v>
      </c>
    </row>
    <row r="33" spans="1:30" x14ac:dyDescent="0.55000000000000004">
      <c r="A33" s="21" t="b">
        <f>SOF[[#This Row],[RepDate]]='Monthly-Individual-Data'!A32</f>
        <v>0</v>
      </c>
      <c r="B33" s="21">
        <v>44713</v>
      </c>
      <c r="C33" t="s">
        <v>206</v>
      </c>
      <c r="D33" t="s">
        <v>169</v>
      </c>
      <c r="E33">
        <v>73</v>
      </c>
      <c r="F33" t="str">
        <f>INDEX(Branch[Area],MATCH(SOF[[#This Row],[Branch]],Branch[SortCode],0))</f>
        <v>Dublin</v>
      </c>
      <c r="G33" t="str">
        <f>INDEX(Branch[Branch],MATCH(SOF[[#This Row],[Branch]],Branch[SortCode],0))</f>
        <v>Stillorgan</v>
      </c>
      <c r="O33" t="s">
        <v>58</v>
      </c>
      <c r="P33" t="s">
        <v>127</v>
      </c>
      <c r="Q33" t="s">
        <v>217</v>
      </c>
      <c r="R33">
        <v>990672</v>
      </c>
      <c r="S33" t="s">
        <v>217</v>
      </c>
      <c r="V33">
        <v>990629</v>
      </c>
      <c r="W33" t="str">
        <f t="shared" si="1"/>
        <v>21629930</v>
      </c>
      <c r="Y33" t="s">
        <v>276</v>
      </c>
      <c r="Z33" t="s">
        <v>26</v>
      </c>
      <c r="AA33" t="e">
        <f t="shared" si="3"/>
        <v>#N/A</v>
      </c>
      <c r="AC33">
        <v>990718</v>
      </c>
      <c r="AD33" t="str">
        <f t="shared" si="2"/>
        <v>93718210</v>
      </c>
    </row>
    <row r="34" spans="1:30" x14ac:dyDescent="0.55000000000000004">
      <c r="A34" s="21" t="b">
        <f>SOF[[#This Row],[RepDate]]='Monthly-Individual-Data'!A33</f>
        <v>0</v>
      </c>
      <c r="B34" s="21">
        <v>44713</v>
      </c>
      <c r="C34" t="s">
        <v>206</v>
      </c>
      <c r="D34" t="s">
        <v>171</v>
      </c>
      <c r="E34">
        <v>135</v>
      </c>
      <c r="F34" t="str">
        <f>INDEX(Branch[Area],MATCH(SOF[[#This Row],[Branch]],Branch[SortCode],0))</f>
        <v>Dublin</v>
      </c>
      <c r="G34" t="str">
        <f>INDEX(Branch[Branch],MATCH(SOF[[#This Row],[Branch]],Branch[SortCode],0))</f>
        <v>Stillorgan</v>
      </c>
      <c r="O34" t="s">
        <v>58</v>
      </c>
      <c r="P34" t="s">
        <v>126</v>
      </c>
      <c r="Q34" t="s">
        <v>218</v>
      </c>
      <c r="R34">
        <v>990661</v>
      </c>
      <c r="S34" t="s">
        <v>218</v>
      </c>
      <c r="V34">
        <v>990629</v>
      </c>
      <c r="W34" t="str">
        <f t="shared" si="1"/>
        <v>21629930</v>
      </c>
      <c r="Y34" t="s">
        <v>275</v>
      </c>
      <c r="Z34" t="s">
        <v>47</v>
      </c>
      <c r="AA34" t="e">
        <f t="shared" si="3"/>
        <v>#N/A</v>
      </c>
      <c r="AC34">
        <v>990729</v>
      </c>
      <c r="AD34" t="str">
        <f t="shared" si="2"/>
        <v>10072914</v>
      </c>
    </row>
    <row r="35" spans="1:30" x14ac:dyDescent="0.55000000000000004">
      <c r="A35" s="21" t="b">
        <f>SOF[[#This Row],[RepDate]]='Monthly-Individual-Data'!A34</f>
        <v>0</v>
      </c>
      <c r="B35" s="21">
        <v>44713</v>
      </c>
      <c r="C35" t="s">
        <v>206</v>
      </c>
      <c r="D35" t="s">
        <v>172</v>
      </c>
      <c r="E35">
        <v>122</v>
      </c>
      <c r="F35" t="str">
        <f>INDEX(Branch[Area],MATCH(SOF[[#This Row],[Branch]],Branch[SortCode],0))</f>
        <v>Dublin</v>
      </c>
      <c r="G35" t="str">
        <f>INDEX(Branch[Branch],MATCH(SOF[[#This Row],[Branch]],Branch[SortCode],0))</f>
        <v>Stillorgan</v>
      </c>
      <c r="O35" t="s">
        <v>58</v>
      </c>
      <c r="P35" t="s">
        <v>125</v>
      </c>
      <c r="Q35" t="s">
        <v>219</v>
      </c>
      <c r="R35">
        <v>990669</v>
      </c>
      <c r="S35" t="s">
        <v>219</v>
      </c>
      <c r="V35">
        <v>990629</v>
      </c>
      <c r="W35" t="str">
        <f t="shared" si="1"/>
        <v>21629930</v>
      </c>
      <c r="Y35" t="s">
        <v>281</v>
      </c>
      <c r="Z35" t="s">
        <v>6</v>
      </c>
      <c r="AA35" t="e">
        <f t="shared" si="3"/>
        <v>#N/A</v>
      </c>
      <c r="AC35">
        <v>990622</v>
      </c>
      <c r="AD35" t="str">
        <f t="shared" si="2"/>
        <v>84622300</v>
      </c>
    </row>
    <row r="36" spans="1:30" x14ac:dyDescent="0.55000000000000004">
      <c r="A36" s="21" t="b">
        <f>SOF[[#This Row],[RepDate]]='Monthly-Individual-Data'!A35</f>
        <v>0</v>
      </c>
      <c r="B36" s="21">
        <v>44713</v>
      </c>
      <c r="C36" t="s">
        <v>206</v>
      </c>
      <c r="D36" t="s">
        <v>174</v>
      </c>
      <c r="E36">
        <v>20</v>
      </c>
      <c r="F36" t="str">
        <f>INDEX(Branch[Area],MATCH(SOF[[#This Row],[Branch]],Branch[SortCode],0))</f>
        <v>Dublin</v>
      </c>
      <c r="G36" t="str">
        <f>INDEX(Branch[Branch],MATCH(SOF[[#This Row],[Branch]],Branch[SortCode],0))</f>
        <v>Stillorgan</v>
      </c>
      <c r="O36" t="s">
        <v>58</v>
      </c>
      <c r="P36" t="s">
        <v>56</v>
      </c>
      <c r="Q36" t="s">
        <v>220</v>
      </c>
      <c r="R36">
        <v>990656</v>
      </c>
      <c r="S36" t="s">
        <v>220</v>
      </c>
      <c r="V36">
        <v>990629</v>
      </c>
      <c r="W36" t="str">
        <f t="shared" si="1"/>
        <v>21629930</v>
      </c>
      <c r="Y36" t="s">
        <v>271</v>
      </c>
      <c r="Z36" t="s">
        <v>10</v>
      </c>
      <c r="AA36" t="e">
        <f t="shared" si="3"/>
        <v>#N/A</v>
      </c>
      <c r="AC36">
        <v>990614</v>
      </c>
      <c r="AD36" t="str">
        <f t="shared" si="2"/>
        <v>82614320</v>
      </c>
    </row>
    <row r="37" spans="1:30" x14ac:dyDescent="0.55000000000000004">
      <c r="A37" s="21" t="b">
        <f>SOF[[#This Row],[RepDate]]='Monthly-Individual-Data'!A36</f>
        <v>0</v>
      </c>
      <c r="B37" s="21">
        <v>44713</v>
      </c>
      <c r="C37" t="s">
        <v>206</v>
      </c>
      <c r="D37" t="s">
        <v>175</v>
      </c>
      <c r="E37">
        <v>67</v>
      </c>
      <c r="F37" t="str">
        <f>INDEX(Branch[Area],MATCH(SOF[[#This Row],[Branch]],Branch[SortCode],0))</f>
        <v>Dublin</v>
      </c>
      <c r="G37" t="str">
        <f>INDEX(Branch[Branch],MATCH(SOF[[#This Row],[Branch]],Branch[SortCode],0))</f>
        <v>Stillorgan</v>
      </c>
      <c r="O37" t="s">
        <v>58</v>
      </c>
      <c r="P37" t="s">
        <v>124</v>
      </c>
      <c r="Q37" t="s">
        <v>221</v>
      </c>
      <c r="R37">
        <v>990624</v>
      </c>
      <c r="S37" t="s">
        <v>221</v>
      </c>
      <c r="V37">
        <v>990629</v>
      </c>
      <c r="W37" t="str">
        <f t="shared" si="1"/>
        <v>21629930</v>
      </c>
      <c r="Y37" t="s">
        <v>273</v>
      </c>
      <c r="Z37" t="s">
        <v>55</v>
      </c>
      <c r="AA37" t="e">
        <f t="shared" si="3"/>
        <v>#N/A</v>
      </c>
      <c r="AC37">
        <v>990728</v>
      </c>
      <c r="AD37" t="str">
        <f t="shared" si="2"/>
        <v>10572890</v>
      </c>
    </row>
    <row r="38" spans="1:30" x14ac:dyDescent="0.55000000000000004">
      <c r="A38" s="21" t="b">
        <f>SOF[[#This Row],[RepDate]]='Monthly-Individual-Data'!A37</f>
        <v>0</v>
      </c>
      <c r="B38" s="21">
        <v>44713</v>
      </c>
      <c r="C38" t="s">
        <v>206</v>
      </c>
      <c r="D38" t="s">
        <v>179</v>
      </c>
      <c r="E38">
        <v>6</v>
      </c>
      <c r="F38" t="str">
        <f>INDEX(Branch[Area],MATCH(SOF[[#This Row],[Branch]],Branch[SortCode],0))</f>
        <v>Dublin</v>
      </c>
      <c r="G38" t="str">
        <f>INDEX(Branch[Branch],MATCH(SOF[[#This Row],[Branch]],Branch[SortCode],0))</f>
        <v>Stillorgan</v>
      </c>
      <c r="O38" t="s">
        <v>58</v>
      </c>
      <c r="P38" t="s">
        <v>25</v>
      </c>
      <c r="Q38" t="s">
        <v>222</v>
      </c>
      <c r="R38">
        <v>990697</v>
      </c>
      <c r="S38" t="s">
        <v>222</v>
      </c>
      <c r="V38">
        <v>990629</v>
      </c>
      <c r="W38" t="str">
        <f t="shared" si="1"/>
        <v>21629930</v>
      </c>
      <c r="Y38" t="s">
        <v>278</v>
      </c>
      <c r="Z38" t="s">
        <v>28</v>
      </c>
      <c r="AA38" t="e">
        <f t="shared" si="3"/>
        <v>#N/A</v>
      </c>
      <c r="AC38">
        <v>990742</v>
      </c>
      <c r="AD38" t="str">
        <f t="shared" si="2"/>
        <v>10374211</v>
      </c>
    </row>
    <row r="39" spans="1:30" x14ac:dyDescent="0.55000000000000004">
      <c r="A39" s="21" t="b">
        <f>SOF[[#This Row],[RepDate]]='Monthly-Individual-Data'!A38</f>
        <v>0</v>
      </c>
      <c r="B39" s="21">
        <v>44713</v>
      </c>
      <c r="C39" t="s">
        <v>206</v>
      </c>
      <c r="D39" t="s">
        <v>180</v>
      </c>
      <c r="E39">
        <v>37</v>
      </c>
      <c r="F39" t="str">
        <f>INDEX(Branch[Area],MATCH(SOF[[#This Row],[Branch]],Branch[SortCode],0))</f>
        <v>Dublin</v>
      </c>
      <c r="G39" t="str">
        <f>INDEX(Branch[Branch],MATCH(SOF[[#This Row],[Branch]],Branch[SortCode],0))</f>
        <v>Stillorgan</v>
      </c>
      <c r="O39" t="s">
        <v>58</v>
      </c>
      <c r="P39" t="s">
        <v>25</v>
      </c>
      <c r="Q39" t="s">
        <v>223</v>
      </c>
      <c r="R39">
        <v>990617</v>
      </c>
      <c r="S39" t="s">
        <v>223</v>
      </c>
      <c r="V39">
        <v>990629</v>
      </c>
      <c r="W39" t="str">
        <f t="shared" si="1"/>
        <v>21629930</v>
      </c>
      <c r="Y39" t="s">
        <v>298</v>
      </c>
      <c r="Z39" t="s">
        <v>113</v>
      </c>
      <c r="AA39" t="e">
        <f t="shared" si="3"/>
        <v>#N/A</v>
      </c>
      <c r="AC39">
        <v>990646</v>
      </c>
      <c r="AD39" t="str">
        <f t="shared" si="2"/>
        <v>96646180</v>
      </c>
    </row>
    <row r="40" spans="1:30" x14ac:dyDescent="0.55000000000000004">
      <c r="A40" s="21" t="b">
        <f>SOF[[#This Row],[RepDate]]='Monthly-Individual-Data'!A39</f>
        <v>0</v>
      </c>
      <c r="B40" s="21">
        <v>44713</v>
      </c>
      <c r="C40" t="s">
        <v>206</v>
      </c>
      <c r="D40" t="s">
        <v>182</v>
      </c>
      <c r="E40">
        <v>55</v>
      </c>
      <c r="F40" t="str">
        <f>INDEX(Branch[Area],MATCH(SOF[[#This Row],[Branch]],Branch[SortCode],0))</f>
        <v>Dublin</v>
      </c>
      <c r="G40" t="str">
        <f>INDEX(Branch[Branch],MATCH(SOF[[#This Row],[Branch]],Branch[SortCode],0))</f>
        <v>Stillorgan</v>
      </c>
      <c r="O40" t="s">
        <v>58</v>
      </c>
      <c r="P40" t="s">
        <v>25</v>
      </c>
      <c r="Q40" t="s">
        <v>224</v>
      </c>
      <c r="R40">
        <v>990655</v>
      </c>
      <c r="S40" t="s">
        <v>224</v>
      </c>
      <c r="V40">
        <v>990629</v>
      </c>
      <c r="W40" t="str">
        <f t="shared" si="1"/>
        <v>21629930</v>
      </c>
      <c r="Y40" t="s">
        <v>296</v>
      </c>
      <c r="Z40" t="s">
        <v>14</v>
      </c>
      <c r="AA40" t="e">
        <f t="shared" si="3"/>
        <v>#N/A</v>
      </c>
      <c r="AC40">
        <v>990733</v>
      </c>
      <c r="AD40" t="str">
        <f t="shared" si="2"/>
        <v>11273320</v>
      </c>
    </row>
    <row r="41" spans="1:30" x14ac:dyDescent="0.55000000000000004">
      <c r="A41" s="21" t="b">
        <f>SOF[[#This Row],[RepDate]]='Monthly-Individual-Data'!A40</f>
        <v>0</v>
      </c>
      <c r="B41" s="21">
        <v>44713</v>
      </c>
      <c r="C41" t="s">
        <v>187</v>
      </c>
      <c r="D41" t="s">
        <v>109</v>
      </c>
      <c r="E41">
        <v>54</v>
      </c>
      <c r="F41" t="str">
        <f>INDEX(Branch[Area],MATCH(SOF[[#This Row],[Branch]],Branch[SortCode],0))</f>
        <v>Dublin</v>
      </c>
      <c r="G41" t="str">
        <f>INDEX(Branch[Branch],MATCH(SOF[[#This Row],[Branch]],Branch[SortCode],0))</f>
        <v>Raheny</v>
      </c>
      <c r="O41" t="s">
        <v>58</v>
      </c>
      <c r="P41" t="s">
        <v>48</v>
      </c>
      <c r="Q41" t="s">
        <v>225</v>
      </c>
      <c r="R41">
        <v>990623</v>
      </c>
      <c r="S41" t="s">
        <v>225</v>
      </c>
      <c r="V41">
        <v>990641</v>
      </c>
      <c r="W41" t="str">
        <f t="shared" si="1"/>
        <v>26411120</v>
      </c>
      <c r="Y41" t="s">
        <v>293</v>
      </c>
      <c r="Z41" t="s">
        <v>115</v>
      </c>
      <c r="AA41" t="e">
        <f t="shared" si="3"/>
        <v>#N/A</v>
      </c>
      <c r="AC41">
        <v>990627</v>
      </c>
      <c r="AD41" t="str">
        <f t="shared" si="2"/>
        <v>89627250</v>
      </c>
    </row>
    <row r="42" spans="1:30" x14ac:dyDescent="0.55000000000000004">
      <c r="A42" s="21" t="b">
        <f>SOF[[#This Row],[RepDate]]='Monthly-Individual-Data'!A44</f>
        <v>0</v>
      </c>
      <c r="B42" s="21">
        <v>44713</v>
      </c>
      <c r="C42" t="s">
        <v>187</v>
      </c>
      <c r="D42" t="s">
        <v>169</v>
      </c>
      <c r="E42">
        <v>75</v>
      </c>
      <c r="F42" t="str">
        <f>INDEX(Branch[Area],MATCH(SOF[[#This Row],[Branch]],Branch[SortCode],0))</f>
        <v>Dublin</v>
      </c>
      <c r="G42" t="str">
        <f>INDEX(Branch[Branch],MATCH(SOF[[#This Row],[Branch]],Branch[SortCode],0))</f>
        <v>Raheny</v>
      </c>
      <c r="O42" t="s">
        <v>58</v>
      </c>
      <c r="P42" t="s">
        <v>50</v>
      </c>
      <c r="Q42" t="s">
        <v>226</v>
      </c>
      <c r="R42">
        <v>990667</v>
      </c>
      <c r="S42" t="s">
        <v>226</v>
      </c>
      <c r="V42">
        <v>990641</v>
      </c>
      <c r="W42" t="str">
        <f t="shared" si="1"/>
        <v>26411120</v>
      </c>
      <c r="Y42" t="s">
        <v>287</v>
      </c>
      <c r="Z42" t="s">
        <v>117</v>
      </c>
      <c r="AA42" t="e">
        <f t="shared" si="3"/>
        <v>#N/A</v>
      </c>
      <c r="AC42">
        <v>990615</v>
      </c>
      <c r="AD42" t="str">
        <f t="shared" si="2"/>
        <v>87615270</v>
      </c>
    </row>
    <row r="43" spans="1:30" x14ac:dyDescent="0.55000000000000004">
      <c r="A43" s="21" t="b">
        <f>SOF[[#This Row],[RepDate]]='Monthly-Individual-Data'!A45</f>
        <v>0</v>
      </c>
      <c r="B43" s="21">
        <v>44713</v>
      </c>
      <c r="C43" t="s">
        <v>187</v>
      </c>
      <c r="D43" t="s">
        <v>174</v>
      </c>
      <c r="E43">
        <v>67</v>
      </c>
      <c r="F43" t="str">
        <f>INDEX(Branch[Area],MATCH(SOF[[#This Row],[Branch]],Branch[SortCode],0))</f>
        <v>Dublin</v>
      </c>
      <c r="G43" t="str">
        <f>INDEX(Branch[Branch],MATCH(SOF[[#This Row],[Branch]],Branch[SortCode],0))</f>
        <v>Raheny</v>
      </c>
      <c r="O43" t="s">
        <v>119</v>
      </c>
      <c r="P43" t="s">
        <v>12</v>
      </c>
      <c r="Q43" t="s">
        <v>227</v>
      </c>
      <c r="R43">
        <v>990647</v>
      </c>
      <c r="S43" t="s">
        <v>227</v>
      </c>
      <c r="V43">
        <v>990641</v>
      </c>
      <c r="W43" t="str">
        <f t="shared" si="1"/>
        <v>26411120</v>
      </c>
      <c r="Y43" t="s">
        <v>295</v>
      </c>
      <c r="Z43" t="s">
        <v>63</v>
      </c>
      <c r="AA43" t="e">
        <f t="shared" si="3"/>
        <v>#N/A</v>
      </c>
      <c r="AC43">
        <v>990722</v>
      </c>
      <c r="AD43" t="str">
        <f t="shared" si="2"/>
        <v>11172230</v>
      </c>
    </row>
    <row r="44" spans="1:30" x14ac:dyDescent="0.55000000000000004">
      <c r="A44" s="21" t="b">
        <f>SOF[[#This Row],[RepDate]]='Monthly-Individual-Data'!A46</f>
        <v>0</v>
      </c>
      <c r="B44" s="21">
        <v>44713</v>
      </c>
      <c r="C44" t="s">
        <v>192</v>
      </c>
      <c r="D44" t="s">
        <v>109</v>
      </c>
      <c r="E44">
        <v>5</v>
      </c>
      <c r="F44" t="str">
        <f>INDEX(Branch[Area],MATCH(SOF[[#This Row],[Branch]],Branch[SortCode],0))</f>
        <v>Dublin</v>
      </c>
      <c r="G44" t="str">
        <f>INDEX(Branch[Branch],MATCH(SOF[[#This Row],[Branch]],Branch[SortCode],0))</f>
        <v>Rathfarnham</v>
      </c>
      <c r="O44" t="s">
        <v>119</v>
      </c>
      <c r="P44" t="s">
        <v>12</v>
      </c>
      <c r="Q44" t="s">
        <v>228</v>
      </c>
      <c r="R44">
        <v>990631</v>
      </c>
      <c r="S44" t="s">
        <v>228</v>
      </c>
      <c r="V44">
        <v>990642</v>
      </c>
      <c r="W44" t="str">
        <f t="shared" si="1"/>
        <v>76421070</v>
      </c>
      <c r="Y44" t="s">
        <v>291</v>
      </c>
      <c r="Z44" t="s">
        <v>44</v>
      </c>
      <c r="AA44" t="e">
        <f t="shared" si="3"/>
        <v>#N/A</v>
      </c>
      <c r="AC44">
        <v>990628</v>
      </c>
      <c r="AD44" t="str">
        <f t="shared" si="2"/>
        <v>95628190</v>
      </c>
    </row>
    <row r="45" spans="1:30" x14ac:dyDescent="0.55000000000000004">
      <c r="A45" s="21" t="b">
        <f>SOF[[#This Row],[RepDate]]='Monthly-Individual-Data'!A47</f>
        <v>0</v>
      </c>
      <c r="B45" s="21">
        <v>44713</v>
      </c>
      <c r="C45" t="s">
        <v>192</v>
      </c>
      <c r="D45" t="s">
        <v>169</v>
      </c>
      <c r="E45">
        <v>61</v>
      </c>
      <c r="F45" t="str">
        <f>INDEX(Branch[Area],MATCH(SOF[[#This Row],[Branch]],Branch[SortCode],0))</f>
        <v>Dublin</v>
      </c>
      <c r="G45" t="str">
        <f>INDEX(Branch[Branch],MATCH(SOF[[#This Row],[Branch]],Branch[SortCode],0))</f>
        <v>Rathfarnham</v>
      </c>
      <c r="O45" t="s">
        <v>119</v>
      </c>
      <c r="P45" t="s">
        <v>21</v>
      </c>
      <c r="Q45" t="s">
        <v>229</v>
      </c>
      <c r="R45">
        <v>990634</v>
      </c>
      <c r="S45" t="s">
        <v>229</v>
      </c>
      <c r="V45">
        <v>990642</v>
      </c>
      <c r="W45" t="str">
        <f t="shared" si="1"/>
        <v>76421070</v>
      </c>
      <c r="Y45" t="s">
        <v>290</v>
      </c>
      <c r="Z45" t="s">
        <v>31</v>
      </c>
      <c r="AA45" t="e">
        <f t="shared" si="3"/>
        <v>#N/A</v>
      </c>
      <c r="AC45">
        <v>990671</v>
      </c>
      <c r="AD45" t="str">
        <f t="shared" si="2"/>
        <v>88671260</v>
      </c>
    </row>
    <row r="46" spans="1:30" x14ac:dyDescent="0.55000000000000004">
      <c r="A46" s="21" t="b">
        <f>SOF[[#This Row],[RepDate]]='Monthly-Individual-Data'!A48</f>
        <v>0</v>
      </c>
      <c r="B46" s="21">
        <v>44713</v>
      </c>
      <c r="C46" t="s">
        <v>192</v>
      </c>
      <c r="D46" t="s">
        <v>174</v>
      </c>
      <c r="E46">
        <v>20</v>
      </c>
      <c r="F46" t="str">
        <f>INDEX(Branch[Area],MATCH(SOF[[#This Row],[Branch]],Branch[SortCode],0))</f>
        <v>Dublin</v>
      </c>
      <c r="G46" t="str">
        <f>INDEX(Branch[Branch],MATCH(SOF[[#This Row],[Branch]],Branch[SortCode],0))</f>
        <v>Rathfarnham</v>
      </c>
      <c r="O46" t="s">
        <v>119</v>
      </c>
      <c r="P46" t="s">
        <v>123</v>
      </c>
      <c r="Q46" t="s">
        <v>230</v>
      </c>
      <c r="R46">
        <v>990632</v>
      </c>
      <c r="S46" t="s">
        <v>230</v>
      </c>
      <c r="V46">
        <v>990642</v>
      </c>
      <c r="W46" t="str">
        <f t="shared" si="1"/>
        <v>76421070</v>
      </c>
      <c r="Y46" t="s">
        <v>285</v>
      </c>
      <c r="Z46" t="s">
        <v>9</v>
      </c>
      <c r="AA46" t="e">
        <f t="shared" si="3"/>
        <v>#N/A</v>
      </c>
      <c r="AC46">
        <v>990730</v>
      </c>
      <c r="AD46" t="str">
        <f t="shared" si="2"/>
        <v>99730150</v>
      </c>
    </row>
    <row r="47" spans="1:30" x14ac:dyDescent="0.55000000000000004">
      <c r="A47" s="21" t="b">
        <f>SOF[[#This Row],[RepDate]]='Monthly-Individual-Data'!A49</f>
        <v>0</v>
      </c>
      <c r="B47" s="21">
        <v>44713</v>
      </c>
      <c r="C47" t="s">
        <v>215</v>
      </c>
      <c r="D47" t="s">
        <v>109</v>
      </c>
      <c r="E47">
        <v>136</v>
      </c>
      <c r="F47" t="str">
        <f>INDEX(Branch[Area],MATCH(SOF[[#This Row],[Branch]],Branch[SortCode],0))</f>
        <v>Dublin</v>
      </c>
      <c r="G47" t="str">
        <f>INDEX(Branch[Branch],MATCH(SOF[[#This Row],[Branch]],Branch[SortCode],0))</f>
        <v>Blanchardstown NTC</v>
      </c>
      <c r="O47" t="s">
        <v>119</v>
      </c>
      <c r="P47" t="s">
        <v>123</v>
      </c>
      <c r="Q47" t="s">
        <v>231</v>
      </c>
      <c r="R47">
        <v>990635</v>
      </c>
      <c r="S47" t="s">
        <v>231</v>
      </c>
      <c r="V47">
        <v>990651</v>
      </c>
      <c r="W47" t="str">
        <f t="shared" si="1"/>
        <v>30651840</v>
      </c>
      <c r="Y47" t="s">
        <v>284</v>
      </c>
      <c r="Z47" t="s">
        <v>118</v>
      </c>
      <c r="AA47" t="e">
        <f t="shared" si="3"/>
        <v>#N/A</v>
      </c>
      <c r="AC47">
        <v>990726</v>
      </c>
      <c r="AD47" t="str">
        <f t="shared" si="2"/>
        <v>11072640</v>
      </c>
    </row>
    <row r="48" spans="1:30" x14ac:dyDescent="0.55000000000000004">
      <c r="A48" s="21" t="b">
        <f>SOF[[#This Row],[RepDate]]='Monthly-Individual-Data'!A50</f>
        <v>0</v>
      </c>
      <c r="B48" s="21">
        <v>44713</v>
      </c>
      <c r="C48" t="s">
        <v>215</v>
      </c>
      <c r="D48" t="s">
        <v>168</v>
      </c>
      <c r="E48">
        <v>112</v>
      </c>
      <c r="F48" t="str">
        <f>INDEX(Branch[Area],MATCH(SOF[[#This Row],[Branch]],Branch[SortCode],0))</f>
        <v>Dublin</v>
      </c>
      <c r="G48" t="str">
        <f>INDEX(Branch[Branch],MATCH(SOF[[#This Row],[Branch]],Branch[SortCode],0))</f>
        <v>Blanchardstown NTC</v>
      </c>
      <c r="O48" t="s">
        <v>119</v>
      </c>
      <c r="P48" t="s">
        <v>51</v>
      </c>
      <c r="Q48" t="s">
        <v>232</v>
      </c>
      <c r="R48">
        <v>990636</v>
      </c>
      <c r="S48" t="s">
        <v>232</v>
      </c>
      <c r="V48">
        <v>990651</v>
      </c>
      <c r="W48" t="str">
        <f t="shared" si="1"/>
        <v>30651840</v>
      </c>
      <c r="Y48" t="s">
        <v>277</v>
      </c>
      <c r="Z48" t="s">
        <v>32</v>
      </c>
      <c r="AA48" t="e">
        <f t="shared" si="3"/>
        <v>#N/A</v>
      </c>
      <c r="AC48">
        <v>990668</v>
      </c>
      <c r="AD48" t="str">
        <f t="shared" si="2"/>
        <v>86668280</v>
      </c>
    </row>
    <row r="49" spans="1:30" x14ac:dyDescent="0.55000000000000004">
      <c r="A49" s="21" t="b">
        <f>SOF[[#This Row],[RepDate]]='Monthly-Individual-Data'!A51</f>
        <v>0</v>
      </c>
      <c r="B49" s="21">
        <v>44713</v>
      </c>
      <c r="C49" t="s">
        <v>215</v>
      </c>
      <c r="D49" t="s">
        <v>169</v>
      </c>
      <c r="E49">
        <v>111</v>
      </c>
      <c r="F49" t="str">
        <f>INDEX(Branch[Area],MATCH(SOF[[#This Row],[Branch]],Branch[SortCode],0))</f>
        <v>Dublin</v>
      </c>
      <c r="G49" t="str">
        <f>INDEX(Branch[Branch],MATCH(SOF[[#This Row],[Branch]],Branch[SortCode],0))</f>
        <v>Blanchardstown NTC</v>
      </c>
      <c r="O49" t="s">
        <v>119</v>
      </c>
      <c r="P49" t="s">
        <v>51</v>
      </c>
      <c r="Q49" t="s">
        <v>233</v>
      </c>
      <c r="R49">
        <v>990664</v>
      </c>
      <c r="S49" t="s">
        <v>233</v>
      </c>
      <c r="V49">
        <v>990651</v>
      </c>
      <c r="W49" t="str">
        <f t="shared" si="1"/>
        <v>30651840</v>
      </c>
      <c r="Y49" t="s">
        <v>297</v>
      </c>
      <c r="Z49" t="s">
        <v>27</v>
      </c>
      <c r="AA49" t="e">
        <f t="shared" si="3"/>
        <v>#N/A</v>
      </c>
      <c r="AC49">
        <v>990751</v>
      </c>
      <c r="AD49" t="str">
        <f t="shared" si="2"/>
        <v>10775170</v>
      </c>
    </row>
    <row r="50" spans="1:30" x14ac:dyDescent="0.55000000000000004">
      <c r="A50" s="21" t="b">
        <f>SOF[[#This Row],[RepDate]]='Monthly-Individual-Data'!A52</f>
        <v>0</v>
      </c>
      <c r="B50" s="21">
        <v>44713</v>
      </c>
      <c r="C50" t="s">
        <v>215</v>
      </c>
      <c r="D50" t="s">
        <v>170</v>
      </c>
      <c r="E50">
        <v>100</v>
      </c>
      <c r="F50" t="str">
        <f>INDEX(Branch[Area],MATCH(SOF[[#This Row],[Branch]],Branch[SortCode],0))</f>
        <v>Dublin</v>
      </c>
      <c r="G50" t="str">
        <f>INDEX(Branch[Branch],MATCH(SOF[[#This Row],[Branch]],Branch[SortCode],0))</f>
        <v>Blanchardstown NTC</v>
      </c>
      <c r="O50" t="s">
        <v>119</v>
      </c>
      <c r="P50" t="s">
        <v>7</v>
      </c>
      <c r="Q50" t="s">
        <v>234</v>
      </c>
      <c r="R50">
        <v>990638</v>
      </c>
      <c r="S50" t="s">
        <v>234</v>
      </c>
      <c r="V50">
        <v>990651</v>
      </c>
      <c r="W50" t="str">
        <f t="shared" si="1"/>
        <v>30651840</v>
      </c>
      <c r="Y50" t="s">
        <v>288</v>
      </c>
      <c r="Z50" t="s">
        <v>116</v>
      </c>
      <c r="AA50" t="e">
        <f t="shared" si="3"/>
        <v>#N/A</v>
      </c>
      <c r="AC50">
        <v>990725</v>
      </c>
      <c r="AD50" t="str">
        <f t="shared" si="2"/>
        <v>10272512</v>
      </c>
    </row>
    <row r="51" spans="1:30" x14ac:dyDescent="0.55000000000000004">
      <c r="A51" s="21" t="b">
        <f>SOF[[#This Row],[RepDate]]='Monthly-Individual-Data'!A53</f>
        <v>0</v>
      </c>
      <c r="B51" s="21">
        <v>44713</v>
      </c>
      <c r="C51" t="s">
        <v>215</v>
      </c>
      <c r="D51" t="s">
        <v>171</v>
      </c>
      <c r="E51">
        <v>30</v>
      </c>
      <c r="F51" t="str">
        <f>INDEX(Branch[Area],MATCH(SOF[[#This Row],[Branch]],Branch[SortCode],0))</f>
        <v>Dublin</v>
      </c>
      <c r="G51" t="str">
        <f>INDEX(Branch[Branch],MATCH(SOF[[#This Row],[Branch]],Branch[SortCode],0))</f>
        <v>Blanchardstown NTC</v>
      </c>
      <c r="O51" t="s">
        <v>119</v>
      </c>
      <c r="P51" t="s">
        <v>7</v>
      </c>
      <c r="Q51" t="s">
        <v>235</v>
      </c>
      <c r="R51">
        <v>990663</v>
      </c>
      <c r="S51" t="s">
        <v>235</v>
      </c>
      <c r="V51">
        <v>990651</v>
      </c>
      <c r="W51" t="str">
        <f t="shared" si="1"/>
        <v>30651840</v>
      </c>
      <c r="Y51" t="s">
        <v>283</v>
      </c>
      <c r="Z51" t="s">
        <v>33</v>
      </c>
      <c r="AA51" t="e">
        <f t="shared" si="3"/>
        <v>#N/A</v>
      </c>
      <c r="AC51">
        <v>990731</v>
      </c>
      <c r="AD51" t="str">
        <f t="shared" si="2"/>
        <v>92731220</v>
      </c>
    </row>
    <row r="52" spans="1:30" x14ac:dyDescent="0.55000000000000004">
      <c r="A52" s="21" t="b">
        <f>SOF[[#This Row],[RepDate]]='Monthly-Individual-Data'!A54</f>
        <v>0</v>
      </c>
      <c r="B52" s="21">
        <v>44713</v>
      </c>
      <c r="C52" t="s">
        <v>215</v>
      </c>
      <c r="D52" t="s">
        <v>173</v>
      </c>
      <c r="E52">
        <v>106</v>
      </c>
      <c r="F52" t="str">
        <f>INDEX(Branch[Area],MATCH(SOF[[#This Row],[Branch]],Branch[SortCode],0))</f>
        <v>Dublin</v>
      </c>
      <c r="G52" t="str">
        <f>INDEX(Branch[Branch],MATCH(SOF[[#This Row],[Branch]],Branch[SortCode],0))</f>
        <v>Blanchardstown NTC</v>
      </c>
      <c r="O52" t="s">
        <v>119</v>
      </c>
      <c r="P52" t="s">
        <v>11</v>
      </c>
      <c r="Q52" t="s">
        <v>236</v>
      </c>
      <c r="R52">
        <v>990734</v>
      </c>
      <c r="S52" t="s">
        <v>236</v>
      </c>
      <c r="V52">
        <v>990651</v>
      </c>
      <c r="W52" t="str">
        <f t="shared" si="1"/>
        <v>30651840</v>
      </c>
      <c r="Y52" t="s">
        <v>292</v>
      </c>
      <c r="Z52" t="s">
        <v>17</v>
      </c>
      <c r="AA52" t="e">
        <f t="shared" si="3"/>
        <v>#N/A</v>
      </c>
      <c r="AC52">
        <v>990643</v>
      </c>
      <c r="AD52" t="str">
        <f t="shared" si="2"/>
        <v>91643230</v>
      </c>
    </row>
    <row r="53" spans="1:30" x14ac:dyDescent="0.55000000000000004">
      <c r="A53" s="21" t="b">
        <f>SOF[[#This Row],[RepDate]]='Monthly-Individual-Data'!A55</f>
        <v>0</v>
      </c>
      <c r="B53" s="21">
        <v>44713</v>
      </c>
      <c r="C53" t="s">
        <v>215</v>
      </c>
      <c r="D53" t="s">
        <v>174</v>
      </c>
      <c r="E53">
        <v>25</v>
      </c>
      <c r="F53" t="str">
        <f>INDEX(Branch[Area],MATCH(SOF[[#This Row],[Branch]],Branch[SortCode],0))</f>
        <v>Dublin</v>
      </c>
      <c r="G53" t="str">
        <f>INDEX(Branch[Branch],MATCH(SOF[[#This Row],[Branch]],Branch[SortCode],0))</f>
        <v>Blanchardstown NTC</v>
      </c>
      <c r="O53" t="s">
        <v>119</v>
      </c>
      <c r="P53" t="s">
        <v>11</v>
      </c>
      <c r="Q53" t="s">
        <v>237</v>
      </c>
      <c r="R53">
        <v>990746</v>
      </c>
      <c r="S53" t="s">
        <v>237</v>
      </c>
      <c r="V53">
        <v>990651</v>
      </c>
      <c r="W53" t="str">
        <f t="shared" si="1"/>
        <v>30651840</v>
      </c>
      <c r="AC53">
        <v>990613</v>
      </c>
      <c r="AD53" t="str">
        <f t="shared" si="2"/>
        <v>85613290</v>
      </c>
    </row>
    <row r="54" spans="1:30" x14ac:dyDescent="0.55000000000000004">
      <c r="A54" s="21" t="b">
        <f>SOF[[#This Row],[RepDate]]='Monthly-Individual-Data'!A56</f>
        <v>0</v>
      </c>
      <c r="B54" s="21">
        <v>44713</v>
      </c>
      <c r="C54" t="s">
        <v>215</v>
      </c>
      <c r="D54" t="s">
        <v>175</v>
      </c>
      <c r="E54">
        <v>109</v>
      </c>
      <c r="F54" t="str">
        <f>INDEX(Branch[Area],MATCH(SOF[[#This Row],[Branch]],Branch[SortCode],0))</f>
        <v>Dublin</v>
      </c>
      <c r="G54" t="str">
        <f>INDEX(Branch[Branch],MATCH(SOF[[#This Row],[Branch]],Branch[SortCode],0))</f>
        <v>Blanchardstown NTC</v>
      </c>
      <c r="O54" t="s">
        <v>119</v>
      </c>
      <c r="P54" t="s">
        <v>11</v>
      </c>
      <c r="Q54" t="s">
        <v>238</v>
      </c>
      <c r="R54">
        <v>990747</v>
      </c>
      <c r="S54" t="s">
        <v>238</v>
      </c>
      <c r="V54">
        <v>990651</v>
      </c>
      <c r="W54" t="str">
        <f t="shared" si="1"/>
        <v>30651840</v>
      </c>
      <c r="Y54" t="s">
        <v>230</v>
      </c>
      <c r="Z54" t="s">
        <v>123</v>
      </c>
      <c r="AA54" t="e">
        <f t="shared" ref="AA54:AA78" si="4">VLOOKUP(Y54,R:S,2,0)</f>
        <v>#N/A</v>
      </c>
      <c r="AC54">
        <v>990645</v>
      </c>
      <c r="AD54" t="str">
        <f t="shared" si="2"/>
        <v>90645240</v>
      </c>
    </row>
    <row r="55" spans="1:30" x14ac:dyDescent="0.55000000000000004">
      <c r="A55" s="21" t="b">
        <f>SOF[[#This Row],[RepDate]]='Monthly-Individual-Data'!A57</f>
        <v>0</v>
      </c>
      <c r="B55" s="21">
        <v>44713</v>
      </c>
      <c r="C55" t="s">
        <v>215</v>
      </c>
      <c r="D55" t="s">
        <v>176</v>
      </c>
      <c r="E55">
        <v>86</v>
      </c>
      <c r="F55" t="str">
        <f>INDEX(Branch[Area],MATCH(SOF[[#This Row],[Branch]],Branch[SortCode],0))</f>
        <v>Dublin</v>
      </c>
      <c r="G55" t="str">
        <f>INDEX(Branch[Branch],MATCH(SOF[[#This Row],[Branch]],Branch[SortCode],0))</f>
        <v>Blanchardstown NTC</v>
      </c>
      <c r="O55" t="s">
        <v>119</v>
      </c>
      <c r="P55" t="s">
        <v>49</v>
      </c>
      <c r="Q55" t="s">
        <v>239</v>
      </c>
      <c r="R55">
        <v>990710</v>
      </c>
      <c r="S55" t="s">
        <v>239</v>
      </c>
      <c r="V55">
        <v>990651</v>
      </c>
      <c r="W55" t="str">
        <f t="shared" si="1"/>
        <v>30651840</v>
      </c>
      <c r="Y55" t="s">
        <v>229</v>
      </c>
      <c r="Z55" t="s">
        <v>21</v>
      </c>
      <c r="AA55" t="e">
        <f t="shared" si="4"/>
        <v>#N/A</v>
      </c>
      <c r="AC55">
        <v>990727</v>
      </c>
      <c r="AD55" t="str">
        <f t="shared" si="2"/>
        <v>10672780</v>
      </c>
    </row>
    <row r="56" spans="1:30" x14ac:dyDescent="0.55000000000000004">
      <c r="A56" s="21" t="b">
        <f>SOF[[#This Row],[RepDate]]='Monthly-Individual-Data'!A58</f>
        <v>0</v>
      </c>
      <c r="B56" s="21">
        <v>44713</v>
      </c>
      <c r="C56" t="s">
        <v>215</v>
      </c>
      <c r="D56" t="s">
        <v>179</v>
      </c>
      <c r="E56">
        <v>102</v>
      </c>
      <c r="F56" t="str">
        <f>INDEX(Branch[Area],MATCH(SOF[[#This Row],[Branch]],Branch[SortCode],0))</f>
        <v>Dublin</v>
      </c>
      <c r="G56" t="str">
        <f>INDEX(Branch[Branch],MATCH(SOF[[#This Row],[Branch]],Branch[SortCode],0))</f>
        <v>Blanchardstown NTC</v>
      </c>
      <c r="O56" t="s">
        <v>119</v>
      </c>
      <c r="P56" t="s">
        <v>49</v>
      </c>
      <c r="Q56" t="s">
        <v>240</v>
      </c>
      <c r="R56">
        <v>990749</v>
      </c>
      <c r="S56" t="s">
        <v>240</v>
      </c>
      <c r="V56">
        <v>990651</v>
      </c>
      <c r="W56" t="str">
        <f t="shared" si="1"/>
        <v>30651840</v>
      </c>
      <c r="Y56" t="s">
        <v>232</v>
      </c>
      <c r="Z56" t="s">
        <v>51</v>
      </c>
      <c r="AA56" t="e">
        <f t="shared" si="4"/>
        <v>#N/A</v>
      </c>
      <c r="AC56">
        <v>990745</v>
      </c>
      <c r="AD56" t="str">
        <f t="shared" si="2"/>
        <v>98745160</v>
      </c>
    </row>
    <row r="57" spans="1:30" x14ac:dyDescent="0.55000000000000004">
      <c r="A57" s="21" t="b">
        <f>SOF[[#This Row],[RepDate]]='Monthly-Individual-Data'!A59</f>
        <v>0</v>
      </c>
      <c r="B57" s="21">
        <v>44713</v>
      </c>
      <c r="C57" t="s">
        <v>215</v>
      </c>
      <c r="D57" t="s">
        <v>180</v>
      </c>
      <c r="E57">
        <v>42</v>
      </c>
      <c r="F57" t="str">
        <f>INDEX(Branch[Area],MATCH(SOF[[#This Row],[Branch]],Branch[SortCode],0))</f>
        <v>Dublin</v>
      </c>
      <c r="G57" t="str">
        <f>INDEX(Branch[Branch],MATCH(SOF[[#This Row],[Branch]],Branch[SortCode],0))</f>
        <v>Blanchardstown NTC</v>
      </c>
      <c r="O57" t="s">
        <v>119</v>
      </c>
      <c r="P57" t="s">
        <v>13</v>
      </c>
      <c r="Q57" t="s">
        <v>241</v>
      </c>
      <c r="R57">
        <v>990637</v>
      </c>
      <c r="S57" t="s">
        <v>241</v>
      </c>
      <c r="V57">
        <v>990651</v>
      </c>
      <c r="W57" t="str">
        <f t="shared" si="1"/>
        <v>30651840</v>
      </c>
      <c r="Y57" t="s">
        <v>241</v>
      </c>
      <c r="Z57" t="s">
        <v>13</v>
      </c>
      <c r="AA57" t="e">
        <f t="shared" si="4"/>
        <v>#N/A</v>
      </c>
      <c r="AC57">
        <v>990721</v>
      </c>
      <c r="AD57" t="str">
        <f t="shared" si="2"/>
        <v>11372110</v>
      </c>
    </row>
    <row r="58" spans="1:30" x14ac:dyDescent="0.55000000000000004">
      <c r="A58" s="21" t="b">
        <f>SOF[[#This Row],[RepDate]]='Monthly-Individual-Data'!A60</f>
        <v>0</v>
      </c>
      <c r="B58" s="21">
        <v>44713</v>
      </c>
      <c r="C58" t="s">
        <v>204</v>
      </c>
      <c r="D58" t="s">
        <v>109</v>
      </c>
      <c r="E58">
        <v>144</v>
      </c>
      <c r="F58" t="str">
        <f>INDEX(Branch[Area],MATCH(SOF[[#This Row],[Branch]],Branch[SortCode],0))</f>
        <v>Dublin</v>
      </c>
      <c r="G58" t="str">
        <f>INDEX(Branch[Branch],MATCH(SOF[[#This Row],[Branch]],Branch[SortCode],0))</f>
        <v>Drumcondra</v>
      </c>
      <c r="O58" t="s">
        <v>119</v>
      </c>
      <c r="P58" t="s">
        <v>122</v>
      </c>
      <c r="Q58" t="s">
        <v>242</v>
      </c>
      <c r="R58">
        <v>990639</v>
      </c>
      <c r="S58" t="s">
        <v>242</v>
      </c>
      <c r="V58">
        <v>990653</v>
      </c>
      <c r="W58" t="str">
        <f t="shared" si="1"/>
        <v>19653950</v>
      </c>
      <c r="Y58" t="s">
        <v>234</v>
      </c>
      <c r="Z58" t="s">
        <v>7</v>
      </c>
      <c r="AA58" t="e">
        <f t="shared" si="4"/>
        <v>#N/A</v>
      </c>
      <c r="AD58" t="e">
        <f t="shared" si="2"/>
        <v>#N/A</v>
      </c>
    </row>
    <row r="59" spans="1:30" x14ac:dyDescent="0.55000000000000004">
      <c r="A59" s="21" t="b">
        <f>SOF[[#This Row],[RepDate]]='Monthly-Individual-Data'!A61</f>
        <v>0</v>
      </c>
      <c r="B59" s="21">
        <v>44713</v>
      </c>
      <c r="C59" t="s">
        <v>204</v>
      </c>
      <c r="D59" t="s">
        <v>168</v>
      </c>
      <c r="E59">
        <v>66</v>
      </c>
      <c r="F59" t="str">
        <f>INDEX(Branch[Area],MATCH(SOF[[#This Row],[Branch]],Branch[SortCode],0))</f>
        <v>Dublin</v>
      </c>
      <c r="G59" t="str">
        <f>INDEX(Branch[Branch],MATCH(SOF[[#This Row],[Branch]],Branch[SortCode],0))</f>
        <v>Drumcondra</v>
      </c>
      <c r="O59" t="s">
        <v>119</v>
      </c>
      <c r="P59" t="s">
        <v>122</v>
      </c>
      <c r="Q59" t="s">
        <v>243</v>
      </c>
      <c r="R59">
        <v>990666</v>
      </c>
      <c r="S59" t="s">
        <v>243</v>
      </c>
      <c r="V59">
        <v>990653</v>
      </c>
      <c r="W59" t="str">
        <f t="shared" si="1"/>
        <v>19653950</v>
      </c>
      <c r="Y59" t="s">
        <v>242</v>
      </c>
      <c r="Z59" t="s">
        <v>122</v>
      </c>
      <c r="AA59" t="e">
        <f t="shared" si="4"/>
        <v>#N/A</v>
      </c>
      <c r="AD59" t="e">
        <f t="shared" si="2"/>
        <v>#N/A</v>
      </c>
    </row>
    <row r="60" spans="1:30" x14ac:dyDescent="0.55000000000000004">
      <c r="A60" s="21" t="b">
        <f>SOF[[#This Row],[RepDate]]='Monthly-Individual-Data'!A62</f>
        <v>0</v>
      </c>
      <c r="B60" s="21">
        <v>44713</v>
      </c>
      <c r="C60" t="s">
        <v>220</v>
      </c>
      <c r="D60" t="s">
        <v>169</v>
      </c>
      <c r="E60">
        <v>30</v>
      </c>
      <c r="F60" t="str">
        <f>INDEX(Branch[Area],MATCH(SOF[[#This Row],[Branch]],Branch[SortCode],0))</f>
        <v>Dublin</v>
      </c>
      <c r="G60" t="str">
        <f>INDEX(Branch[Branch],MATCH(SOF[[#This Row],[Branch]],Branch[SortCode],0))</f>
        <v>Malahide</v>
      </c>
      <c r="O60" t="s">
        <v>119</v>
      </c>
      <c r="P60" t="s">
        <v>20</v>
      </c>
      <c r="Q60" t="s">
        <v>244</v>
      </c>
      <c r="R60">
        <v>990665</v>
      </c>
      <c r="S60" t="s">
        <v>244</v>
      </c>
      <c r="V60">
        <v>990656</v>
      </c>
      <c r="W60" t="str">
        <f t="shared" si="1"/>
        <v>35656790</v>
      </c>
      <c r="Y60" t="s">
        <v>227</v>
      </c>
      <c r="Z60" t="s">
        <v>12</v>
      </c>
      <c r="AA60" t="e">
        <f t="shared" si="4"/>
        <v>#N/A</v>
      </c>
      <c r="AC60" t="s">
        <v>1</v>
      </c>
      <c r="AD60" t="e">
        <f t="shared" si="2"/>
        <v>#N/A</v>
      </c>
    </row>
    <row r="61" spans="1:30" x14ac:dyDescent="0.55000000000000004">
      <c r="A61" s="21" t="b">
        <f>SOF[[#This Row],[RepDate]]='Monthly-Individual-Data'!A63</f>
        <v>0</v>
      </c>
      <c r="B61" s="21">
        <v>44713</v>
      </c>
      <c r="C61" t="s">
        <v>220</v>
      </c>
      <c r="D61" t="s">
        <v>174</v>
      </c>
      <c r="E61">
        <v>70</v>
      </c>
      <c r="F61" t="str">
        <f>INDEX(Branch[Area],MATCH(SOF[[#This Row],[Branch]],Branch[SortCode],0))</f>
        <v>Dublin</v>
      </c>
      <c r="G61" t="str">
        <f>INDEX(Branch[Branch],MATCH(SOF[[#This Row],[Branch]],Branch[SortCode],0))</f>
        <v>Malahide</v>
      </c>
      <c r="O61" t="s">
        <v>119</v>
      </c>
      <c r="P61" t="s">
        <v>37</v>
      </c>
      <c r="Q61" t="s">
        <v>245</v>
      </c>
      <c r="R61">
        <v>990720</v>
      </c>
      <c r="S61" t="s">
        <v>245</v>
      </c>
      <c r="V61">
        <v>990656</v>
      </c>
      <c r="W61" t="str">
        <f t="shared" si="1"/>
        <v>35656790</v>
      </c>
      <c r="Y61" t="s">
        <v>244</v>
      </c>
      <c r="Z61" t="s">
        <v>20</v>
      </c>
      <c r="AA61" t="e">
        <f t="shared" si="4"/>
        <v>#N/A</v>
      </c>
      <c r="AD61" t="e">
        <f t="shared" si="2"/>
        <v>#N/A</v>
      </c>
    </row>
    <row r="62" spans="1:30" x14ac:dyDescent="0.55000000000000004">
      <c r="A62" s="21" t="b">
        <f>SOF[[#This Row],[RepDate]]='Monthly-Individual-Data'!A64</f>
        <v>0</v>
      </c>
      <c r="B62" s="21">
        <v>44713</v>
      </c>
      <c r="C62" t="s">
        <v>198</v>
      </c>
      <c r="D62" t="s">
        <v>109</v>
      </c>
      <c r="E62">
        <v>139</v>
      </c>
      <c r="F62" t="str">
        <f>INDEX(Branch[Area],MATCH(SOF[[#This Row],[Branch]],Branch[SortCode],0))</f>
        <v>Dublin</v>
      </c>
      <c r="G62" t="str">
        <f>INDEX(Branch[Branch],MATCH(SOF[[#This Row],[Branch]],Branch[SortCode],0))</f>
        <v>O'Connell St</v>
      </c>
      <c r="O62" t="s">
        <v>119</v>
      </c>
      <c r="P62" t="s">
        <v>121</v>
      </c>
      <c r="Q62" t="s">
        <v>246</v>
      </c>
      <c r="R62">
        <v>990711</v>
      </c>
      <c r="S62" t="s">
        <v>246</v>
      </c>
      <c r="V62">
        <v>990658</v>
      </c>
      <c r="W62" t="str">
        <f t="shared" si="1"/>
        <v>13658101</v>
      </c>
      <c r="Y62" t="s">
        <v>262</v>
      </c>
      <c r="Z62" t="s">
        <v>45</v>
      </c>
      <c r="AA62" t="e">
        <f t="shared" si="4"/>
        <v>#N/A</v>
      </c>
      <c r="AC62">
        <v>990710</v>
      </c>
      <c r="AD62" t="str">
        <f t="shared" si="2"/>
        <v>54710600</v>
      </c>
    </row>
    <row r="63" spans="1:30" x14ac:dyDescent="0.55000000000000004">
      <c r="A63" s="21" t="b">
        <f>SOF[[#This Row],[RepDate]]='Monthly-Individual-Data'!A65</f>
        <v>0</v>
      </c>
      <c r="B63" s="21">
        <v>44713</v>
      </c>
      <c r="C63" t="s">
        <v>198</v>
      </c>
      <c r="D63" t="s">
        <v>168</v>
      </c>
      <c r="E63">
        <v>17</v>
      </c>
      <c r="F63" t="str">
        <f>INDEX(Branch[Area],MATCH(SOF[[#This Row],[Branch]],Branch[SortCode],0))</f>
        <v>Dublin</v>
      </c>
      <c r="G63" t="str">
        <f>INDEX(Branch[Branch],MATCH(SOF[[#This Row],[Branch]],Branch[SortCode],0))</f>
        <v>O'Connell St</v>
      </c>
      <c r="O63" t="s">
        <v>119</v>
      </c>
      <c r="P63" t="s">
        <v>19</v>
      </c>
      <c r="Q63" t="s">
        <v>247</v>
      </c>
      <c r="R63">
        <v>990706</v>
      </c>
      <c r="S63" t="s">
        <v>247</v>
      </c>
      <c r="V63">
        <v>990658</v>
      </c>
      <c r="W63" t="str">
        <f t="shared" si="1"/>
        <v>13658101</v>
      </c>
      <c r="Y63" t="s">
        <v>250</v>
      </c>
      <c r="Z63" t="s">
        <v>43</v>
      </c>
      <c r="AA63" t="e">
        <f t="shared" si="4"/>
        <v>#N/A</v>
      </c>
      <c r="AC63">
        <v>990711</v>
      </c>
      <c r="AD63" t="str">
        <f t="shared" si="2"/>
        <v>61711530</v>
      </c>
    </row>
    <row r="64" spans="1:30" x14ac:dyDescent="0.55000000000000004">
      <c r="A64" s="21" t="b">
        <f>SOF[[#This Row],[RepDate]]='Monthly-Individual-Data'!A66</f>
        <v>0</v>
      </c>
      <c r="B64" s="21">
        <v>44713</v>
      </c>
      <c r="C64" t="s">
        <v>198</v>
      </c>
      <c r="D64" t="s">
        <v>169</v>
      </c>
      <c r="E64">
        <v>147</v>
      </c>
      <c r="F64" t="str">
        <f>INDEX(Branch[Area],MATCH(SOF[[#This Row],[Branch]],Branch[SortCode],0))</f>
        <v>Dublin</v>
      </c>
      <c r="G64" t="str">
        <f>INDEX(Branch[Branch],MATCH(SOF[[#This Row],[Branch]],Branch[SortCode],0))</f>
        <v>O'Connell St</v>
      </c>
      <c r="O64" t="s">
        <v>119</v>
      </c>
      <c r="P64" t="s">
        <v>120</v>
      </c>
      <c r="Q64" t="s">
        <v>248</v>
      </c>
      <c r="R64">
        <v>990716</v>
      </c>
      <c r="S64" t="s">
        <v>248</v>
      </c>
      <c r="V64">
        <v>990658</v>
      </c>
      <c r="W64" t="str">
        <f t="shared" si="1"/>
        <v>13658101</v>
      </c>
      <c r="Y64" t="s">
        <v>247</v>
      </c>
      <c r="Z64" t="s">
        <v>19</v>
      </c>
      <c r="AA64" t="e">
        <f t="shared" si="4"/>
        <v>#N/A</v>
      </c>
      <c r="AC64">
        <v>990632</v>
      </c>
      <c r="AD64" t="str">
        <f t="shared" si="2"/>
        <v>45632690</v>
      </c>
    </row>
    <row r="65" spans="1:30" x14ac:dyDescent="0.55000000000000004">
      <c r="A65" s="21" t="b">
        <f>SOF[[#This Row],[RepDate]]='Monthly-Individual-Data'!A67</f>
        <v>0</v>
      </c>
      <c r="B65" s="21">
        <v>44713</v>
      </c>
      <c r="C65" t="s">
        <v>198</v>
      </c>
      <c r="D65" t="s">
        <v>171</v>
      </c>
      <c r="E65">
        <v>47</v>
      </c>
      <c r="F65" t="str">
        <f>INDEX(Branch[Area],MATCH(SOF[[#This Row],[Branch]],Branch[SortCode],0))</f>
        <v>Dublin</v>
      </c>
      <c r="G65" t="str">
        <f>INDEX(Branch[Branch],MATCH(SOF[[#This Row],[Branch]],Branch[SortCode],0))</f>
        <v>O'Connell St</v>
      </c>
      <c r="O65" t="s">
        <v>119</v>
      </c>
      <c r="P65" t="s">
        <v>39</v>
      </c>
      <c r="Q65" t="s">
        <v>249</v>
      </c>
      <c r="R65">
        <v>990736</v>
      </c>
      <c r="S65" t="s">
        <v>249</v>
      </c>
      <c r="V65">
        <v>990658</v>
      </c>
      <c r="W65" t="str">
        <f t="shared" si="1"/>
        <v>13658101</v>
      </c>
      <c r="Y65" t="s">
        <v>264</v>
      </c>
      <c r="Z65" t="s">
        <v>62</v>
      </c>
      <c r="AA65" t="e">
        <f t="shared" si="4"/>
        <v>#N/A</v>
      </c>
      <c r="AC65">
        <v>990712</v>
      </c>
      <c r="AD65" t="str">
        <f t="shared" si="2"/>
        <v>74712400</v>
      </c>
    </row>
    <row r="66" spans="1:30" x14ac:dyDescent="0.55000000000000004">
      <c r="A66" s="21" t="b">
        <f>SOF[[#This Row],[RepDate]]='Monthly-Individual-Data'!A68</f>
        <v>0</v>
      </c>
      <c r="B66" s="21">
        <v>44713</v>
      </c>
      <c r="C66" t="s">
        <v>198</v>
      </c>
      <c r="D66" t="s">
        <v>174</v>
      </c>
      <c r="E66">
        <v>41</v>
      </c>
      <c r="F66" t="str">
        <f>INDEX(Branch[Area],MATCH(SOF[[#This Row],[Branch]],Branch[SortCode],0))</f>
        <v>Dublin</v>
      </c>
      <c r="G66" t="str">
        <f>INDEX(Branch[Branch],MATCH(SOF[[#This Row],[Branch]],Branch[SortCode],0))</f>
        <v>O'Connell St</v>
      </c>
      <c r="O66" t="s">
        <v>119</v>
      </c>
      <c r="P66" t="s">
        <v>43</v>
      </c>
      <c r="Q66" t="s">
        <v>250</v>
      </c>
      <c r="R66">
        <v>990705</v>
      </c>
      <c r="S66" t="s">
        <v>250</v>
      </c>
      <c r="V66">
        <v>990658</v>
      </c>
      <c r="W66" t="str">
        <f t="shared" si="1"/>
        <v>13658101</v>
      </c>
      <c r="Y66" t="s">
        <v>254</v>
      </c>
      <c r="Z66" t="s">
        <v>35</v>
      </c>
      <c r="AA66" t="e">
        <f t="shared" si="4"/>
        <v>#N/A</v>
      </c>
      <c r="AC66">
        <v>990636</v>
      </c>
      <c r="AD66" t="str">
        <f t="shared" si="2"/>
        <v>47636670</v>
      </c>
    </row>
    <row r="67" spans="1:30" x14ac:dyDescent="0.55000000000000004">
      <c r="A67" s="21" t="b">
        <f>SOF[[#This Row],[RepDate]]='Monthly-Individual-Data'!A69</f>
        <v>0</v>
      </c>
      <c r="B67" s="21">
        <v>44713</v>
      </c>
      <c r="C67" t="s">
        <v>198</v>
      </c>
      <c r="D67" t="s">
        <v>175</v>
      </c>
      <c r="E67">
        <v>133</v>
      </c>
      <c r="F67" t="str">
        <f>INDEX(Branch[Area],MATCH(SOF[[#This Row],[Branch]],Branch[SortCode],0))</f>
        <v>Dublin</v>
      </c>
      <c r="G67" t="str">
        <f>INDEX(Branch[Branch],MATCH(SOF[[#This Row],[Branch]],Branch[SortCode],0))</f>
        <v>O'Connell St</v>
      </c>
      <c r="O67" t="s">
        <v>119</v>
      </c>
      <c r="P67" t="s">
        <v>43</v>
      </c>
      <c r="Q67" t="s">
        <v>251</v>
      </c>
      <c r="R67">
        <v>990708</v>
      </c>
      <c r="S67" t="s">
        <v>251</v>
      </c>
      <c r="V67">
        <v>990658</v>
      </c>
      <c r="W67" t="str">
        <f t="shared" ref="W67:W130" si="5">VLOOKUP(V67,R:S,2,0)</f>
        <v>13658101</v>
      </c>
      <c r="Y67" t="s">
        <v>239</v>
      </c>
      <c r="Z67" t="s">
        <v>49</v>
      </c>
      <c r="AA67" t="e">
        <f t="shared" si="4"/>
        <v>#N/A</v>
      </c>
      <c r="AC67">
        <v>990703</v>
      </c>
      <c r="AD67" t="str">
        <f t="shared" si="2"/>
        <v>77703370</v>
      </c>
    </row>
    <row r="68" spans="1:30" x14ac:dyDescent="0.55000000000000004">
      <c r="A68" s="21" t="b">
        <f>SOF[[#This Row],[RepDate]]='Monthly-Individual-Data'!A70</f>
        <v>0</v>
      </c>
      <c r="B68" s="21">
        <v>44713</v>
      </c>
      <c r="C68" t="s">
        <v>198</v>
      </c>
      <c r="D68" t="s">
        <v>182</v>
      </c>
      <c r="E68">
        <v>140</v>
      </c>
      <c r="F68" t="str">
        <f>INDEX(Branch[Area],MATCH(SOF[[#This Row],[Branch]],Branch[SortCode],0))</f>
        <v>Dublin</v>
      </c>
      <c r="G68" t="str">
        <f>INDEX(Branch[Branch],MATCH(SOF[[#This Row],[Branch]],Branch[SortCode],0))</f>
        <v>O'Connell St</v>
      </c>
      <c r="O68" t="s">
        <v>119</v>
      </c>
      <c r="P68" t="s">
        <v>43</v>
      </c>
      <c r="Q68" t="s">
        <v>252</v>
      </c>
      <c r="R68">
        <v>990737</v>
      </c>
      <c r="S68" t="s">
        <v>252</v>
      </c>
      <c r="V68">
        <v>990658</v>
      </c>
      <c r="W68" t="str">
        <f t="shared" si="5"/>
        <v>13658101</v>
      </c>
      <c r="Y68" t="s">
        <v>246</v>
      </c>
      <c r="Z68" t="s">
        <v>121</v>
      </c>
      <c r="AA68" t="e">
        <f t="shared" si="4"/>
        <v>#N/A</v>
      </c>
      <c r="AC68">
        <v>990639</v>
      </c>
      <c r="AD68" t="str">
        <f t="shared" si="2"/>
        <v>57639570</v>
      </c>
    </row>
    <row r="69" spans="1:30" x14ac:dyDescent="0.55000000000000004">
      <c r="A69" s="21" t="b">
        <f>SOF[[#This Row],[RepDate]]='Monthly-Individual-Data'!A74</f>
        <v>0</v>
      </c>
      <c r="B69" s="21">
        <v>44713</v>
      </c>
      <c r="C69" t="s">
        <v>198</v>
      </c>
      <c r="D69" t="s">
        <v>184</v>
      </c>
      <c r="E69">
        <v>105</v>
      </c>
      <c r="F69" t="str">
        <f>INDEX(Branch[Area],MATCH(SOF[[#This Row],[Branch]],Branch[SortCode],0))</f>
        <v>Dublin</v>
      </c>
      <c r="G69" t="str">
        <f>INDEX(Branch[Branch],MATCH(SOF[[#This Row],[Branch]],Branch[SortCode],0))</f>
        <v>O'Connell St</v>
      </c>
      <c r="O69" t="s">
        <v>119</v>
      </c>
      <c r="P69" t="s">
        <v>38</v>
      </c>
      <c r="Q69" t="s">
        <v>253</v>
      </c>
      <c r="R69">
        <v>990713</v>
      </c>
      <c r="S69" t="s">
        <v>253</v>
      </c>
      <c r="V69">
        <v>990658</v>
      </c>
      <c r="W69" t="str">
        <f t="shared" si="5"/>
        <v>13658101</v>
      </c>
      <c r="Y69" t="s">
        <v>259</v>
      </c>
      <c r="Z69" t="s">
        <v>36</v>
      </c>
      <c r="AA69" t="e">
        <f t="shared" si="4"/>
        <v>#N/A</v>
      </c>
      <c r="AC69">
        <v>990706</v>
      </c>
      <c r="AD69" t="str">
        <f t="shared" ref="AD69:AD86" si="6">VLOOKUP(AC69,R:S,2,0)</f>
        <v>62706520</v>
      </c>
    </row>
    <row r="70" spans="1:30" x14ac:dyDescent="0.55000000000000004">
      <c r="A70" s="21" t="b">
        <f>SOF[[#This Row],[RepDate]]='Monthly-Individual-Data'!A75</f>
        <v>0</v>
      </c>
      <c r="B70" s="21">
        <v>44713</v>
      </c>
      <c r="C70" t="s">
        <v>218</v>
      </c>
      <c r="D70" t="s">
        <v>109</v>
      </c>
      <c r="E70">
        <v>10</v>
      </c>
      <c r="F70" t="str">
        <f>INDEX(Branch[Area],MATCH(SOF[[#This Row],[Branch]],Branch[SortCode],0))</f>
        <v>Dublin</v>
      </c>
      <c r="G70" t="str">
        <f>INDEX(Branch[Branch],MATCH(SOF[[#This Row],[Branch]],Branch[SortCode],0))</f>
        <v>Swords</v>
      </c>
      <c r="O70" t="s">
        <v>119</v>
      </c>
      <c r="P70" t="s">
        <v>35</v>
      </c>
      <c r="Q70" t="s">
        <v>254</v>
      </c>
      <c r="R70">
        <v>990709</v>
      </c>
      <c r="S70" t="s">
        <v>254</v>
      </c>
      <c r="V70">
        <v>990661</v>
      </c>
      <c r="W70" t="str">
        <f t="shared" si="5"/>
        <v>33661810</v>
      </c>
      <c r="Y70" t="s">
        <v>253</v>
      </c>
      <c r="Z70" t="s">
        <v>38</v>
      </c>
      <c r="AA70" t="e">
        <f t="shared" si="4"/>
        <v>#N/A</v>
      </c>
      <c r="AC70">
        <v>990705</v>
      </c>
      <c r="AD70" t="str">
        <f t="shared" si="6"/>
        <v>65705490</v>
      </c>
    </row>
    <row r="71" spans="1:30" x14ac:dyDescent="0.55000000000000004">
      <c r="A71" s="21" t="b">
        <f>SOF[[#This Row],[RepDate]]='Monthly-Individual-Data'!A76</f>
        <v>0</v>
      </c>
      <c r="B71" s="21">
        <v>44713</v>
      </c>
      <c r="C71" t="s">
        <v>218</v>
      </c>
      <c r="D71" t="s">
        <v>169</v>
      </c>
      <c r="E71">
        <v>152</v>
      </c>
      <c r="F71" t="str">
        <f>INDEX(Branch[Area],MATCH(SOF[[#This Row],[Branch]],Branch[SortCode],0))</f>
        <v>Dublin</v>
      </c>
      <c r="G71" t="str">
        <f>INDEX(Branch[Branch],MATCH(SOF[[#This Row],[Branch]],Branch[SortCode],0))</f>
        <v>Swords</v>
      </c>
      <c r="O71" t="s">
        <v>119</v>
      </c>
      <c r="P71" t="s">
        <v>35</v>
      </c>
      <c r="Q71" t="s">
        <v>255</v>
      </c>
      <c r="R71">
        <v>990714</v>
      </c>
      <c r="S71" t="s">
        <v>255</v>
      </c>
      <c r="V71">
        <v>990661</v>
      </c>
      <c r="W71" t="str">
        <f t="shared" si="5"/>
        <v>33661810</v>
      </c>
      <c r="Y71" t="s">
        <v>258</v>
      </c>
      <c r="Z71" t="s">
        <v>34</v>
      </c>
      <c r="AA71" t="e">
        <f t="shared" si="4"/>
        <v>#N/A</v>
      </c>
      <c r="AC71">
        <v>990713</v>
      </c>
      <c r="AD71" t="str">
        <f t="shared" si="6"/>
        <v>68713460</v>
      </c>
    </row>
    <row r="72" spans="1:30" x14ac:dyDescent="0.55000000000000004">
      <c r="A72" s="21" t="b">
        <f>SOF[[#This Row],[RepDate]]='Monthly-Individual-Data'!A77</f>
        <v>0</v>
      </c>
      <c r="B72" s="21">
        <v>44713</v>
      </c>
      <c r="C72" t="s">
        <v>218</v>
      </c>
      <c r="D72" t="s">
        <v>171</v>
      </c>
      <c r="E72">
        <v>134</v>
      </c>
      <c r="F72" t="str">
        <f>INDEX(Branch[Area],MATCH(SOF[[#This Row],[Branch]],Branch[SortCode],0))</f>
        <v>Dublin</v>
      </c>
      <c r="G72" t="str">
        <f>INDEX(Branch[Branch],MATCH(SOF[[#This Row],[Branch]],Branch[SortCode],0))</f>
        <v>Swords</v>
      </c>
      <c r="O72" t="s">
        <v>119</v>
      </c>
      <c r="P72" t="s">
        <v>35</v>
      </c>
      <c r="Q72" t="s">
        <v>256</v>
      </c>
      <c r="R72">
        <v>990741</v>
      </c>
      <c r="S72" t="s">
        <v>256</v>
      </c>
      <c r="V72">
        <v>990661</v>
      </c>
      <c r="W72" t="str">
        <f t="shared" si="5"/>
        <v>33661810</v>
      </c>
      <c r="Y72" t="s">
        <v>248</v>
      </c>
      <c r="Z72" t="s">
        <v>120</v>
      </c>
      <c r="AA72" t="e">
        <f t="shared" si="4"/>
        <v>#N/A</v>
      </c>
      <c r="AC72">
        <v>990719</v>
      </c>
      <c r="AD72" t="str">
        <f t="shared" si="6"/>
        <v>75719390</v>
      </c>
    </row>
    <row r="73" spans="1:30" x14ac:dyDescent="0.55000000000000004">
      <c r="A73" s="21" t="b">
        <f>SOF[[#This Row],[RepDate]]='Monthly-Individual-Data'!A78</f>
        <v>0</v>
      </c>
      <c r="B73" s="21">
        <v>44713</v>
      </c>
      <c r="C73" t="s">
        <v>218</v>
      </c>
      <c r="D73" t="s">
        <v>174</v>
      </c>
      <c r="E73">
        <v>86</v>
      </c>
      <c r="F73" t="str">
        <f>INDEX(Branch[Area],MATCH(SOF[[#This Row],[Branch]],Branch[SortCode],0))</f>
        <v>Dublin</v>
      </c>
      <c r="G73" t="str">
        <f>INDEX(Branch[Branch],MATCH(SOF[[#This Row],[Branch]],Branch[SortCode],0))</f>
        <v>Swords</v>
      </c>
      <c r="O73" t="s">
        <v>119</v>
      </c>
      <c r="P73" t="s">
        <v>42</v>
      </c>
      <c r="Q73" t="s">
        <v>257</v>
      </c>
      <c r="R73">
        <v>990735</v>
      </c>
      <c r="S73" t="s">
        <v>257</v>
      </c>
      <c r="V73">
        <v>990661</v>
      </c>
      <c r="W73" t="str">
        <f t="shared" si="5"/>
        <v>33661810</v>
      </c>
      <c r="Y73" t="s">
        <v>261</v>
      </c>
      <c r="Z73" t="s">
        <v>40</v>
      </c>
      <c r="AA73" t="e">
        <f t="shared" si="4"/>
        <v>#N/A</v>
      </c>
      <c r="AC73">
        <v>990736</v>
      </c>
      <c r="AD73" t="str">
        <f t="shared" si="6"/>
        <v>64736500</v>
      </c>
    </row>
    <row r="74" spans="1:30" x14ac:dyDescent="0.55000000000000004">
      <c r="A74" s="21" t="b">
        <f>SOF[[#This Row],[RepDate]]='Monthly-Individual-Data'!A79</f>
        <v>0</v>
      </c>
      <c r="B74" s="21">
        <v>44713</v>
      </c>
      <c r="C74" t="s">
        <v>218</v>
      </c>
      <c r="D74" t="s">
        <v>175</v>
      </c>
      <c r="E74">
        <v>133</v>
      </c>
      <c r="F74" t="str">
        <f>INDEX(Branch[Area],MATCH(SOF[[#This Row],[Branch]],Branch[SortCode],0))</f>
        <v>Dublin</v>
      </c>
      <c r="G74" t="str">
        <f>INDEX(Branch[Branch],MATCH(SOF[[#This Row],[Branch]],Branch[SortCode],0))</f>
        <v>Swords</v>
      </c>
      <c r="O74" t="s">
        <v>119</v>
      </c>
      <c r="P74" t="s">
        <v>34</v>
      </c>
      <c r="Q74" t="s">
        <v>258</v>
      </c>
      <c r="R74">
        <v>990715</v>
      </c>
      <c r="S74" t="s">
        <v>258</v>
      </c>
      <c r="V74">
        <v>990661</v>
      </c>
      <c r="W74" t="str">
        <f t="shared" si="5"/>
        <v>33661810</v>
      </c>
      <c r="Y74" t="s">
        <v>260</v>
      </c>
      <c r="Z74" t="s">
        <v>41</v>
      </c>
      <c r="AA74" t="e">
        <f t="shared" si="4"/>
        <v>#N/A</v>
      </c>
      <c r="AC74">
        <v>990717</v>
      </c>
      <c r="AD74" t="str">
        <f t="shared" si="6"/>
        <v>76717380</v>
      </c>
    </row>
    <row r="75" spans="1:30" x14ac:dyDescent="0.55000000000000004">
      <c r="A75" s="21" t="b">
        <f>SOF[[#This Row],[RepDate]]='Monthly-Individual-Data'!A80</f>
        <v>0</v>
      </c>
      <c r="B75" s="21">
        <v>44713</v>
      </c>
      <c r="C75" t="s">
        <v>218</v>
      </c>
      <c r="D75" t="s">
        <v>179</v>
      </c>
      <c r="E75">
        <v>127</v>
      </c>
      <c r="F75" t="str">
        <f>INDEX(Branch[Area],MATCH(SOF[[#This Row],[Branch]],Branch[SortCode],0))</f>
        <v>Dublin</v>
      </c>
      <c r="G75" t="str">
        <f>INDEX(Branch[Branch],MATCH(SOF[[#This Row],[Branch]],Branch[SortCode],0))</f>
        <v>Swords</v>
      </c>
      <c r="O75" t="s">
        <v>119</v>
      </c>
      <c r="P75" t="s">
        <v>36</v>
      </c>
      <c r="Q75" t="s">
        <v>259</v>
      </c>
      <c r="R75">
        <v>990712</v>
      </c>
      <c r="S75" t="s">
        <v>259</v>
      </c>
      <c r="V75">
        <v>990661</v>
      </c>
      <c r="W75" t="str">
        <f t="shared" si="5"/>
        <v>33661810</v>
      </c>
      <c r="Y75" t="s">
        <v>245</v>
      </c>
      <c r="Z75" t="s">
        <v>37</v>
      </c>
      <c r="AA75" t="e">
        <f t="shared" si="4"/>
        <v>#N/A</v>
      </c>
      <c r="AC75">
        <v>990707</v>
      </c>
      <c r="AD75" t="str">
        <f t="shared" si="6"/>
        <v>79707350</v>
      </c>
    </row>
    <row r="76" spans="1:30" x14ac:dyDescent="0.55000000000000004">
      <c r="A76" s="21" t="b">
        <f>SOF[[#This Row],[RepDate]]='Monthly-Individual-Data'!A81</f>
        <v>0</v>
      </c>
      <c r="B76" s="21">
        <v>44713</v>
      </c>
      <c r="C76" t="s">
        <v>218</v>
      </c>
      <c r="D76" t="s">
        <v>180</v>
      </c>
      <c r="E76">
        <v>36</v>
      </c>
      <c r="F76" t="str">
        <f>INDEX(Branch[Area],MATCH(SOF[[#This Row],[Branch]],Branch[SortCode],0))</f>
        <v>Dublin</v>
      </c>
      <c r="G76" t="str">
        <f>INDEX(Branch[Branch],MATCH(SOF[[#This Row],[Branch]],Branch[SortCode],0))</f>
        <v>Swords</v>
      </c>
      <c r="O76" t="s">
        <v>119</v>
      </c>
      <c r="P76" t="s">
        <v>41</v>
      </c>
      <c r="Q76" t="s">
        <v>260</v>
      </c>
      <c r="R76">
        <v>990719</v>
      </c>
      <c r="S76" t="s">
        <v>260</v>
      </c>
      <c r="V76">
        <v>990661</v>
      </c>
      <c r="W76" t="str">
        <f t="shared" si="5"/>
        <v>33661810</v>
      </c>
      <c r="Y76" t="s">
        <v>236</v>
      </c>
      <c r="Z76" t="s">
        <v>11</v>
      </c>
      <c r="AA76" t="e">
        <f t="shared" si="4"/>
        <v>#N/A</v>
      </c>
      <c r="AC76">
        <v>990647</v>
      </c>
      <c r="AD76" t="str">
        <f t="shared" si="6"/>
        <v>42647720</v>
      </c>
    </row>
    <row r="77" spans="1:30" x14ac:dyDescent="0.55000000000000004">
      <c r="A77" s="21" t="b">
        <f>SOF[[#This Row],[RepDate]]='Monthly-Individual-Data'!A82</f>
        <v>0</v>
      </c>
      <c r="B77" s="21">
        <v>44713</v>
      </c>
      <c r="C77" t="s">
        <v>226</v>
      </c>
      <c r="D77" t="s">
        <v>109</v>
      </c>
      <c r="E77">
        <v>124</v>
      </c>
      <c r="F77" t="str">
        <f>INDEX(Branch[Area],MATCH(SOF[[#This Row],[Branch]],Branch[SortCode],0))</f>
        <v>Dublin</v>
      </c>
      <c r="G77" t="str">
        <f>INDEX(Branch[Branch],MATCH(SOF[[#This Row],[Branch]],Branch[SortCode],0))</f>
        <v>Greystones</v>
      </c>
      <c r="O77" t="s">
        <v>119</v>
      </c>
      <c r="P77" t="s">
        <v>40</v>
      </c>
      <c r="Q77" t="s">
        <v>261</v>
      </c>
      <c r="R77">
        <v>990717</v>
      </c>
      <c r="S77" t="s">
        <v>261</v>
      </c>
      <c r="V77">
        <v>990667</v>
      </c>
      <c r="W77" t="str">
        <f t="shared" si="5"/>
        <v>41667730</v>
      </c>
      <c r="Y77" t="s">
        <v>257</v>
      </c>
      <c r="Z77" t="s">
        <v>42</v>
      </c>
      <c r="AA77" t="e">
        <f t="shared" si="4"/>
        <v>#N/A</v>
      </c>
      <c r="AC77">
        <v>990735</v>
      </c>
      <c r="AD77" t="str">
        <f t="shared" si="6"/>
        <v>72735420</v>
      </c>
    </row>
    <row r="78" spans="1:30" x14ac:dyDescent="0.55000000000000004">
      <c r="A78" s="21" t="b">
        <f>SOF[[#This Row],[RepDate]]='Monthly-Individual-Data'!A83</f>
        <v>0</v>
      </c>
      <c r="B78" s="21">
        <v>44713</v>
      </c>
      <c r="C78" t="s">
        <v>226</v>
      </c>
      <c r="D78" t="s">
        <v>169</v>
      </c>
      <c r="E78">
        <v>10</v>
      </c>
      <c r="F78" t="str">
        <f>INDEX(Branch[Area],MATCH(SOF[[#This Row],[Branch]],Branch[SortCode],0))</f>
        <v>Dublin</v>
      </c>
      <c r="G78" t="str">
        <f>INDEX(Branch[Branch],MATCH(SOF[[#This Row],[Branch]],Branch[SortCode],0))</f>
        <v>Greystones</v>
      </c>
      <c r="O78" t="s">
        <v>119</v>
      </c>
      <c r="P78" t="s">
        <v>45</v>
      </c>
      <c r="Q78" t="s">
        <v>262</v>
      </c>
      <c r="R78">
        <v>990703</v>
      </c>
      <c r="S78" t="s">
        <v>262</v>
      </c>
      <c r="V78">
        <v>990667</v>
      </c>
      <c r="W78" t="str">
        <f t="shared" si="5"/>
        <v>41667730</v>
      </c>
      <c r="Y78" t="s">
        <v>249</v>
      </c>
      <c r="Z78" t="s">
        <v>39</v>
      </c>
      <c r="AA78" t="e">
        <f t="shared" si="4"/>
        <v>#N/A</v>
      </c>
      <c r="AC78">
        <v>990665</v>
      </c>
      <c r="AD78" t="str">
        <f t="shared" si="6"/>
        <v>59665550</v>
      </c>
    </row>
    <row r="79" spans="1:30" x14ac:dyDescent="0.55000000000000004">
      <c r="A79" s="21" t="b">
        <f>SOF[[#This Row],[RepDate]]='Monthly-Individual-Data'!A84</f>
        <v>0</v>
      </c>
      <c r="B79" s="21">
        <v>44713</v>
      </c>
      <c r="C79" t="s">
        <v>226</v>
      </c>
      <c r="D79" t="s">
        <v>171</v>
      </c>
      <c r="E79">
        <v>22</v>
      </c>
      <c r="F79" t="str">
        <f>INDEX(Branch[Area],MATCH(SOF[[#This Row],[Branch]],Branch[SortCode],0))</f>
        <v>Dublin</v>
      </c>
      <c r="G79" t="str">
        <f>INDEX(Branch[Branch],MATCH(SOF[[#This Row],[Branch]],Branch[SortCode],0))</f>
        <v>Greystones</v>
      </c>
      <c r="O79" t="s">
        <v>119</v>
      </c>
      <c r="P79" t="s">
        <v>45</v>
      </c>
      <c r="Q79" t="s">
        <v>263</v>
      </c>
      <c r="R79">
        <v>990701</v>
      </c>
      <c r="S79" t="s">
        <v>263</v>
      </c>
      <c r="V79">
        <v>990667</v>
      </c>
      <c r="W79" t="str">
        <f t="shared" si="5"/>
        <v>41667730</v>
      </c>
      <c r="AC79">
        <v>990715</v>
      </c>
      <c r="AD79" t="str">
        <f t="shared" si="6"/>
        <v>73715410</v>
      </c>
    </row>
    <row r="80" spans="1:30" x14ac:dyDescent="0.55000000000000004">
      <c r="A80" s="21" t="b">
        <f>SOF[[#This Row],[RepDate]]='Monthly-Individual-Data'!A85</f>
        <v>0</v>
      </c>
      <c r="B80" s="21">
        <v>44713</v>
      </c>
      <c r="C80" t="s">
        <v>219</v>
      </c>
      <c r="D80" t="s">
        <v>109</v>
      </c>
      <c r="E80">
        <v>80</v>
      </c>
      <c r="F80" t="str">
        <f>INDEX(Branch[Area],MATCH(SOF[[#This Row],[Branch]],Branch[SortCode],0))</f>
        <v>Dublin</v>
      </c>
      <c r="G80" t="str">
        <f>INDEX(Branch[Branch],MATCH(SOF[[#This Row],[Branch]],Branch[SortCode],0))</f>
        <v>Balbriggan</v>
      </c>
      <c r="O80" t="s">
        <v>119</v>
      </c>
      <c r="P80" t="s">
        <v>62</v>
      </c>
      <c r="Q80" t="s">
        <v>264</v>
      </c>
      <c r="R80">
        <v>990707</v>
      </c>
      <c r="S80" t="s">
        <v>264</v>
      </c>
      <c r="V80">
        <v>990669</v>
      </c>
      <c r="W80" t="str">
        <f t="shared" si="5"/>
        <v>34669800</v>
      </c>
      <c r="AC80">
        <v>990634</v>
      </c>
      <c r="AD80" t="str">
        <f t="shared" si="6"/>
        <v>44634700</v>
      </c>
    </row>
    <row r="81" spans="1:30" x14ac:dyDescent="0.55000000000000004">
      <c r="A81" s="21" t="b">
        <f>SOF[[#This Row],[RepDate]]='Monthly-Individual-Data'!A86</f>
        <v>0</v>
      </c>
      <c r="B81" s="21">
        <v>44713</v>
      </c>
      <c r="C81" t="s">
        <v>219</v>
      </c>
      <c r="D81" t="s">
        <v>171</v>
      </c>
      <c r="E81">
        <v>85</v>
      </c>
      <c r="F81" t="str">
        <f>INDEX(Branch[Area],MATCH(SOF[[#This Row],[Branch]],Branch[SortCode],0))</f>
        <v>Dublin</v>
      </c>
      <c r="G81" t="str">
        <f>INDEX(Branch[Branch],MATCH(SOF[[#This Row],[Branch]],Branch[SortCode],0))</f>
        <v>Balbriggan</v>
      </c>
      <c r="O81" t="s">
        <v>119</v>
      </c>
      <c r="P81" t="s">
        <v>62</v>
      </c>
      <c r="Q81" t="s">
        <v>265</v>
      </c>
      <c r="R81">
        <v>990702</v>
      </c>
      <c r="S81" t="s">
        <v>265</v>
      </c>
      <c r="V81">
        <v>990669</v>
      </c>
      <c r="W81" t="str">
        <f t="shared" si="5"/>
        <v>34669800</v>
      </c>
      <c r="AC81">
        <v>990716</v>
      </c>
      <c r="AD81" t="str">
        <f t="shared" si="6"/>
        <v>63716510</v>
      </c>
    </row>
    <row r="82" spans="1:30" x14ac:dyDescent="0.55000000000000004">
      <c r="A82" s="21" t="b">
        <f>SOF[[#This Row],[RepDate]]='Monthly-Individual-Data'!A87</f>
        <v>0</v>
      </c>
      <c r="B82" s="21">
        <v>44713</v>
      </c>
      <c r="C82" t="s">
        <v>219</v>
      </c>
      <c r="D82" t="s">
        <v>174</v>
      </c>
      <c r="E82">
        <v>140</v>
      </c>
      <c r="F82" t="str">
        <f>INDEX(Branch[Area],MATCH(SOF[[#This Row],[Branch]],Branch[SortCode],0))</f>
        <v>Dublin</v>
      </c>
      <c r="G82" t="str">
        <f>INDEX(Branch[Branch],MATCH(SOF[[#This Row],[Branch]],Branch[SortCode],0))</f>
        <v>Balbriggan</v>
      </c>
      <c r="O82" t="s">
        <v>119</v>
      </c>
      <c r="P82" t="s">
        <v>62</v>
      </c>
      <c r="Q82" t="s">
        <v>266</v>
      </c>
      <c r="R82">
        <v>990704</v>
      </c>
      <c r="S82" t="s">
        <v>266</v>
      </c>
      <c r="V82">
        <v>990669</v>
      </c>
      <c r="W82" t="str">
        <f t="shared" si="5"/>
        <v>34669800</v>
      </c>
      <c r="AC82">
        <v>990638</v>
      </c>
      <c r="AD82" t="str">
        <f t="shared" si="6"/>
        <v>49638650</v>
      </c>
    </row>
    <row r="83" spans="1:30" x14ac:dyDescent="0.55000000000000004">
      <c r="A83" s="21" t="b">
        <f>SOF[[#This Row],[RepDate]]='Monthly-Individual-Data'!A88</f>
        <v>0</v>
      </c>
      <c r="B83" s="21">
        <v>44713</v>
      </c>
      <c r="C83" t="s">
        <v>201</v>
      </c>
      <c r="D83" t="s">
        <v>109</v>
      </c>
      <c r="E83">
        <v>97</v>
      </c>
      <c r="F83" t="str">
        <f>INDEX(Branch[Area],MATCH(SOF[[#This Row],[Branch]],Branch[SortCode],0))</f>
        <v>Dublin</v>
      </c>
      <c r="G83" t="str">
        <f>INDEX(Branch[Branch],MATCH(SOF[[#This Row],[Branch]],Branch[SortCode],0))</f>
        <v>Omni</v>
      </c>
      <c r="O83" t="s">
        <v>114</v>
      </c>
      <c r="P83" t="s">
        <v>29</v>
      </c>
      <c r="Q83" t="s">
        <v>267</v>
      </c>
      <c r="R83">
        <v>990614</v>
      </c>
      <c r="S83" t="s">
        <v>267</v>
      </c>
      <c r="V83">
        <v>990673</v>
      </c>
      <c r="W83" t="str">
        <f t="shared" si="5"/>
        <v>16673980</v>
      </c>
      <c r="AC83">
        <v>990637</v>
      </c>
      <c r="AD83" t="str">
        <f t="shared" si="6"/>
        <v>56637580</v>
      </c>
    </row>
    <row r="84" spans="1:30" x14ac:dyDescent="0.55000000000000004">
      <c r="A84" s="21" t="b">
        <f>SOF[[#This Row],[RepDate]]='Monthly-Individual-Data'!A89</f>
        <v>0</v>
      </c>
      <c r="B84" s="21">
        <v>44713</v>
      </c>
      <c r="C84" t="s">
        <v>222</v>
      </c>
      <c r="D84" t="s">
        <v>109</v>
      </c>
      <c r="E84">
        <v>131</v>
      </c>
      <c r="F84" t="str">
        <f>INDEX(Branch[Area],MATCH(SOF[[#This Row],[Branch]],Branch[SortCode],0))</f>
        <v>Dublin</v>
      </c>
      <c r="G84" t="str">
        <f>INDEX(Branch[Branch],MATCH(SOF[[#This Row],[Branch]],Branch[SortCode],0))</f>
        <v>Liffey Valley</v>
      </c>
      <c r="O84" t="s">
        <v>114</v>
      </c>
      <c r="P84" t="s">
        <v>29</v>
      </c>
      <c r="Q84" t="s">
        <v>268</v>
      </c>
      <c r="R84">
        <v>990648</v>
      </c>
      <c r="S84" t="s">
        <v>268</v>
      </c>
      <c r="V84">
        <v>990697</v>
      </c>
      <c r="W84" t="str">
        <f t="shared" si="5"/>
        <v>37697770</v>
      </c>
      <c r="AC84">
        <v>990734</v>
      </c>
      <c r="AD84" t="str">
        <f t="shared" si="6"/>
        <v>51734630</v>
      </c>
    </row>
    <row r="85" spans="1:30" x14ac:dyDescent="0.55000000000000004">
      <c r="A85" s="21" t="b">
        <f>SOF[[#This Row],[RepDate]]='Monthly-Individual-Data'!A90</f>
        <v>0</v>
      </c>
      <c r="B85" s="21">
        <v>44713</v>
      </c>
      <c r="C85" t="s">
        <v>222</v>
      </c>
      <c r="D85" t="s">
        <v>168</v>
      </c>
      <c r="E85">
        <v>31</v>
      </c>
      <c r="F85" t="str">
        <f>INDEX(Branch[Area],MATCH(SOF[[#This Row],[Branch]],Branch[SortCode],0))</f>
        <v>Dublin</v>
      </c>
      <c r="G85" t="str">
        <f>INDEX(Branch[Branch],MATCH(SOF[[#This Row],[Branch]],Branch[SortCode],0))</f>
        <v>Liffey Valley</v>
      </c>
      <c r="O85" t="s">
        <v>114</v>
      </c>
      <c r="P85" t="s">
        <v>5</v>
      </c>
      <c r="Q85" t="s">
        <v>269</v>
      </c>
      <c r="R85">
        <v>990622</v>
      </c>
      <c r="S85" t="s">
        <v>269</v>
      </c>
      <c r="V85">
        <v>990697</v>
      </c>
      <c r="W85" t="str">
        <f t="shared" si="5"/>
        <v>37697770</v>
      </c>
      <c r="AC85">
        <v>990720</v>
      </c>
      <c r="AD85" t="str">
        <f t="shared" si="6"/>
        <v>60720540</v>
      </c>
    </row>
    <row r="86" spans="1:30" x14ac:dyDescent="0.55000000000000004">
      <c r="A86" s="21" t="b">
        <f>SOF[[#This Row],[RepDate]]='Monthly-Individual-Data'!A91</f>
        <v>0</v>
      </c>
      <c r="B86" s="21">
        <v>44713</v>
      </c>
      <c r="C86" t="s">
        <v>222</v>
      </c>
      <c r="D86" t="s">
        <v>169</v>
      </c>
      <c r="E86">
        <v>7</v>
      </c>
      <c r="F86" t="str">
        <f>INDEX(Branch[Area],MATCH(SOF[[#This Row],[Branch]],Branch[SortCode],0))</f>
        <v>Dublin</v>
      </c>
      <c r="G86" t="str">
        <f>INDEX(Branch[Branch],MATCH(SOF[[#This Row],[Branch]],Branch[SortCode],0))</f>
        <v>Liffey Valley</v>
      </c>
      <c r="O86" t="s">
        <v>114</v>
      </c>
      <c r="P86" t="s">
        <v>30</v>
      </c>
      <c r="Q86" t="s">
        <v>270</v>
      </c>
      <c r="R86">
        <v>990613</v>
      </c>
      <c r="S86" t="s">
        <v>270</v>
      </c>
      <c r="V86">
        <v>990697</v>
      </c>
      <c r="W86" t="str">
        <f t="shared" si="5"/>
        <v>37697770</v>
      </c>
      <c r="AC86">
        <v>990709</v>
      </c>
      <c r="AD86" t="str">
        <f t="shared" si="6"/>
        <v>69709450</v>
      </c>
    </row>
    <row r="87" spans="1:30" x14ac:dyDescent="0.55000000000000004">
      <c r="A87" s="21" t="b">
        <f>SOF[[#This Row],[RepDate]]='Monthly-Individual-Data'!A92</f>
        <v>0</v>
      </c>
      <c r="B87" s="21">
        <v>44713</v>
      </c>
      <c r="C87" t="s">
        <v>222</v>
      </c>
      <c r="D87" t="s">
        <v>174</v>
      </c>
      <c r="E87">
        <v>144</v>
      </c>
      <c r="F87" t="str">
        <f>INDEX(Branch[Area],MATCH(SOF[[#This Row],[Branch]],Branch[SortCode],0))</f>
        <v>Dublin</v>
      </c>
      <c r="G87" t="str">
        <f>INDEX(Branch[Branch],MATCH(SOF[[#This Row],[Branch]],Branch[SortCode],0))</f>
        <v>Liffey Valley</v>
      </c>
      <c r="O87" t="s">
        <v>114</v>
      </c>
      <c r="P87" t="s">
        <v>10</v>
      </c>
      <c r="Q87" t="s">
        <v>271</v>
      </c>
      <c r="R87">
        <v>990668</v>
      </c>
      <c r="S87" t="s">
        <v>271</v>
      </c>
      <c r="V87">
        <v>990697</v>
      </c>
      <c r="W87" t="str">
        <f t="shared" si="5"/>
        <v>37697770</v>
      </c>
    </row>
    <row r="88" spans="1:30" x14ac:dyDescent="0.55000000000000004">
      <c r="A88" s="21" t="b">
        <f>SOF[[#This Row],[RepDate]]='Monthly-Individual-Data'!A93</f>
        <v>0</v>
      </c>
      <c r="B88" s="21">
        <v>44713</v>
      </c>
      <c r="C88" t="s">
        <v>222</v>
      </c>
      <c r="D88" t="s">
        <v>175</v>
      </c>
      <c r="E88">
        <v>120</v>
      </c>
      <c r="F88" t="str">
        <f>INDEX(Branch[Area],MATCH(SOF[[#This Row],[Branch]],Branch[SortCode],0))</f>
        <v>Dublin</v>
      </c>
      <c r="G88" t="str">
        <f>INDEX(Branch[Branch],MATCH(SOF[[#This Row],[Branch]],Branch[SortCode],0))</f>
        <v>Liffey Valley</v>
      </c>
      <c r="O88" t="s">
        <v>114</v>
      </c>
      <c r="P88" t="s">
        <v>57</v>
      </c>
      <c r="Q88" t="s">
        <v>272</v>
      </c>
      <c r="R88">
        <v>990615</v>
      </c>
      <c r="S88" t="s">
        <v>272</v>
      </c>
      <c r="V88">
        <v>990697</v>
      </c>
      <c r="W88" t="str">
        <f t="shared" si="5"/>
        <v>37697770</v>
      </c>
    </row>
    <row r="89" spans="1:30" x14ac:dyDescent="0.55000000000000004">
      <c r="A89" s="21" t="b">
        <f>SOF[[#This Row],[RepDate]]='Monthly-Individual-Data'!A94</f>
        <v>0</v>
      </c>
      <c r="B89" s="21">
        <v>44713</v>
      </c>
      <c r="C89" t="s">
        <v>222</v>
      </c>
      <c r="D89" t="s">
        <v>179</v>
      </c>
      <c r="E89">
        <v>9</v>
      </c>
      <c r="F89" t="str">
        <f>INDEX(Branch[Area],MATCH(SOF[[#This Row],[Branch]],Branch[SortCode],0))</f>
        <v>Dublin</v>
      </c>
      <c r="G89" t="str">
        <f>INDEX(Branch[Branch],MATCH(SOF[[#This Row],[Branch]],Branch[SortCode],0))</f>
        <v>Liffey Valley</v>
      </c>
      <c r="O89" t="s">
        <v>114</v>
      </c>
      <c r="P89" t="s">
        <v>55</v>
      </c>
      <c r="Q89" t="s">
        <v>273</v>
      </c>
      <c r="R89">
        <v>990671</v>
      </c>
      <c r="S89" t="s">
        <v>273</v>
      </c>
      <c r="V89">
        <v>990697</v>
      </c>
      <c r="W89" t="str">
        <f t="shared" si="5"/>
        <v>37697770</v>
      </c>
    </row>
    <row r="90" spans="1:30" x14ac:dyDescent="0.55000000000000004">
      <c r="A90" s="21" t="b">
        <f>SOF[[#This Row],[RepDate]]='Monthly-Individual-Data'!A95</f>
        <v>0</v>
      </c>
      <c r="B90" s="21">
        <v>44713</v>
      </c>
      <c r="C90" t="s">
        <v>222</v>
      </c>
      <c r="D90" t="s">
        <v>182</v>
      </c>
      <c r="E90">
        <v>34</v>
      </c>
      <c r="F90" t="str">
        <f>INDEX(Branch[Area],MATCH(SOF[[#This Row],[Branch]],Branch[SortCode],0))</f>
        <v>Dublin</v>
      </c>
      <c r="G90" t="str">
        <f>INDEX(Branch[Branch],MATCH(SOF[[#This Row],[Branch]],Branch[SortCode],0))</f>
        <v>Liffey Valley</v>
      </c>
      <c r="O90" t="s">
        <v>114</v>
      </c>
      <c r="P90" t="s">
        <v>46</v>
      </c>
      <c r="Q90" t="s">
        <v>274</v>
      </c>
      <c r="R90">
        <v>990627</v>
      </c>
      <c r="S90" t="s">
        <v>274</v>
      </c>
      <c r="V90">
        <v>990697</v>
      </c>
      <c r="W90" t="str">
        <f t="shared" si="5"/>
        <v>37697770</v>
      </c>
    </row>
    <row r="91" spans="1:30" x14ac:dyDescent="0.55000000000000004">
      <c r="A91" s="21" t="b">
        <f>SOF[[#This Row],[RepDate]]='Monthly-Individual-Data'!A96</f>
        <v>0</v>
      </c>
      <c r="B91" s="21">
        <v>44743</v>
      </c>
      <c r="C91" t="s">
        <v>203</v>
      </c>
      <c r="D91" t="s">
        <v>109</v>
      </c>
      <c r="E91">
        <v>39</v>
      </c>
      <c r="F91" t="str">
        <f>INDEX(Branch[Area],MATCH(SOF[[#This Row],[Branch]],Branch[SortCode],0))</f>
        <v>Dublin</v>
      </c>
      <c r="G91" t="str">
        <f>INDEX(Branch[Branch],MATCH(SOF[[#This Row],[Branch]],Branch[SortCode],0))</f>
        <v>Phibsboro</v>
      </c>
      <c r="O91" t="s">
        <v>114</v>
      </c>
      <c r="P91" t="s">
        <v>47</v>
      </c>
      <c r="Q91" t="s">
        <v>275</v>
      </c>
      <c r="R91">
        <v>990645</v>
      </c>
      <c r="S91" t="s">
        <v>275</v>
      </c>
      <c r="V91">
        <v>990603</v>
      </c>
      <c r="W91" t="str">
        <f t="shared" si="5"/>
        <v>18603960</v>
      </c>
    </row>
    <row r="92" spans="1:30" x14ac:dyDescent="0.55000000000000004">
      <c r="A92" s="21" t="b">
        <f>SOF[[#This Row],[RepDate]]='Monthly-Individual-Data'!A97</f>
        <v>0</v>
      </c>
      <c r="B92" s="21">
        <v>44743</v>
      </c>
      <c r="C92" t="s">
        <v>208</v>
      </c>
      <c r="D92" t="s">
        <v>109</v>
      </c>
      <c r="E92">
        <v>20</v>
      </c>
      <c r="F92" t="str">
        <f>INDEX(Branch[Area],MATCH(SOF[[#This Row],[Branch]],Branch[SortCode],0))</f>
        <v>Dublin</v>
      </c>
      <c r="G92" t="str">
        <f>INDEX(Branch[Branch],MATCH(SOF[[#This Row],[Branch]],Branch[SortCode],0))</f>
        <v>Dun Laoghaire</v>
      </c>
      <c r="O92" t="s">
        <v>114</v>
      </c>
      <c r="P92" t="s">
        <v>26</v>
      </c>
      <c r="Q92" t="s">
        <v>276</v>
      </c>
      <c r="R92">
        <v>990643</v>
      </c>
      <c r="S92" t="s">
        <v>276</v>
      </c>
      <c r="V92">
        <v>990604</v>
      </c>
      <c r="W92" t="str">
        <f t="shared" si="5"/>
        <v>23604910</v>
      </c>
    </row>
    <row r="93" spans="1:30" x14ac:dyDescent="0.55000000000000004">
      <c r="A93" s="21" t="b">
        <f>SOF[[#This Row],[RepDate]]='Monthly-Individual-Data'!A98</f>
        <v>0</v>
      </c>
      <c r="B93" s="21">
        <v>44743</v>
      </c>
      <c r="C93" t="s">
        <v>193</v>
      </c>
      <c r="D93" t="s">
        <v>109</v>
      </c>
      <c r="E93">
        <v>141</v>
      </c>
      <c r="F93" t="str">
        <f>INDEX(Branch[Area],MATCH(SOF[[#This Row],[Branch]],Branch[SortCode],0))</f>
        <v>Dublin</v>
      </c>
      <c r="G93" t="str">
        <f>INDEX(Branch[Branch],MATCH(SOF[[#This Row],[Branch]],Branch[SortCode],0))</f>
        <v>Rathmines</v>
      </c>
      <c r="O93" t="s">
        <v>114</v>
      </c>
      <c r="P93" t="s">
        <v>32</v>
      </c>
      <c r="Q93" t="s">
        <v>277</v>
      </c>
      <c r="R93">
        <v>990731</v>
      </c>
      <c r="S93" t="s">
        <v>277</v>
      </c>
      <c r="V93">
        <v>990605</v>
      </c>
      <c r="W93" t="str">
        <f t="shared" si="5"/>
        <v>86051060</v>
      </c>
    </row>
    <row r="94" spans="1:30" x14ac:dyDescent="0.55000000000000004">
      <c r="A94" s="21" t="b">
        <f>SOF[[#This Row],[RepDate]]='Monthly-Individual-Data'!A99</f>
        <v>0</v>
      </c>
      <c r="B94" s="21">
        <v>44743</v>
      </c>
      <c r="C94" t="s">
        <v>193</v>
      </c>
      <c r="D94" t="s">
        <v>174</v>
      </c>
      <c r="E94">
        <v>9</v>
      </c>
      <c r="F94" t="str">
        <f>INDEX(Branch[Area],MATCH(SOF[[#This Row],[Branch]],Branch[SortCode],0))</f>
        <v>Dublin</v>
      </c>
      <c r="G94" t="str">
        <f>INDEX(Branch[Branch],MATCH(SOF[[#This Row],[Branch]],Branch[SortCode],0))</f>
        <v>Rathmines</v>
      </c>
      <c r="O94" t="s">
        <v>114</v>
      </c>
      <c r="P94" t="s">
        <v>28</v>
      </c>
      <c r="Q94" t="s">
        <v>278</v>
      </c>
      <c r="R94">
        <v>990718</v>
      </c>
      <c r="S94" t="s">
        <v>278</v>
      </c>
      <c r="V94">
        <v>990605</v>
      </c>
      <c r="W94" t="str">
        <f t="shared" si="5"/>
        <v>86051060</v>
      </c>
    </row>
    <row r="95" spans="1:30" x14ac:dyDescent="0.55000000000000004">
      <c r="A95" s="21" t="b">
        <f>SOF[[#This Row],[RepDate]]='Monthly-Individual-Data'!A100</f>
        <v>0</v>
      </c>
      <c r="B95" s="21">
        <v>44743</v>
      </c>
      <c r="C95" t="s">
        <v>212</v>
      </c>
      <c r="D95" t="s">
        <v>174</v>
      </c>
      <c r="E95">
        <v>122</v>
      </c>
      <c r="F95" t="str">
        <f>INDEX(Branch[Area],MATCH(SOF[[#This Row],[Branch]],Branch[SortCode],0))</f>
        <v>Dublin</v>
      </c>
      <c r="G95" t="str">
        <f>INDEX(Branch[Branch],MATCH(SOF[[#This Row],[Branch]],Branch[SortCode],0))</f>
        <v>Ballyfermot</v>
      </c>
      <c r="O95" t="s">
        <v>114</v>
      </c>
      <c r="P95" t="s">
        <v>28</v>
      </c>
      <c r="Q95" t="s">
        <v>279</v>
      </c>
      <c r="R95">
        <v>990748</v>
      </c>
      <c r="S95" t="s">
        <v>279</v>
      </c>
      <c r="V95">
        <v>990606</v>
      </c>
      <c r="W95" t="str">
        <f t="shared" si="5"/>
        <v>27606870</v>
      </c>
    </row>
    <row r="96" spans="1:30" x14ac:dyDescent="0.55000000000000004">
      <c r="A96" s="21" t="b">
        <f>SOF[[#This Row],[RepDate]]='Monthly-Individual-Data'!A101</f>
        <v>0</v>
      </c>
      <c r="B96" s="21">
        <v>44743</v>
      </c>
      <c r="C96" t="s">
        <v>212</v>
      </c>
      <c r="D96" t="s">
        <v>175</v>
      </c>
      <c r="E96">
        <v>114</v>
      </c>
      <c r="F96" t="str">
        <f>INDEX(Branch[Area],MATCH(SOF[[#This Row],[Branch]],Branch[SortCode],0))</f>
        <v>Dublin</v>
      </c>
      <c r="G96" t="str">
        <f>INDEX(Branch[Branch],MATCH(SOF[[#This Row],[Branch]],Branch[SortCode],0))</f>
        <v>Ballyfermot</v>
      </c>
      <c r="O96" t="s">
        <v>114</v>
      </c>
      <c r="P96" t="s">
        <v>18</v>
      </c>
      <c r="Q96" t="s">
        <v>280</v>
      </c>
      <c r="R96">
        <v>990628</v>
      </c>
      <c r="S96" t="s">
        <v>280</v>
      </c>
      <c r="V96">
        <v>990606</v>
      </c>
      <c r="W96" t="str">
        <f t="shared" si="5"/>
        <v>27606870</v>
      </c>
    </row>
    <row r="97" spans="1:23" x14ac:dyDescent="0.55000000000000004">
      <c r="A97" s="21" t="b">
        <f>SOF[[#This Row],[RepDate]]='Monthly-Individual-Data'!A102</f>
        <v>0</v>
      </c>
      <c r="B97" s="21">
        <v>44743</v>
      </c>
      <c r="C97" t="s">
        <v>214</v>
      </c>
      <c r="D97" t="s">
        <v>109</v>
      </c>
      <c r="E97">
        <v>108</v>
      </c>
      <c r="F97" t="str">
        <f>INDEX(Branch[Area],MATCH(SOF[[#This Row],[Branch]],Branch[SortCode],0))</f>
        <v>Dublin</v>
      </c>
      <c r="G97" t="str">
        <f>INDEX(Branch[Branch],MATCH(SOF[[#This Row],[Branch]],Branch[SortCode],0))</f>
        <v>Finglas</v>
      </c>
      <c r="O97" t="s">
        <v>114</v>
      </c>
      <c r="P97" t="s">
        <v>6</v>
      </c>
      <c r="Q97" t="s">
        <v>281</v>
      </c>
      <c r="R97">
        <v>990646</v>
      </c>
      <c r="S97" t="s">
        <v>281</v>
      </c>
      <c r="V97">
        <v>990609</v>
      </c>
      <c r="W97" t="str">
        <f t="shared" si="5"/>
        <v>29609850</v>
      </c>
    </row>
    <row r="98" spans="1:23" x14ac:dyDescent="0.55000000000000004">
      <c r="A98" s="21" t="b">
        <f>SOF[[#This Row],[RepDate]]='Monthly-Individual-Data'!A103</f>
        <v>0</v>
      </c>
      <c r="B98" s="21">
        <v>44743</v>
      </c>
      <c r="C98" t="s">
        <v>214</v>
      </c>
      <c r="D98" t="s">
        <v>169</v>
      </c>
      <c r="E98">
        <v>20</v>
      </c>
      <c r="F98" t="str">
        <f>INDEX(Branch[Area],MATCH(SOF[[#This Row],[Branch]],Branch[SortCode],0))</f>
        <v>Dublin</v>
      </c>
      <c r="G98" t="str">
        <f>INDEX(Branch[Branch],MATCH(SOF[[#This Row],[Branch]],Branch[SortCode],0))</f>
        <v>Finglas</v>
      </c>
      <c r="O98" t="s">
        <v>114</v>
      </c>
      <c r="P98" t="s">
        <v>6</v>
      </c>
      <c r="Q98" t="s">
        <v>282</v>
      </c>
      <c r="R98">
        <v>990662</v>
      </c>
      <c r="S98" t="s">
        <v>282</v>
      </c>
      <c r="V98">
        <v>990609</v>
      </c>
      <c r="W98" t="str">
        <f t="shared" si="5"/>
        <v>29609850</v>
      </c>
    </row>
    <row r="99" spans="1:23" x14ac:dyDescent="0.55000000000000004">
      <c r="A99" s="21" t="b">
        <f>SOF[[#This Row],[RepDate]]='Monthly-Individual-Data'!A104</f>
        <v>0</v>
      </c>
      <c r="B99" s="21">
        <v>44743</v>
      </c>
      <c r="C99" t="s">
        <v>194</v>
      </c>
      <c r="D99" t="s">
        <v>109</v>
      </c>
      <c r="E99">
        <v>98</v>
      </c>
      <c r="F99" t="str">
        <f>INDEX(Branch[Area],MATCH(SOF[[#This Row],[Branch]],Branch[SortCode],0))</f>
        <v>Dublin</v>
      </c>
      <c r="G99" t="str">
        <f>INDEX(Branch[Branch],MATCH(SOF[[#This Row],[Branch]],Branch[SortCode],0))</f>
        <v>Grafton Street</v>
      </c>
      <c r="O99" t="s">
        <v>114</v>
      </c>
      <c r="P99" t="s">
        <v>33</v>
      </c>
      <c r="Q99" t="s">
        <v>283</v>
      </c>
      <c r="R99">
        <v>990745</v>
      </c>
      <c r="S99" t="s">
        <v>283</v>
      </c>
      <c r="V99">
        <v>990610</v>
      </c>
      <c r="W99" t="str">
        <f t="shared" si="5"/>
        <v>96101050</v>
      </c>
    </row>
    <row r="100" spans="1:23" x14ac:dyDescent="0.55000000000000004">
      <c r="A100" s="21" t="b">
        <f>SOF[[#This Row],[RepDate]]='Monthly-Individual-Data'!A105</f>
        <v>0</v>
      </c>
      <c r="B100" s="21">
        <v>44743</v>
      </c>
      <c r="C100" t="s">
        <v>194</v>
      </c>
      <c r="D100" t="s">
        <v>168</v>
      </c>
      <c r="E100">
        <v>139</v>
      </c>
      <c r="F100" t="str">
        <f>INDEX(Branch[Area],MATCH(SOF[[#This Row],[Branch]],Branch[SortCode],0))</f>
        <v>Dublin</v>
      </c>
      <c r="G100" t="str">
        <f>INDEX(Branch[Branch],MATCH(SOF[[#This Row],[Branch]],Branch[SortCode],0))</f>
        <v>Grafton Street</v>
      </c>
      <c r="O100" t="s">
        <v>114</v>
      </c>
      <c r="P100" t="s">
        <v>118</v>
      </c>
      <c r="Q100" t="s">
        <v>284</v>
      </c>
      <c r="R100">
        <v>990730</v>
      </c>
      <c r="S100" t="s">
        <v>284</v>
      </c>
      <c r="V100">
        <v>990610</v>
      </c>
      <c r="W100" t="str">
        <f t="shared" si="5"/>
        <v>96101050</v>
      </c>
    </row>
    <row r="101" spans="1:23" x14ac:dyDescent="0.55000000000000004">
      <c r="A101" s="21" t="b">
        <f>SOF[[#This Row],[RepDate]]='Monthly-Individual-Data'!A106</f>
        <v>0</v>
      </c>
      <c r="B101" s="21">
        <v>44743</v>
      </c>
      <c r="C101" t="s">
        <v>194</v>
      </c>
      <c r="D101" t="s">
        <v>169</v>
      </c>
      <c r="E101">
        <v>99</v>
      </c>
      <c r="F101" t="str">
        <f>INDEX(Branch[Area],MATCH(SOF[[#This Row],[Branch]],Branch[SortCode],0))</f>
        <v>Dublin</v>
      </c>
      <c r="G101" t="str">
        <f>INDEX(Branch[Branch],MATCH(SOF[[#This Row],[Branch]],Branch[SortCode],0))</f>
        <v>Grafton Street</v>
      </c>
      <c r="O101" t="s">
        <v>114</v>
      </c>
      <c r="P101" t="s">
        <v>9</v>
      </c>
      <c r="Q101" t="s">
        <v>285</v>
      </c>
      <c r="R101">
        <v>990729</v>
      </c>
      <c r="S101" t="s">
        <v>285</v>
      </c>
      <c r="V101">
        <v>990610</v>
      </c>
      <c r="W101" t="str">
        <f t="shared" si="5"/>
        <v>96101050</v>
      </c>
    </row>
    <row r="102" spans="1:23" x14ac:dyDescent="0.55000000000000004">
      <c r="A102" s="21" t="b">
        <f>SOF[[#This Row],[RepDate]]='Monthly-Individual-Data'!A107</f>
        <v>0</v>
      </c>
      <c r="B102" s="21">
        <v>44743</v>
      </c>
      <c r="C102" t="s">
        <v>194</v>
      </c>
      <c r="D102" t="s">
        <v>170</v>
      </c>
      <c r="E102">
        <v>149</v>
      </c>
      <c r="F102" t="str">
        <f>INDEX(Branch[Area],MATCH(SOF[[#This Row],[Branch]],Branch[SortCode],0))</f>
        <v>Dublin</v>
      </c>
      <c r="G102" t="str">
        <f>INDEX(Branch[Branch],MATCH(SOF[[#This Row],[Branch]],Branch[SortCode],0))</f>
        <v>Grafton Street</v>
      </c>
      <c r="O102" t="s">
        <v>114</v>
      </c>
      <c r="P102" t="s">
        <v>9</v>
      </c>
      <c r="Q102" t="s">
        <v>286</v>
      </c>
      <c r="R102">
        <v>990743</v>
      </c>
      <c r="S102" t="s">
        <v>286</v>
      </c>
      <c r="V102">
        <v>990610</v>
      </c>
      <c r="W102" t="str">
        <f t="shared" si="5"/>
        <v>96101050</v>
      </c>
    </row>
    <row r="103" spans="1:23" x14ac:dyDescent="0.55000000000000004">
      <c r="A103" s="21" t="b">
        <f>SOF[[#This Row],[RepDate]]='Monthly-Individual-Data'!A108</f>
        <v>0</v>
      </c>
      <c r="B103" s="21">
        <v>44743</v>
      </c>
      <c r="C103" t="s">
        <v>194</v>
      </c>
      <c r="D103" t="s">
        <v>172</v>
      </c>
      <c r="E103">
        <v>97</v>
      </c>
      <c r="F103" t="str">
        <f>INDEX(Branch[Area],MATCH(SOF[[#This Row],[Branch]],Branch[SortCode],0))</f>
        <v>Dublin</v>
      </c>
      <c r="G103" t="str">
        <f>INDEX(Branch[Branch],MATCH(SOF[[#This Row],[Branch]],Branch[SortCode],0))</f>
        <v>Grafton Street</v>
      </c>
      <c r="O103" t="s">
        <v>114</v>
      </c>
      <c r="P103" t="s">
        <v>117</v>
      </c>
      <c r="Q103" t="s">
        <v>287</v>
      </c>
      <c r="R103">
        <v>990725</v>
      </c>
      <c r="S103" t="s">
        <v>287</v>
      </c>
      <c r="V103">
        <v>990610</v>
      </c>
      <c r="W103" t="str">
        <f t="shared" si="5"/>
        <v>96101050</v>
      </c>
    </row>
    <row r="104" spans="1:23" x14ac:dyDescent="0.55000000000000004">
      <c r="A104" s="21" t="b">
        <f>SOF[[#This Row],[RepDate]]='Monthly-Individual-Data'!A109</f>
        <v>0</v>
      </c>
      <c r="B104" s="21">
        <v>44743</v>
      </c>
      <c r="C104" t="s">
        <v>194</v>
      </c>
      <c r="D104" t="s">
        <v>174</v>
      </c>
      <c r="E104">
        <v>51</v>
      </c>
      <c r="F104" t="str">
        <f>INDEX(Branch[Area],MATCH(SOF[[#This Row],[Branch]],Branch[SortCode],0))</f>
        <v>Dublin</v>
      </c>
      <c r="G104" t="str">
        <f>INDEX(Branch[Branch],MATCH(SOF[[#This Row],[Branch]],Branch[SortCode],0))</f>
        <v>Grafton Street</v>
      </c>
      <c r="O104" t="s">
        <v>114</v>
      </c>
      <c r="P104" t="s">
        <v>116</v>
      </c>
      <c r="Q104" t="s">
        <v>288</v>
      </c>
      <c r="R104">
        <v>990742</v>
      </c>
      <c r="S104" t="s">
        <v>288</v>
      </c>
      <c r="V104">
        <v>990610</v>
      </c>
      <c r="W104" t="str">
        <f t="shared" si="5"/>
        <v>96101050</v>
      </c>
    </row>
    <row r="105" spans="1:23" x14ac:dyDescent="0.55000000000000004">
      <c r="A105" s="21" t="b">
        <f>SOF[[#This Row],[RepDate]]='Monthly-Individual-Data'!A110</f>
        <v>0</v>
      </c>
      <c r="B105" s="21">
        <v>44743</v>
      </c>
      <c r="C105" t="s">
        <v>194</v>
      </c>
      <c r="D105" t="s">
        <v>175</v>
      </c>
      <c r="E105">
        <v>83</v>
      </c>
      <c r="F105" t="str">
        <f>INDEX(Branch[Area],MATCH(SOF[[#This Row],[Branch]],Branch[SortCode],0))</f>
        <v>Dublin</v>
      </c>
      <c r="G105" t="str">
        <f>INDEX(Branch[Branch],MATCH(SOF[[#This Row],[Branch]],Branch[SortCode],0))</f>
        <v>Grafton Street</v>
      </c>
      <c r="O105" t="s">
        <v>114</v>
      </c>
      <c r="P105" t="s">
        <v>116</v>
      </c>
      <c r="Q105" t="s">
        <v>289</v>
      </c>
      <c r="R105">
        <v>990750</v>
      </c>
      <c r="S105" t="s">
        <v>289</v>
      </c>
      <c r="V105">
        <v>990610</v>
      </c>
      <c r="W105" t="str">
        <f t="shared" si="5"/>
        <v>96101050</v>
      </c>
    </row>
    <row r="106" spans="1:23" x14ac:dyDescent="0.55000000000000004">
      <c r="A106" s="21" t="b">
        <f>SOF[[#This Row],[RepDate]]='Monthly-Individual-Data'!A111</f>
        <v>0</v>
      </c>
      <c r="B106" s="21">
        <v>44743</v>
      </c>
      <c r="C106" t="s">
        <v>194</v>
      </c>
      <c r="D106" t="s">
        <v>177</v>
      </c>
      <c r="E106">
        <v>140</v>
      </c>
      <c r="F106" t="str">
        <f>INDEX(Branch[Area],MATCH(SOF[[#This Row],[Branch]],Branch[SortCode],0))</f>
        <v>Dublin</v>
      </c>
      <c r="G106" t="str">
        <f>INDEX(Branch[Branch],MATCH(SOF[[#This Row],[Branch]],Branch[SortCode],0))</f>
        <v>Grafton Street</v>
      </c>
      <c r="O106" t="s">
        <v>114</v>
      </c>
      <c r="P106" t="s">
        <v>31</v>
      </c>
      <c r="Q106" t="s">
        <v>290</v>
      </c>
      <c r="R106">
        <v>990728</v>
      </c>
      <c r="S106" t="s">
        <v>290</v>
      </c>
      <c r="V106">
        <v>990610</v>
      </c>
      <c r="W106" t="str">
        <f t="shared" si="5"/>
        <v>96101050</v>
      </c>
    </row>
    <row r="107" spans="1:23" x14ac:dyDescent="0.55000000000000004">
      <c r="A107" s="21" t="b">
        <f>SOF[[#This Row],[RepDate]]='Monthly-Individual-Data'!A112</f>
        <v>0</v>
      </c>
      <c r="B107" s="21">
        <v>44743</v>
      </c>
      <c r="C107" t="s">
        <v>194</v>
      </c>
      <c r="D107" t="s">
        <v>178</v>
      </c>
      <c r="E107">
        <v>22</v>
      </c>
      <c r="F107" t="str">
        <f>INDEX(Branch[Area],MATCH(SOF[[#This Row],[Branch]],Branch[SortCode],0))</f>
        <v>Dublin</v>
      </c>
      <c r="G107" t="str">
        <f>INDEX(Branch[Branch],MATCH(SOF[[#This Row],[Branch]],Branch[SortCode],0))</f>
        <v>Grafton Street</v>
      </c>
      <c r="O107" t="s">
        <v>114</v>
      </c>
      <c r="P107" t="s">
        <v>44</v>
      </c>
      <c r="Q107" t="s">
        <v>291</v>
      </c>
      <c r="R107">
        <v>990727</v>
      </c>
      <c r="S107" t="s">
        <v>291</v>
      </c>
      <c r="V107">
        <v>990610</v>
      </c>
      <c r="W107" t="str">
        <f t="shared" si="5"/>
        <v>96101050</v>
      </c>
    </row>
    <row r="108" spans="1:23" x14ac:dyDescent="0.55000000000000004">
      <c r="A108" s="21" t="b">
        <f>SOF[[#This Row],[RepDate]]='Monthly-Individual-Data'!A113</f>
        <v>0</v>
      </c>
      <c r="B108" s="21">
        <v>44743</v>
      </c>
      <c r="C108" t="s">
        <v>194</v>
      </c>
      <c r="D108" t="s">
        <v>180</v>
      </c>
      <c r="E108">
        <v>142</v>
      </c>
      <c r="F108" t="str">
        <f>INDEX(Branch[Area],MATCH(SOF[[#This Row],[Branch]],Branch[SortCode],0))</f>
        <v>Dublin</v>
      </c>
      <c r="G108" t="str">
        <f>INDEX(Branch[Branch],MATCH(SOF[[#This Row],[Branch]],Branch[SortCode],0))</f>
        <v>Grafton Street</v>
      </c>
      <c r="O108" t="s">
        <v>114</v>
      </c>
      <c r="P108" t="s">
        <v>17</v>
      </c>
      <c r="Q108" t="s">
        <v>292</v>
      </c>
      <c r="R108">
        <v>990751</v>
      </c>
      <c r="S108" t="s">
        <v>292</v>
      </c>
      <c r="V108">
        <v>990610</v>
      </c>
      <c r="W108" t="str">
        <f t="shared" si="5"/>
        <v>96101050</v>
      </c>
    </row>
    <row r="109" spans="1:23" x14ac:dyDescent="0.55000000000000004">
      <c r="A109" s="21" t="b">
        <f>SOF[[#This Row],[RepDate]]='Monthly-Individual-Data'!A114</f>
        <v>0</v>
      </c>
      <c r="B109" s="21">
        <v>44743</v>
      </c>
      <c r="C109" t="s">
        <v>194</v>
      </c>
      <c r="D109" t="s">
        <v>182</v>
      </c>
      <c r="E109">
        <v>33</v>
      </c>
      <c r="F109" t="str">
        <f>INDEX(Branch[Area],MATCH(SOF[[#This Row],[Branch]],Branch[SortCode],0))</f>
        <v>Dublin</v>
      </c>
      <c r="G109" t="str">
        <f>INDEX(Branch[Branch],MATCH(SOF[[#This Row],[Branch]],Branch[SortCode],0))</f>
        <v>Grafton Street</v>
      </c>
      <c r="O109" t="s">
        <v>114</v>
      </c>
      <c r="P109" t="s">
        <v>115</v>
      </c>
      <c r="Q109" t="s">
        <v>293</v>
      </c>
      <c r="R109">
        <v>990724</v>
      </c>
      <c r="S109" t="s">
        <v>293</v>
      </c>
      <c r="V109">
        <v>990610</v>
      </c>
      <c r="W109" t="str">
        <f t="shared" si="5"/>
        <v>96101050</v>
      </c>
    </row>
    <row r="110" spans="1:23" x14ac:dyDescent="0.55000000000000004">
      <c r="A110" s="21" t="b">
        <f>SOF[[#This Row],[RepDate]]='Monthly-Individual-Data'!A115</f>
        <v>0</v>
      </c>
      <c r="B110" s="21">
        <v>44743</v>
      </c>
      <c r="C110" t="s">
        <v>194</v>
      </c>
      <c r="D110" t="s">
        <v>183</v>
      </c>
      <c r="E110">
        <v>89</v>
      </c>
      <c r="F110" t="str">
        <f>INDEX(Branch[Area],MATCH(SOF[[#This Row],[Branch]],Branch[SortCode],0))</f>
        <v>Dublin</v>
      </c>
      <c r="G110" t="str">
        <f>INDEX(Branch[Branch],MATCH(SOF[[#This Row],[Branch]],Branch[SortCode],0))</f>
        <v>Grafton Street</v>
      </c>
      <c r="O110" t="s">
        <v>114</v>
      </c>
      <c r="P110" t="s">
        <v>115</v>
      </c>
      <c r="Q110" t="s">
        <v>294</v>
      </c>
      <c r="R110">
        <v>990723</v>
      </c>
      <c r="S110" t="s">
        <v>294</v>
      </c>
      <c r="V110">
        <v>990610</v>
      </c>
      <c r="W110" t="str">
        <f t="shared" si="5"/>
        <v>96101050</v>
      </c>
    </row>
    <row r="111" spans="1:23" x14ac:dyDescent="0.55000000000000004">
      <c r="A111" s="21" t="b">
        <f>SOF[[#This Row],[RepDate]]='Monthly-Individual-Data'!A116</f>
        <v>0</v>
      </c>
      <c r="B111" s="21">
        <v>44743</v>
      </c>
      <c r="C111" t="s">
        <v>210</v>
      </c>
      <c r="D111" t="s">
        <v>109</v>
      </c>
      <c r="E111">
        <v>62</v>
      </c>
      <c r="F111" t="str">
        <f>INDEX(Branch[Area],MATCH(SOF[[#This Row],[Branch]],Branch[SortCode],0))</f>
        <v>Dublin</v>
      </c>
      <c r="G111" t="str">
        <f>INDEX(Branch[Branch],MATCH(SOF[[#This Row],[Branch]],Branch[SortCode],0))</f>
        <v>Walkinstown</v>
      </c>
      <c r="O111" t="s">
        <v>114</v>
      </c>
      <c r="P111" t="s">
        <v>63</v>
      </c>
      <c r="Q111" t="s">
        <v>295</v>
      </c>
      <c r="R111">
        <v>990726</v>
      </c>
      <c r="S111" t="s">
        <v>295</v>
      </c>
      <c r="V111">
        <v>990612</v>
      </c>
      <c r="W111" t="str">
        <f t="shared" si="5"/>
        <v>25612890</v>
      </c>
    </row>
    <row r="112" spans="1:23" x14ac:dyDescent="0.55000000000000004">
      <c r="A112" s="21" t="b">
        <f>SOF[[#This Row],[RepDate]]='Monthly-Individual-Data'!A117</f>
        <v>0</v>
      </c>
      <c r="B112" s="21">
        <v>44743</v>
      </c>
      <c r="C112" t="s">
        <v>210</v>
      </c>
      <c r="D112" t="s">
        <v>169</v>
      </c>
      <c r="E112">
        <v>27</v>
      </c>
      <c r="F112" t="str">
        <f>INDEX(Branch[Area],MATCH(SOF[[#This Row],[Branch]],Branch[SortCode],0))</f>
        <v>Dublin</v>
      </c>
      <c r="G112" t="str">
        <f>INDEX(Branch[Branch],MATCH(SOF[[#This Row],[Branch]],Branch[SortCode],0))</f>
        <v>Walkinstown</v>
      </c>
      <c r="O112" t="s">
        <v>114</v>
      </c>
      <c r="P112" t="s">
        <v>14</v>
      </c>
      <c r="Q112" t="s">
        <v>296</v>
      </c>
      <c r="R112">
        <v>990722</v>
      </c>
      <c r="S112" t="s">
        <v>296</v>
      </c>
      <c r="V112">
        <v>990612</v>
      </c>
      <c r="W112" t="str">
        <f t="shared" si="5"/>
        <v>25612890</v>
      </c>
    </row>
    <row r="113" spans="1:23" x14ac:dyDescent="0.55000000000000004">
      <c r="A113" s="21" t="b">
        <f>SOF[[#This Row],[RepDate]]='Monthly-Individual-Data'!A118</f>
        <v>0</v>
      </c>
      <c r="B113" s="21">
        <v>44743</v>
      </c>
      <c r="C113" t="s">
        <v>186</v>
      </c>
      <c r="D113" t="s">
        <v>109</v>
      </c>
      <c r="E113">
        <v>41</v>
      </c>
      <c r="F113" t="str">
        <f>INDEX(Branch[Area],MATCH(SOF[[#This Row],[Branch]],Branch[SortCode],0))</f>
        <v>Dublin</v>
      </c>
      <c r="G113" t="str">
        <f>INDEX(Branch[Branch],MATCH(SOF[[#This Row],[Branch]],Branch[SortCode],0))</f>
        <v>Artane</v>
      </c>
      <c r="O113" t="s">
        <v>114</v>
      </c>
      <c r="P113" t="s">
        <v>27</v>
      </c>
      <c r="Q113" t="s">
        <v>297</v>
      </c>
      <c r="R113">
        <v>990733</v>
      </c>
      <c r="S113" t="s">
        <v>297</v>
      </c>
      <c r="V113">
        <v>990616</v>
      </c>
      <c r="W113" t="str">
        <f t="shared" si="5"/>
        <v>16161130</v>
      </c>
    </row>
    <row r="114" spans="1:23" x14ac:dyDescent="0.55000000000000004">
      <c r="A114" s="21" t="b">
        <f>SOF[[#This Row],[RepDate]]='Monthly-Individual-Data'!A119</f>
        <v>0</v>
      </c>
      <c r="B114" s="21">
        <v>44743</v>
      </c>
      <c r="C114" t="s">
        <v>186</v>
      </c>
      <c r="D114" t="s">
        <v>169</v>
      </c>
      <c r="E114">
        <v>50</v>
      </c>
      <c r="F114" t="str">
        <f>INDEX(Branch[Area],MATCH(SOF[[#This Row],[Branch]],Branch[SortCode],0))</f>
        <v>Dublin</v>
      </c>
      <c r="G114" t="str">
        <f>INDEX(Branch[Branch],MATCH(SOF[[#This Row],[Branch]],Branch[SortCode],0))</f>
        <v>Artane</v>
      </c>
      <c r="O114" t="s">
        <v>114</v>
      </c>
      <c r="P114" t="s">
        <v>113</v>
      </c>
      <c r="Q114" t="s">
        <v>298</v>
      </c>
      <c r="R114">
        <v>990721</v>
      </c>
      <c r="S114" t="s">
        <v>298</v>
      </c>
      <c r="V114">
        <v>990616</v>
      </c>
      <c r="W114" t="str">
        <f t="shared" si="5"/>
        <v>16161130</v>
      </c>
    </row>
    <row r="115" spans="1:23" x14ac:dyDescent="0.55000000000000004">
      <c r="A115" s="21" t="b">
        <f>SOF[[#This Row],[RepDate]]='Monthly-Individual-Data'!A120</f>
        <v>0</v>
      </c>
      <c r="B115" s="21">
        <v>44743</v>
      </c>
      <c r="C115" t="s">
        <v>186</v>
      </c>
      <c r="D115" t="s">
        <v>171</v>
      </c>
      <c r="E115">
        <v>93</v>
      </c>
      <c r="F115" t="str">
        <f>INDEX(Branch[Area],MATCH(SOF[[#This Row],[Branch]],Branch[SortCode],0))</f>
        <v>Dublin</v>
      </c>
      <c r="G115" t="str">
        <f>INDEX(Branch[Branch],MATCH(SOF[[#This Row],[Branch]],Branch[SortCode],0))</f>
        <v>Artane</v>
      </c>
      <c r="V115">
        <v>990616</v>
      </c>
      <c r="W115" t="str">
        <f t="shared" si="5"/>
        <v>16161130</v>
      </c>
    </row>
    <row r="116" spans="1:23" x14ac:dyDescent="0.55000000000000004">
      <c r="A116" s="21" t="b">
        <f>SOF[[#This Row],[RepDate]]='Monthly-Individual-Data'!A121</f>
        <v>0</v>
      </c>
      <c r="B116" s="21">
        <v>44743</v>
      </c>
      <c r="C116" t="s">
        <v>186</v>
      </c>
      <c r="D116" t="s">
        <v>172</v>
      </c>
      <c r="E116">
        <v>106</v>
      </c>
      <c r="F116" t="str">
        <f>INDEX(Branch[Area],MATCH(SOF[[#This Row],[Branch]],Branch[SortCode],0))</f>
        <v>Dublin</v>
      </c>
      <c r="G116" t="str">
        <f>INDEX(Branch[Branch],MATCH(SOF[[#This Row],[Branch]],Branch[SortCode],0))</f>
        <v>Artane</v>
      </c>
      <c r="V116">
        <v>990616</v>
      </c>
      <c r="W116" t="str">
        <f t="shared" si="5"/>
        <v>16161130</v>
      </c>
    </row>
    <row r="117" spans="1:23" x14ac:dyDescent="0.55000000000000004">
      <c r="A117" s="21" t="b">
        <f>SOF[[#This Row],[RepDate]]='Monthly-Individual-Data'!A122</f>
        <v>0</v>
      </c>
      <c r="B117" s="21">
        <v>44743</v>
      </c>
      <c r="C117" t="s">
        <v>186</v>
      </c>
      <c r="D117" t="s">
        <v>175</v>
      </c>
      <c r="E117">
        <v>73</v>
      </c>
      <c r="F117" t="str">
        <f>INDEX(Branch[Area],MATCH(SOF[[#This Row],[Branch]],Branch[SortCode],0))</f>
        <v>Dublin</v>
      </c>
      <c r="G117" t="str">
        <f>INDEX(Branch[Branch],MATCH(SOF[[#This Row],[Branch]],Branch[SortCode],0))</f>
        <v>Artane</v>
      </c>
      <c r="V117">
        <v>990616</v>
      </c>
      <c r="W117" t="str">
        <f t="shared" si="5"/>
        <v>16161130</v>
      </c>
    </row>
    <row r="118" spans="1:23" x14ac:dyDescent="0.55000000000000004">
      <c r="A118" s="21" t="b">
        <f>SOF[[#This Row],[RepDate]]='Monthly-Individual-Data'!A123</f>
        <v>0</v>
      </c>
      <c r="B118" s="21">
        <v>44743</v>
      </c>
      <c r="C118" t="s">
        <v>209</v>
      </c>
      <c r="D118" t="s">
        <v>109</v>
      </c>
      <c r="E118">
        <v>98</v>
      </c>
      <c r="F118" t="str">
        <f>INDEX(Branch[Area],MATCH(SOF[[#This Row],[Branch]],Branch[SortCode],0))</f>
        <v>Dublin</v>
      </c>
      <c r="G118" t="str">
        <f>INDEX(Branch[Branch],MATCH(SOF[[#This Row],[Branch]],Branch[SortCode],0))</f>
        <v>Dundrum</v>
      </c>
      <c r="V118">
        <v>990620</v>
      </c>
      <c r="W118" t="str">
        <f t="shared" si="5"/>
        <v>24620900</v>
      </c>
    </row>
    <row r="119" spans="1:23" x14ac:dyDescent="0.55000000000000004">
      <c r="A119" s="21" t="b">
        <f>SOF[[#This Row],[RepDate]]='Monthly-Individual-Data'!A124</f>
        <v>0</v>
      </c>
      <c r="B119" s="21">
        <v>44743</v>
      </c>
      <c r="C119" t="s">
        <v>209</v>
      </c>
      <c r="D119" t="s">
        <v>169</v>
      </c>
      <c r="E119">
        <v>72</v>
      </c>
      <c r="F119" t="str">
        <f>INDEX(Branch[Area],MATCH(SOF[[#This Row],[Branch]],Branch[SortCode],0))</f>
        <v>Dublin</v>
      </c>
      <c r="G119" t="str">
        <f>INDEX(Branch[Branch],MATCH(SOF[[#This Row],[Branch]],Branch[SortCode],0))</f>
        <v>Dundrum</v>
      </c>
      <c r="V119">
        <v>990620</v>
      </c>
      <c r="W119" t="str">
        <f t="shared" si="5"/>
        <v>24620900</v>
      </c>
    </row>
    <row r="120" spans="1:23" x14ac:dyDescent="0.55000000000000004">
      <c r="A120" s="21" t="b">
        <f>SOF[[#This Row],[RepDate]]='Monthly-Individual-Data'!A125</f>
        <v>0</v>
      </c>
      <c r="B120" s="21">
        <v>44743</v>
      </c>
      <c r="C120" t="s">
        <v>225</v>
      </c>
      <c r="D120" t="s">
        <v>109</v>
      </c>
      <c r="E120">
        <v>157</v>
      </c>
      <c r="F120" t="str">
        <f>INDEX(Branch[Area],MATCH(SOF[[#This Row],[Branch]],Branch[SortCode],0))</f>
        <v>Dublin</v>
      </c>
      <c r="G120" t="str">
        <f>INDEX(Branch[Branch],MATCH(SOF[[#This Row],[Branch]],Branch[SortCode],0))</f>
        <v>Bray</v>
      </c>
      <c r="V120">
        <v>990623</v>
      </c>
      <c r="W120" t="str">
        <f t="shared" si="5"/>
        <v>40623740</v>
      </c>
    </row>
    <row r="121" spans="1:23" x14ac:dyDescent="0.55000000000000004">
      <c r="A121" s="21" t="b">
        <f>SOF[[#This Row],[RepDate]]='Monthly-Individual-Data'!A126</f>
        <v>0</v>
      </c>
      <c r="B121" s="21">
        <v>44743</v>
      </c>
      <c r="C121" t="s">
        <v>225</v>
      </c>
      <c r="D121" t="s">
        <v>168</v>
      </c>
      <c r="E121">
        <v>53</v>
      </c>
      <c r="F121" t="str">
        <f>INDEX(Branch[Area],MATCH(SOF[[#This Row],[Branch]],Branch[SortCode],0))</f>
        <v>Dublin</v>
      </c>
      <c r="G121" t="str">
        <f>INDEX(Branch[Branch],MATCH(SOF[[#This Row],[Branch]],Branch[SortCode],0))</f>
        <v>Bray</v>
      </c>
      <c r="V121">
        <v>990623</v>
      </c>
      <c r="W121" t="str">
        <f t="shared" si="5"/>
        <v>40623740</v>
      </c>
    </row>
    <row r="122" spans="1:23" x14ac:dyDescent="0.55000000000000004">
      <c r="A122" s="21" t="b">
        <f>SOF[[#This Row],[RepDate]]='Monthly-Individual-Data'!A127</f>
        <v>0</v>
      </c>
      <c r="B122" s="21">
        <v>44743</v>
      </c>
      <c r="C122" t="s">
        <v>225</v>
      </c>
      <c r="D122" t="s">
        <v>169</v>
      </c>
      <c r="E122">
        <v>38</v>
      </c>
      <c r="F122" t="str">
        <f>INDEX(Branch[Area],MATCH(SOF[[#This Row],[Branch]],Branch[SortCode],0))</f>
        <v>Dublin</v>
      </c>
      <c r="G122" t="str">
        <f>INDEX(Branch[Branch],MATCH(SOF[[#This Row],[Branch]],Branch[SortCode],0))</f>
        <v>Bray</v>
      </c>
      <c r="V122">
        <v>990623</v>
      </c>
      <c r="W122" t="str">
        <f t="shared" si="5"/>
        <v>40623740</v>
      </c>
    </row>
    <row r="123" spans="1:23" x14ac:dyDescent="0.55000000000000004">
      <c r="A123" s="21" t="b">
        <f>SOF[[#This Row],[RepDate]]='Monthly-Individual-Data'!A128</f>
        <v>0</v>
      </c>
      <c r="B123" s="21">
        <v>44743</v>
      </c>
      <c r="C123" t="s">
        <v>225</v>
      </c>
      <c r="D123" t="s">
        <v>171</v>
      </c>
      <c r="E123">
        <v>135</v>
      </c>
      <c r="F123" t="str">
        <f>INDEX(Branch[Area],MATCH(SOF[[#This Row],[Branch]],Branch[SortCode],0))</f>
        <v>Dublin</v>
      </c>
      <c r="G123" t="str">
        <f>INDEX(Branch[Branch],MATCH(SOF[[#This Row],[Branch]],Branch[SortCode],0))</f>
        <v>Bray</v>
      </c>
      <c r="V123">
        <v>990623</v>
      </c>
      <c r="W123" t="str">
        <f t="shared" si="5"/>
        <v>40623740</v>
      </c>
    </row>
    <row r="124" spans="1:23" x14ac:dyDescent="0.55000000000000004">
      <c r="A124" s="21" t="b">
        <f>SOF[[#This Row],[RepDate]]='Monthly-Individual-Data'!A129</f>
        <v>0</v>
      </c>
      <c r="B124" s="21">
        <v>44743</v>
      </c>
      <c r="C124" t="s">
        <v>225</v>
      </c>
      <c r="D124" t="s">
        <v>175</v>
      </c>
      <c r="E124">
        <v>76</v>
      </c>
      <c r="F124" t="str">
        <f>INDEX(Branch[Area],MATCH(SOF[[#This Row],[Branch]],Branch[SortCode],0))</f>
        <v>Dublin</v>
      </c>
      <c r="G124" t="str">
        <f>INDEX(Branch[Branch],MATCH(SOF[[#This Row],[Branch]],Branch[SortCode],0))</f>
        <v>Bray</v>
      </c>
      <c r="V124">
        <v>990623</v>
      </c>
      <c r="W124" t="str">
        <f t="shared" si="5"/>
        <v>40623740</v>
      </c>
    </row>
    <row r="125" spans="1:23" x14ac:dyDescent="0.55000000000000004">
      <c r="A125" s="21" t="b">
        <f>SOF[[#This Row],[RepDate]]='Monthly-Individual-Data'!A130</f>
        <v>0</v>
      </c>
      <c r="B125" s="21">
        <v>44743</v>
      </c>
      <c r="C125" t="s">
        <v>221</v>
      </c>
      <c r="D125" t="s">
        <v>109</v>
      </c>
      <c r="E125">
        <v>56</v>
      </c>
      <c r="F125" t="str">
        <f>INDEX(Branch[Area],MATCH(SOF[[#This Row],[Branch]],Branch[SortCode],0))</f>
        <v>Dublin</v>
      </c>
      <c r="G125" t="str">
        <f>INDEX(Branch[Branch],MATCH(SOF[[#This Row],[Branch]],Branch[SortCode],0))</f>
        <v>Tallaght</v>
      </c>
      <c r="V125">
        <v>990624</v>
      </c>
      <c r="W125" t="str">
        <f t="shared" si="5"/>
        <v>36624780</v>
      </c>
    </row>
    <row r="126" spans="1:23" x14ac:dyDescent="0.55000000000000004">
      <c r="A126" s="21" t="b">
        <f>SOF[[#This Row],[RepDate]]='Monthly-Individual-Data'!A131</f>
        <v>0</v>
      </c>
      <c r="B126" s="21">
        <v>44743</v>
      </c>
      <c r="C126" t="s">
        <v>221</v>
      </c>
      <c r="D126" t="s">
        <v>168</v>
      </c>
      <c r="E126">
        <v>72</v>
      </c>
      <c r="F126" t="str">
        <f>INDEX(Branch[Area],MATCH(SOF[[#This Row],[Branch]],Branch[SortCode],0))</f>
        <v>Dublin</v>
      </c>
      <c r="G126" t="str">
        <f>INDEX(Branch[Branch],MATCH(SOF[[#This Row],[Branch]],Branch[SortCode],0))</f>
        <v>Tallaght</v>
      </c>
      <c r="V126">
        <v>990624</v>
      </c>
      <c r="W126" t="str">
        <f t="shared" si="5"/>
        <v>36624780</v>
      </c>
    </row>
    <row r="127" spans="1:23" x14ac:dyDescent="0.55000000000000004">
      <c r="A127" s="21" t="b">
        <f>SOF[[#This Row],[RepDate]]='Monthly-Individual-Data'!A132</f>
        <v>0</v>
      </c>
      <c r="B127" s="21">
        <v>44743</v>
      </c>
      <c r="C127" t="s">
        <v>221</v>
      </c>
      <c r="D127" t="s">
        <v>169</v>
      </c>
      <c r="E127">
        <v>80</v>
      </c>
      <c r="F127" t="str">
        <f>INDEX(Branch[Area],MATCH(SOF[[#This Row],[Branch]],Branch[SortCode],0))</f>
        <v>Dublin</v>
      </c>
      <c r="G127" t="str">
        <f>INDEX(Branch[Branch],MATCH(SOF[[#This Row],[Branch]],Branch[SortCode],0))</f>
        <v>Tallaght</v>
      </c>
      <c r="V127">
        <v>990624</v>
      </c>
      <c r="W127" t="str">
        <f t="shared" si="5"/>
        <v>36624780</v>
      </c>
    </row>
    <row r="128" spans="1:23" x14ac:dyDescent="0.55000000000000004">
      <c r="A128" s="21" t="b">
        <f>SOF[[#This Row],[RepDate]]='Monthly-Individual-Data'!A133</f>
        <v>0</v>
      </c>
      <c r="B128" s="21">
        <v>44743</v>
      </c>
      <c r="C128" t="s">
        <v>189</v>
      </c>
      <c r="D128" t="s">
        <v>109</v>
      </c>
      <c r="E128">
        <v>98</v>
      </c>
      <c r="F128" t="str">
        <f>INDEX(Branch[Area],MATCH(SOF[[#This Row],[Branch]],Branch[SortCode],0))</f>
        <v>Dublin</v>
      </c>
      <c r="G128" t="str">
        <f>INDEX(Branch[Branch],MATCH(SOF[[#This Row],[Branch]],Branch[SortCode],0))</f>
        <v>Baggot St</v>
      </c>
      <c r="V128">
        <v>990626</v>
      </c>
      <c r="W128" t="str">
        <f t="shared" si="5"/>
        <v>46261100</v>
      </c>
    </row>
    <row r="129" spans="1:23" x14ac:dyDescent="0.55000000000000004">
      <c r="A129" s="21" t="b">
        <f>SOF[[#This Row],[RepDate]]='Monthly-Individual-Data'!A134</f>
        <v>0</v>
      </c>
      <c r="B129" s="21">
        <v>44743</v>
      </c>
      <c r="C129" t="s">
        <v>189</v>
      </c>
      <c r="D129" t="s">
        <v>169</v>
      </c>
      <c r="E129">
        <v>117</v>
      </c>
      <c r="F129" t="str">
        <f>INDEX(Branch[Area],MATCH(SOF[[#This Row],[Branch]],Branch[SortCode],0))</f>
        <v>Dublin</v>
      </c>
      <c r="G129" t="str">
        <f>INDEX(Branch[Branch],MATCH(SOF[[#This Row],[Branch]],Branch[SortCode],0))</f>
        <v>Baggot St</v>
      </c>
      <c r="V129">
        <v>990626</v>
      </c>
      <c r="W129" t="str">
        <f t="shared" si="5"/>
        <v>46261100</v>
      </c>
    </row>
    <row r="130" spans="1:23" x14ac:dyDescent="0.55000000000000004">
      <c r="A130" s="21" t="b">
        <f>SOF[[#This Row],[RepDate]]='Monthly-Individual-Data'!A135</f>
        <v>0</v>
      </c>
      <c r="B130" s="21">
        <v>44743</v>
      </c>
      <c r="C130" t="s">
        <v>189</v>
      </c>
      <c r="D130" t="s">
        <v>174</v>
      </c>
      <c r="E130">
        <v>104</v>
      </c>
      <c r="F130" t="str">
        <f>INDEX(Branch[Area],MATCH(SOF[[#This Row],[Branch]],Branch[SortCode],0))</f>
        <v>Dublin</v>
      </c>
      <c r="G130" t="str">
        <f>INDEX(Branch[Branch],MATCH(SOF[[#This Row],[Branch]],Branch[SortCode],0))</f>
        <v>Baggot St</v>
      </c>
      <c r="V130">
        <v>990626</v>
      </c>
      <c r="W130" t="str">
        <f t="shared" si="5"/>
        <v>46261100</v>
      </c>
    </row>
    <row r="131" spans="1:23" x14ac:dyDescent="0.55000000000000004">
      <c r="A131" s="21" t="b">
        <f>SOF[[#This Row],[RepDate]]='Monthly-Individual-Data'!A136</f>
        <v>0</v>
      </c>
      <c r="B131" s="21">
        <v>44743</v>
      </c>
      <c r="C131" t="s">
        <v>189</v>
      </c>
      <c r="D131" t="s">
        <v>175</v>
      </c>
      <c r="E131">
        <v>103</v>
      </c>
      <c r="F131" t="str">
        <f>INDEX(Branch[Area],MATCH(SOF[[#This Row],[Branch]],Branch[SortCode],0))</f>
        <v>Dublin</v>
      </c>
      <c r="G131" t="str">
        <f>INDEX(Branch[Branch],MATCH(SOF[[#This Row],[Branch]],Branch[SortCode],0))</f>
        <v>Baggot St</v>
      </c>
      <c r="V131">
        <v>990626</v>
      </c>
      <c r="W131" t="str">
        <f t="shared" ref="W131:W194" si="7">VLOOKUP(V131,R:S,2,0)</f>
        <v>46261100</v>
      </c>
    </row>
    <row r="132" spans="1:23" x14ac:dyDescent="0.55000000000000004">
      <c r="A132" s="21" t="b">
        <f>SOF[[#This Row],[RepDate]]='Monthly-Individual-Data'!A137</f>
        <v>0</v>
      </c>
      <c r="B132" s="21">
        <v>44743</v>
      </c>
      <c r="C132" t="s">
        <v>206</v>
      </c>
      <c r="D132" t="s">
        <v>109</v>
      </c>
      <c r="E132">
        <v>98</v>
      </c>
      <c r="F132" t="str">
        <f>INDEX(Branch[Area],MATCH(SOF[[#This Row],[Branch]],Branch[SortCode],0))</f>
        <v>Dublin</v>
      </c>
      <c r="G132" t="str">
        <f>INDEX(Branch[Branch],MATCH(SOF[[#This Row],[Branch]],Branch[SortCode],0))</f>
        <v>Stillorgan</v>
      </c>
      <c r="V132">
        <v>990629</v>
      </c>
      <c r="W132" t="str">
        <f t="shared" si="7"/>
        <v>21629930</v>
      </c>
    </row>
    <row r="133" spans="1:23" x14ac:dyDescent="0.55000000000000004">
      <c r="A133" s="21" t="b">
        <f>SOF[[#This Row],[RepDate]]='Monthly-Individual-Data'!A138</f>
        <v>0</v>
      </c>
      <c r="B133" s="21">
        <v>44743</v>
      </c>
      <c r="C133" t="s">
        <v>206</v>
      </c>
      <c r="D133" t="s">
        <v>168</v>
      </c>
      <c r="E133">
        <v>90</v>
      </c>
      <c r="F133" t="str">
        <f>INDEX(Branch[Area],MATCH(SOF[[#This Row],[Branch]],Branch[SortCode],0))</f>
        <v>Dublin</v>
      </c>
      <c r="G133" t="str">
        <f>INDEX(Branch[Branch],MATCH(SOF[[#This Row],[Branch]],Branch[SortCode],0))</f>
        <v>Stillorgan</v>
      </c>
      <c r="V133">
        <v>990629</v>
      </c>
      <c r="W133" t="str">
        <f t="shared" si="7"/>
        <v>21629930</v>
      </c>
    </row>
    <row r="134" spans="1:23" x14ac:dyDescent="0.55000000000000004">
      <c r="A134" s="21" t="b">
        <f>SOF[[#This Row],[RepDate]]='Monthly-Individual-Data'!A139</f>
        <v>0</v>
      </c>
      <c r="B134" s="21">
        <v>44743</v>
      </c>
      <c r="C134" t="s">
        <v>206</v>
      </c>
      <c r="D134" t="s">
        <v>169</v>
      </c>
      <c r="E134">
        <v>112</v>
      </c>
      <c r="F134" t="str">
        <f>INDEX(Branch[Area],MATCH(SOF[[#This Row],[Branch]],Branch[SortCode],0))</f>
        <v>Dublin</v>
      </c>
      <c r="G134" t="str">
        <f>INDEX(Branch[Branch],MATCH(SOF[[#This Row],[Branch]],Branch[SortCode],0))</f>
        <v>Stillorgan</v>
      </c>
      <c r="V134">
        <v>990629</v>
      </c>
      <c r="W134" t="str">
        <f t="shared" si="7"/>
        <v>21629930</v>
      </c>
    </row>
    <row r="135" spans="1:23" x14ac:dyDescent="0.55000000000000004">
      <c r="A135" s="21" t="b">
        <f>SOF[[#This Row],[RepDate]]='Monthly-Individual-Data'!A140</f>
        <v>0</v>
      </c>
      <c r="B135" s="21">
        <v>44743</v>
      </c>
      <c r="C135" t="s">
        <v>206</v>
      </c>
      <c r="D135" t="s">
        <v>170</v>
      </c>
      <c r="E135">
        <v>150</v>
      </c>
      <c r="F135" t="str">
        <f>INDEX(Branch[Area],MATCH(SOF[[#This Row],[Branch]],Branch[SortCode],0))</f>
        <v>Dublin</v>
      </c>
      <c r="G135" t="str">
        <f>INDEX(Branch[Branch],MATCH(SOF[[#This Row],[Branch]],Branch[SortCode],0))</f>
        <v>Stillorgan</v>
      </c>
      <c r="V135">
        <v>990629</v>
      </c>
      <c r="W135" t="str">
        <f t="shared" si="7"/>
        <v>21629930</v>
      </c>
    </row>
    <row r="136" spans="1:23" x14ac:dyDescent="0.55000000000000004">
      <c r="A136" s="21" t="b">
        <f>SOF[[#This Row],[RepDate]]='Monthly-Individual-Data'!A141</f>
        <v>0</v>
      </c>
      <c r="B136" s="21">
        <v>44743</v>
      </c>
      <c r="C136" t="s">
        <v>206</v>
      </c>
      <c r="D136" t="s">
        <v>171</v>
      </c>
      <c r="E136">
        <v>112</v>
      </c>
      <c r="F136" t="str">
        <f>INDEX(Branch[Area],MATCH(SOF[[#This Row],[Branch]],Branch[SortCode],0))</f>
        <v>Dublin</v>
      </c>
      <c r="G136" t="str">
        <f>INDEX(Branch[Branch],MATCH(SOF[[#This Row],[Branch]],Branch[SortCode],0))</f>
        <v>Stillorgan</v>
      </c>
      <c r="V136">
        <v>990629</v>
      </c>
      <c r="W136" t="str">
        <f t="shared" si="7"/>
        <v>21629930</v>
      </c>
    </row>
    <row r="137" spans="1:23" x14ac:dyDescent="0.55000000000000004">
      <c r="A137" s="21" t="b">
        <f>SOF[[#This Row],[RepDate]]='Monthly-Individual-Data'!A142</f>
        <v>0</v>
      </c>
      <c r="B137" s="21">
        <v>44743</v>
      </c>
      <c r="C137" t="s">
        <v>206</v>
      </c>
      <c r="D137" t="s">
        <v>172</v>
      </c>
      <c r="E137">
        <v>132</v>
      </c>
      <c r="F137" t="str">
        <f>INDEX(Branch[Area],MATCH(SOF[[#This Row],[Branch]],Branch[SortCode],0))</f>
        <v>Dublin</v>
      </c>
      <c r="G137" t="str">
        <f>INDEX(Branch[Branch],MATCH(SOF[[#This Row],[Branch]],Branch[SortCode],0))</f>
        <v>Stillorgan</v>
      </c>
      <c r="V137">
        <v>990629</v>
      </c>
      <c r="W137" t="str">
        <f t="shared" si="7"/>
        <v>21629930</v>
      </c>
    </row>
    <row r="138" spans="1:23" x14ac:dyDescent="0.55000000000000004">
      <c r="A138" s="21" t="b">
        <f>SOF[[#This Row],[RepDate]]='Monthly-Individual-Data'!A143</f>
        <v>0</v>
      </c>
      <c r="B138" s="21">
        <v>44743</v>
      </c>
      <c r="C138" t="s">
        <v>206</v>
      </c>
      <c r="D138" t="s">
        <v>174</v>
      </c>
      <c r="E138">
        <v>11</v>
      </c>
      <c r="F138" t="str">
        <f>INDEX(Branch[Area],MATCH(SOF[[#This Row],[Branch]],Branch[SortCode],0))</f>
        <v>Dublin</v>
      </c>
      <c r="G138" t="str">
        <f>INDEX(Branch[Branch],MATCH(SOF[[#This Row],[Branch]],Branch[SortCode],0))</f>
        <v>Stillorgan</v>
      </c>
      <c r="V138">
        <v>990629</v>
      </c>
      <c r="W138" t="str">
        <f t="shared" si="7"/>
        <v>21629930</v>
      </c>
    </row>
    <row r="139" spans="1:23" x14ac:dyDescent="0.55000000000000004">
      <c r="A139" s="21" t="b">
        <f>SOF[[#This Row],[RepDate]]='Monthly-Individual-Data'!A144</f>
        <v>0</v>
      </c>
      <c r="B139" s="21">
        <v>44743</v>
      </c>
      <c r="C139" t="s">
        <v>206</v>
      </c>
      <c r="D139" t="s">
        <v>175</v>
      </c>
      <c r="E139">
        <v>30</v>
      </c>
      <c r="F139" t="str">
        <f>INDEX(Branch[Area],MATCH(SOF[[#This Row],[Branch]],Branch[SortCode],0))</f>
        <v>Dublin</v>
      </c>
      <c r="G139" t="str">
        <f>INDEX(Branch[Branch],MATCH(SOF[[#This Row],[Branch]],Branch[SortCode],0))</f>
        <v>Stillorgan</v>
      </c>
      <c r="V139">
        <v>990629</v>
      </c>
      <c r="W139" t="str">
        <f t="shared" si="7"/>
        <v>21629930</v>
      </c>
    </row>
    <row r="140" spans="1:23" x14ac:dyDescent="0.55000000000000004">
      <c r="A140" s="21" t="b">
        <f>SOF[[#This Row],[RepDate]]='Monthly-Individual-Data'!A145</f>
        <v>0</v>
      </c>
      <c r="B140" s="21">
        <v>44743</v>
      </c>
      <c r="C140" t="s">
        <v>206</v>
      </c>
      <c r="D140" t="s">
        <v>179</v>
      </c>
      <c r="E140">
        <v>116</v>
      </c>
      <c r="F140" t="str">
        <f>INDEX(Branch[Area],MATCH(SOF[[#This Row],[Branch]],Branch[SortCode],0))</f>
        <v>Dublin</v>
      </c>
      <c r="G140" t="str">
        <f>INDEX(Branch[Branch],MATCH(SOF[[#This Row],[Branch]],Branch[SortCode],0))</f>
        <v>Stillorgan</v>
      </c>
      <c r="V140">
        <v>990629</v>
      </c>
      <c r="W140" t="str">
        <f t="shared" si="7"/>
        <v>21629930</v>
      </c>
    </row>
    <row r="141" spans="1:23" x14ac:dyDescent="0.55000000000000004">
      <c r="A141" s="21" t="b">
        <f>SOF[[#This Row],[RepDate]]='Monthly-Individual-Data'!A146</f>
        <v>0</v>
      </c>
      <c r="B141" s="21">
        <v>44743</v>
      </c>
      <c r="C141" t="s">
        <v>206</v>
      </c>
      <c r="D141" t="s">
        <v>180</v>
      </c>
      <c r="E141">
        <v>13</v>
      </c>
      <c r="F141" t="str">
        <f>INDEX(Branch[Area],MATCH(SOF[[#This Row],[Branch]],Branch[SortCode],0))</f>
        <v>Dublin</v>
      </c>
      <c r="G141" t="str">
        <f>INDEX(Branch[Branch],MATCH(SOF[[#This Row],[Branch]],Branch[SortCode],0))</f>
        <v>Stillorgan</v>
      </c>
      <c r="V141">
        <v>990629</v>
      </c>
      <c r="W141" t="str">
        <f t="shared" si="7"/>
        <v>21629930</v>
      </c>
    </row>
    <row r="142" spans="1:23" x14ac:dyDescent="0.55000000000000004">
      <c r="A142" s="21" t="b">
        <f>SOF[[#This Row],[RepDate]]='Monthly-Individual-Data'!A147</f>
        <v>0</v>
      </c>
      <c r="B142" s="21">
        <v>44743</v>
      </c>
      <c r="C142" t="s">
        <v>187</v>
      </c>
      <c r="D142" t="s">
        <v>109</v>
      </c>
      <c r="E142">
        <v>141</v>
      </c>
      <c r="F142" t="str">
        <f>INDEX(Branch[Area],MATCH(SOF[[#This Row],[Branch]],Branch[SortCode],0))</f>
        <v>Dublin</v>
      </c>
      <c r="G142" t="str">
        <f>INDEX(Branch[Branch],MATCH(SOF[[#This Row],[Branch]],Branch[SortCode],0))</f>
        <v>Raheny</v>
      </c>
      <c r="V142">
        <v>990641</v>
      </c>
      <c r="W142" t="str">
        <f t="shared" si="7"/>
        <v>26411120</v>
      </c>
    </row>
    <row r="143" spans="1:23" x14ac:dyDescent="0.55000000000000004">
      <c r="A143" s="21" t="b">
        <f>SOF[[#This Row],[RepDate]]='Monthly-Individual-Data'!A148</f>
        <v>0</v>
      </c>
      <c r="B143" s="21">
        <v>44743</v>
      </c>
      <c r="C143" t="s">
        <v>187</v>
      </c>
      <c r="D143" t="s">
        <v>168</v>
      </c>
      <c r="E143">
        <v>47</v>
      </c>
      <c r="F143" t="str">
        <f>INDEX(Branch[Area],MATCH(SOF[[#This Row],[Branch]],Branch[SortCode],0))</f>
        <v>Dublin</v>
      </c>
      <c r="G143" t="str">
        <f>INDEX(Branch[Branch],MATCH(SOF[[#This Row],[Branch]],Branch[SortCode],0))</f>
        <v>Raheny</v>
      </c>
      <c r="V143">
        <v>990641</v>
      </c>
      <c r="W143" t="str">
        <f t="shared" si="7"/>
        <v>26411120</v>
      </c>
    </row>
    <row r="144" spans="1:23" x14ac:dyDescent="0.55000000000000004">
      <c r="A144" s="21" t="b">
        <f>SOF[[#This Row],[RepDate]]='Monthly-Individual-Data'!A149</f>
        <v>0</v>
      </c>
      <c r="B144" s="21">
        <v>44743</v>
      </c>
      <c r="C144" t="s">
        <v>187</v>
      </c>
      <c r="D144" t="s">
        <v>169</v>
      </c>
      <c r="E144">
        <v>99</v>
      </c>
      <c r="F144" t="str">
        <f>INDEX(Branch[Area],MATCH(SOF[[#This Row],[Branch]],Branch[SortCode],0))</f>
        <v>Dublin</v>
      </c>
      <c r="G144" t="str">
        <f>INDEX(Branch[Branch],MATCH(SOF[[#This Row],[Branch]],Branch[SortCode],0))</f>
        <v>Raheny</v>
      </c>
      <c r="V144">
        <v>990641</v>
      </c>
      <c r="W144" t="str">
        <f t="shared" si="7"/>
        <v>26411120</v>
      </c>
    </row>
    <row r="145" spans="1:23" x14ac:dyDescent="0.55000000000000004">
      <c r="A145" s="21" t="b">
        <f>SOF[[#This Row],[RepDate]]='Monthly-Individual-Data'!A150</f>
        <v>0</v>
      </c>
      <c r="B145" s="21">
        <v>44743</v>
      </c>
      <c r="C145" t="s">
        <v>192</v>
      </c>
      <c r="D145" t="s">
        <v>109</v>
      </c>
      <c r="E145">
        <v>79</v>
      </c>
      <c r="F145" t="str">
        <f>INDEX(Branch[Area],MATCH(SOF[[#This Row],[Branch]],Branch[SortCode],0))</f>
        <v>Dublin</v>
      </c>
      <c r="G145" t="str">
        <f>INDEX(Branch[Branch],MATCH(SOF[[#This Row],[Branch]],Branch[SortCode],0))</f>
        <v>Rathfarnham</v>
      </c>
      <c r="V145">
        <v>990642</v>
      </c>
      <c r="W145" t="str">
        <f t="shared" si="7"/>
        <v>76421070</v>
      </c>
    </row>
    <row r="146" spans="1:23" x14ac:dyDescent="0.55000000000000004">
      <c r="A146" s="21" t="b">
        <f>SOF[[#This Row],[RepDate]]='Monthly-Individual-Data'!A151</f>
        <v>0</v>
      </c>
      <c r="B146" s="21">
        <v>44743</v>
      </c>
      <c r="C146" t="s">
        <v>192</v>
      </c>
      <c r="D146" t="s">
        <v>169</v>
      </c>
      <c r="E146">
        <v>127</v>
      </c>
      <c r="F146" t="str">
        <f>INDEX(Branch[Area],MATCH(SOF[[#This Row],[Branch]],Branch[SortCode],0))</f>
        <v>Dublin</v>
      </c>
      <c r="G146" t="str">
        <f>INDEX(Branch[Branch],MATCH(SOF[[#This Row],[Branch]],Branch[SortCode],0))</f>
        <v>Rathfarnham</v>
      </c>
      <c r="V146">
        <v>990642</v>
      </c>
      <c r="W146" t="str">
        <f t="shared" si="7"/>
        <v>76421070</v>
      </c>
    </row>
    <row r="147" spans="1:23" x14ac:dyDescent="0.55000000000000004">
      <c r="A147" s="21" t="b">
        <f>SOF[[#This Row],[RepDate]]='Monthly-Individual-Data'!A152</f>
        <v>0</v>
      </c>
      <c r="B147" s="21">
        <v>44743</v>
      </c>
      <c r="C147" t="s">
        <v>192</v>
      </c>
      <c r="D147" t="s">
        <v>174</v>
      </c>
      <c r="E147">
        <v>13</v>
      </c>
      <c r="F147" t="str">
        <f>INDEX(Branch[Area],MATCH(SOF[[#This Row],[Branch]],Branch[SortCode],0))</f>
        <v>Dublin</v>
      </c>
      <c r="G147" t="str">
        <f>INDEX(Branch[Branch],MATCH(SOF[[#This Row],[Branch]],Branch[SortCode],0))</f>
        <v>Rathfarnham</v>
      </c>
      <c r="V147">
        <v>990642</v>
      </c>
      <c r="W147" t="str">
        <f t="shared" si="7"/>
        <v>76421070</v>
      </c>
    </row>
    <row r="148" spans="1:23" x14ac:dyDescent="0.55000000000000004">
      <c r="A148" s="21" t="b">
        <f>SOF[[#This Row],[RepDate]]='Monthly-Individual-Data'!A153</f>
        <v>0</v>
      </c>
      <c r="B148" s="21">
        <v>44743</v>
      </c>
      <c r="C148" t="s">
        <v>215</v>
      </c>
      <c r="D148" t="s">
        <v>109</v>
      </c>
      <c r="E148">
        <v>126</v>
      </c>
      <c r="F148" t="str">
        <f>INDEX(Branch[Area],MATCH(SOF[[#This Row],[Branch]],Branch[SortCode],0))</f>
        <v>Dublin</v>
      </c>
      <c r="G148" t="str">
        <f>INDEX(Branch[Branch],MATCH(SOF[[#This Row],[Branch]],Branch[SortCode],0))</f>
        <v>Blanchardstown NTC</v>
      </c>
      <c r="V148">
        <v>990651</v>
      </c>
      <c r="W148" t="str">
        <f t="shared" si="7"/>
        <v>30651840</v>
      </c>
    </row>
    <row r="149" spans="1:23" x14ac:dyDescent="0.55000000000000004">
      <c r="A149" s="21" t="b">
        <f>SOF[[#This Row],[RepDate]]='Monthly-Individual-Data'!A154</f>
        <v>0</v>
      </c>
      <c r="B149" s="21">
        <v>44743</v>
      </c>
      <c r="C149" t="s">
        <v>215</v>
      </c>
      <c r="D149" t="s">
        <v>168</v>
      </c>
      <c r="E149">
        <v>100</v>
      </c>
      <c r="F149" t="str">
        <f>INDEX(Branch[Area],MATCH(SOF[[#This Row],[Branch]],Branch[SortCode],0))</f>
        <v>Dublin</v>
      </c>
      <c r="G149" t="str">
        <f>INDEX(Branch[Branch],MATCH(SOF[[#This Row],[Branch]],Branch[SortCode],0))</f>
        <v>Blanchardstown NTC</v>
      </c>
      <c r="V149">
        <v>990651</v>
      </c>
      <c r="W149" t="str">
        <f t="shared" si="7"/>
        <v>30651840</v>
      </c>
    </row>
    <row r="150" spans="1:23" x14ac:dyDescent="0.55000000000000004">
      <c r="A150" s="21" t="b">
        <f>SOF[[#This Row],[RepDate]]='Monthly-Individual-Data'!A155</f>
        <v>0</v>
      </c>
      <c r="B150" s="21">
        <v>44743</v>
      </c>
      <c r="C150" t="s">
        <v>215</v>
      </c>
      <c r="D150" t="s">
        <v>169</v>
      </c>
      <c r="E150">
        <v>61</v>
      </c>
      <c r="F150" t="str">
        <f>INDEX(Branch[Area],MATCH(SOF[[#This Row],[Branch]],Branch[SortCode],0))</f>
        <v>Dublin</v>
      </c>
      <c r="G150" t="str">
        <f>INDEX(Branch[Branch],MATCH(SOF[[#This Row],[Branch]],Branch[SortCode],0))</f>
        <v>Blanchardstown NTC</v>
      </c>
      <c r="V150">
        <v>990651</v>
      </c>
      <c r="W150" t="str">
        <f t="shared" si="7"/>
        <v>30651840</v>
      </c>
    </row>
    <row r="151" spans="1:23" x14ac:dyDescent="0.55000000000000004">
      <c r="A151" s="21" t="b">
        <f>SOF[[#This Row],[RepDate]]='Monthly-Individual-Data'!A156</f>
        <v>0</v>
      </c>
      <c r="B151" s="21">
        <v>44743</v>
      </c>
      <c r="C151" t="s">
        <v>215</v>
      </c>
      <c r="D151" t="s">
        <v>171</v>
      </c>
      <c r="E151">
        <v>77</v>
      </c>
      <c r="F151" t="str">
        <f>INDEX(Branch[Area],MATCH(SOF[[#This Row],[Branch]],Branch[SortCode],0))</f>
        <v>Dublin</v>
      </c>
      <c r="G151" t="str">
        <f>INDEX(Branch[Branch],MATCH(SOF[[#This Row],[Branch]],Branch[SortCode],0))</f>
        <v>Blanchardstown NTC</v>
      </c>
      <c r="V151">
        <v>990651</v>
      </c>
      <c r="W151" t="str">
        <f t="shared" si="7"/>
        <v>30651840</v>
      </c>
    </row>
    <row r="152" spans="1:23" x14ac:dyDescent="0.55000000000000004">
      <c r="A152" s="21" t="b">
        <f>SOF[[#This Row],[RepDate]]='Monthly-Individual-Data'!A157</f>
        <v>0</v>
      </c>
      <c r="B152" s="21">
        <v>44743</v>
      </c>
      <c r="C152" t="s">
        <v>215</v>
      </c>
      <c r="D152" t="s">
        <v>174</v>
      </c>
      <c r="E152">
        <v>140</v>
      </c>
      <c r="F152" t="str">
        <f>INDEX(Branch[Area],MATCH(SOF[[#This Row],[Branch]],Branch[SortCode],0))</f>
        <v>Dublin</v>
      </c>
      <c r="G152" t="str">
        <f>INDEX(Branch[Branch],MATCH(SOF[[#This Row],[Branch]],Branch[SortCode],0))</f>
        <v>Blanchardstown NTC</v>
      </c>
      <c r="V152">
        <v>990651</v>
      </c>
      <c r="W152" t="str">
        <f t="shared" si="7"/>
        <v>30651840</v>
      </c>
    </row>
    <row r="153" spans="1:23" x14ac:dyDescent="0.55000000000000004">
      <c r="A153" s="21" t="b">
        <f>SOF[[#This Row],[RepDate]]='Monthly-Individual-Data'!A158</f>
        <v>0</v>
      </c>
      <c r="B153" s="21">
        <v>44743</v>
      </c>
      <c r="C153" t="s">
        <v>215</v>
      </c>
      <c r="D153" t="s">
        <v>175</v>
      </c>
      <c r="E153">
        <v>159</v>
      </c>
      <c r="F153" t="str">
        <f>INDEX(Branch[Area],MATCH(SOF[[#This Row],[Branch]],Branch[SortCode],0))</f>
        <v>Dublin</v>
      </c>
      <c r="G153" t="str">
        <f>INDEX(Branch[Branch],MATCH(SOF[[#This Row],[Branch]],Branch[SortCode],0))</f>
        <v>Blanchardstown NTC</v>
      </c>
      <c r="V153">
        <v>990651</v>
      </c>
      <c r="W153" t="str">
        <f t="shared" si="7"/>
        <v>30651840</v>
      </c>
    </row>
    <row r="154" spans="1:23" x14ac:dyDescent="0.55000000000000004">
      <c r="A154" s="21" t="b">
        <f>SOF[[#This Row],[RepDate]]='Monthly-Individual-Data'!A159</f>
        <v>0</v>
      </c>
      <c r="B154" s="21">
        <v>44743</v>
      </c>
      <c r="C154" t="s">
        <v>215</v>
      </c>
      <c r="D154" t="s">
        <v>179</v>
      </c>
      <c r="E154">
        <v>153</v>
      </c>
      <c r="F154" t="str">
        <f>INDEX(Branch[Area],MATCH(SOF[[#This Row],[Branch]],Branch[SortCode],0))</f>
        <v>Dublin</v>
      </c>
      <c r="G154" t="str">
        <f>INDEX(Branch[Branch],MATCH(SOF[[#This Row],[Branch]],Branch[SortCode],0))</f>
        <v>Blanchardstown NTC</v>
      </c>
      <c r="V154">
        <v>990651</v>
      </c>
      <c r="W154" t="str">
        <f t="shared" si="7"/>
        <v>30651840</v>
      </c>
    </row>
    <row r="155" spans="1:23" x14ac:dyDescent="0.55000000000000004">
      <c r="A155" s="21" t="b">
        <f>SOF[[#This Row],[RepDate]]='Monthly-Individual-Data'!A160</f>
        <v>0</v>
      </c>
      <c r="B155" s="21">
        <v>44743</v>
      </c>
      <c r="C155" t="s">
        <v>215</v>
      </c>
      <c r="D155" t="s">
        <v>180</v>
      </c>
      <c r="E155">
        <v>80</v>
      </c>
      <c r="F155" t="str">
        <f>INDEX(Branch[Area],MATCH(SOF[[#This Row],[Branch]],Branch[SortCode],0))</f>
        <v>Dublin</v>
      </c>
      <c r="G155" t="str">
        <f>INDEX(Branch[Branch],MATCH(SOF[[#This Row],[Branch]],Branch[SortCode],0))</f>
        <v>Blanchardstown NTC</v>
      </c>
      <c r="V155">
        <v>990651</v>
      </c>
      <c r="W155" t="str">
        <f t="shared" si="7"/>
        <v>30651840</v>
      </c>
    </row>
    <row r="156" spans="1:23" x14ac:dyDescent="0.55000000000000004">
      <c r="A156" s="21" t="b">
        <f>SOF[[#This Row],[RepDate]]='Monthly-Individual-Data'!A161</f>
        <v>0</v>
      </c>
      <c r="B156" s="21">
        <v>44743</v>
      </c>
      <c r="C156" t="s">
        <v>204</v>
      </c>
      <c r="D156" t="s">
        <v>109</v>
      </c>
      <c r="E156">
        <v>52</v>
      </c>
      <c r="F156" t="str">
        <f>INDEX(Branch[Area],MATCH(SOF[[#This Row],[Branch]],Branch[SortCode],0))</f>
        <v>Dublin</v>
      </c>
      <c r="G156" t="str">
        <f>INDEX(Branch[Branch],MATCH(SOF[[#This Row],[Branch]],Branch[SortCode],0))</f>
        <v>Drumcondra</v>
      </c>
      <c r="V156">
        <v>990653</v>
      </c>
      <c r="W156" t="str">
        <f t="shared" si="7"/>
        <v>19653950</v>
      </c>
    </row>
    <row r="157" spans="1:23" x14ac:dyDescent="0.55000000000000004">
      <c r="A157" s="21" t="b">
        <f>SOF[[#This Row],[RepDate]]='Monthly-Individual-Data'!A162</f>
        <v>0</v>
      </c>
      <c r="B157" s="21">
        <v>44743</v>
      </c>
      <c r="C157" t="s">
        <v>204</v>
      </c>
      <c r="D157" t="s">
        <v>168</v>
      </c>
      <c r="E157">
        <v>108</v>
      </c>
      <c r="F157" t="str">
        <f>INDEX(Branch[Area],MATCH(SOF[[#This Row],[Branch]],Branch[SortCode],0))</f>
        <v>Dublin</v>
      </c>
      <c r="G157" t="str">
        <f>INDEX(Branch[Branch],MATCH(SOF[[#This Row],[Branch]],Branch[SortCode],0))</f>
        <v>Drumcondra</v>
      </c>
      <c r="V157">
        <v>990653</v>
      </c>
      <c r="W157" t="str">
        <f t="shared" si="7"/>
        <v>19653950</v>
      </c>
    </row>
    <row r="158" spans="1:23" x14ac:dyDescent="0.55000000000000004">
      <c r="A158" s="21" t="b">
        <f>SOF[[#This Row],[RepDate]]='Monthly-Individual-Data'!A163</f>
        <v>0</v>
      </c>
      <c r="B158" s="21">
        <v>44743</v>
      </c>
      <c r="C158" t="s">
        <v>220</v>
      </c>
      <c r="D158" t="s">
        <v>109</v>
      </c>
      <c r="E158">
        <v>2</v>
      </c>
      <c r="F158" t="str">
        <f>INDEX(Branch[Area],MATCH(SOF[[#This Row],[Branch]],Branch[SortCode],0))</f>
        <v>Dublin</v>
      </c>
      <c r="G158" t="str">
        <f>INDEX(Branch[Branch],MATCH(SOF[[#This Row],[Branch]],Branch[SortCode],0))</f>
        <v>Malahide</v>
      </c>
      <c r="V158">
        <v>990656</v>
      </c>
      <c r="W158" t="str">
        <f t="shared" si="7"/>
        <v>35656790</v>
      </c>
    </row>
    <row r="159" spans="1:23" x14ac:dyDescent="0.55000000000000004">
      <c r="A159" s="21" t="b">
        <f>SOF[[#This Row],[RepDate]]='Monthly-Individual-Data'!A164</f>
        <v>0</v>
      </c>
      <c r="B159" s="21">
        <v>44743</v>
      </c>
      <c r="C159" t="s">
        <v>220</v>
      </c>
      <c r="D159" t="s">
        <v>169</v>
      </c>
      <c r="E159">
        <v>155</v>
      </c>
      <c r="F159" t="str">
        <f>INDEX(Branch[Area],MATCH(SOF[[#This Row],[Branch]],Branch[SortCode],0))</f>
        <v>Dublin</v>
      </c>
      <c r="G159" t="str">
        <f>INDEX(Branch[Branch],MATCH(SOF[[#This Row],[Branch]],Branch[SortCode],0))</f>
        <v>Malahide</v>
      </c>
      <c r="V159">
        <v>990656</v>
      </c>
      <c r="W159" t="str">
        <f t="shared" si="7"/>
        <v>35656790</v>
      </c>
    </row>
    <row r="160" spans="1:23" x14ac:dyDescent="0.55000000000000004">
      <c r="A160" s="21" t="b">
        <f>SOF[[#This Row],[RepDate]]='Monthly-Individual-Data'!A165</f>
        <v>0</v>
      </c>
      <c r="B160" s="21">
        <v>44743</v>
      </c>
      <c r="C160" t="s">
        <v>220</v>
      </c>
      <c r="D160" t="s">
        <v>174</v>
      </c>
      <c r="E160">
        <v>129</v>
      </c>
      <c r="F160" t="str">
        <f>INDEX(Branch[Area],MATCH(SOF[[#This Row],[Branch]],Branch[SortCode],0))</f>
        <v>Dublin</v>
      </c>
      <c r="G160" t="str">
        <f>INDEX(Branch[Branch],MATCH(SOF[[#This Row],[Branch]],Branch[SortCode],0))</f>
        <v>Malahide</v>
      </c>
      <c r="V160">
        <v>990656</v>
      </c>
      <c r="W160" t="str">
        <f t="shared" si="7"/>
        <v>35656790</v>
      </c>
    </row>
    <row r="161" spans="1:23" x14ac:dyDescent="0.55000000000000004">
      <c r="A161" s="21" t="b">
        <f>SOF[[#This Row],[RepDate]]='Monthly-Individual-Data'!A166</f>
        <v>0</v>
      </c>
      <c r="B161" s="21">
        <v>44743</v>
      </c>
      <c r="C161" t="s">
        <v>198</v>
      </c>
      <c r="D161" t="s">
        <v>109</v>
      </c>
      <c r="E161">
        <v>104</v>
      </c>
      <c r="F161" t="str">
        <f>INDEX(Branch[Area],MATCH(SOF[[#This Row],[Branch]],Branch[SortCode],0))</f>
        <v>Dublin</v>
      </c>
      <c r="G161" t="str">
        <f>INDEX(Branch[Branch],MATCH(SOF[[#This Row],[Branch]],Branch[SortCode],0))</f>
        <v>O'Connell St</v>
      </c>
      <c r="V161">
        <v>990658</v>
      </c>
      <c r="W161" t="str">
        <f t="shared" si="7"/>
        <v>13658101</v>
      </c>
    </row>
    <row r="162" spans="1:23" x14ac:dyDescent="0.55000000000000004">
      <c r="A162" s="21" t="b">
        <f>SOF[[#This Row],[RepDate]]='Monthly-Individual-Data'!A167</f>
        <v>0</v>
      </c>
      <c r="B162" s="21">
        <v>44743</v>
      </c>
      <c r="C162" t="s">
        <v>198</v>
      </c>
      <c r="D162" t="s">
        <v>168</v>
      </c>
      <c r="E162">
        <v>108</v>
      </c>
      <c r="F162" t="str">
        <f>INDEX(Branch[Area],MATCH(SOF[[#This Row],[Branch]],Branch[SortCode],0))</f>
        <v>Dublin</v>
      </c>
      <c r="G162" t="str">
        <f>INDEX(Branch[Branch],MATCH(SOF[[#This Row],[Branch]],Branch[SortCode],0))</f>
        <v>O'Connell St</v>
      </c>
      <c r="V162">
        <v>990658</v>
      </c>
      <c r="W162" t="str">
        <f t="shared" si="7"/>
        <v>13658101</v>
      </c>
    </row>
    <row r="163" spans="1:23" x14ac:dyDescent="0.55000000000000004">
      <c r="A163" s="21" t="b">
        <f>SOF[[#This Row],[RepDate]]='Monthly-Individual-Data'!A168</f>
        <v>0</v>
      </c>
      <c r="B163" s="21">
        <v>44743</v>
      </c>
      <c r="C163" t="s">
        <v>198</v>
      </c>
      <c r="D163" t="s">
        <v>169</v>
      </c>
      <c r="E163">
        <v>88</v>
      </c>
      <c r="F163" t="str">
        <f>INDEX(Branch[Area],MATCH(SOF[[#This Row],[Branch]],Branch[SortCode],0))</f>
        <v>Dublin</v>
      </c>
      <c r="G163" t="str">
        <f>INDEX(Branch[Branch],MATCH(SOF[[#This Row],[Branch]],Branch[SortCode],0))</f>
        <v>O'Connell St</v>
      </c>
      <c r="V163">
        <v>990658</v>
      </c>
      <c r="W163" t="str">
        <f t="shared" si="7"/>
        <v>13658101</v>
      </c>
    </row>
    <row r="164" spans="1:23" x14ac:dyDescent="0.55000000000000004">
      <c r="A164" s="21" t="b">
        <f>SOF[[#This Row],[RepDate]]='Monthly-Individual-Data'!A169</f>
        <v>0</v>
      </c>
      <c r="B164" s="21">
        <v>44743</v>
      </c>
      <c r="C164" t="s">
        <v>198</v>
      </c>
      <c r="D164" t="s">
        <v>171</v>
      </c>
      <c r="E164">
        <v>26</v>
      </c>
      <c r="F164" t="str">
        <f>INDEX(Branch[Area],MATCH(SOF[[#This Row],[Branch]],Branch[SortCode],0))</f>
        <v>Dublin</v>
      </c>
      <c r="G164" t="str">
        <f>INDEX(Branch[Branch],MATCH(SOF[[#This Row],[Branch]],Branch[SortCode],0))</f>
        <v>O'Connell St</v>
      </c>
      <c r="V164">
        <v>990658</v>
      </c>
      <c r="W164" t="str">
        <f t="shared" si="7"/>
        <v>13658101</v>
      </c>
    </row>
    <row r="165" spans="1:23" x14ac:dyDescent="0.55000000000000004">
      <c r="A165" s="21" t="b">
        <f>SOF[[#This Row],[RepDate]]='Monthly-Individual-Data'!A170</f>
        <v>0</v>
      </c>
      <c r="B165" s="21">
        <v>44743</v>
      </c>
      <c r="C165" t="s">
        <v>198</v>
      </c>
      <c r="D165" t="s">
        <v>173</v>
      </c>
      <c r="E165">
        <v>22</v>
      </c>
      <c r="F165" t="str">
        <f>INDEX(Branch[Area],MATCH(SOF[[#This Row],[Branch]],Branch[SortCode],0))</f>
        <v>Dublin</v>
      </c>
      <c r="G165" t="str">
        <f>INDEX(Branch[Branch],MATCH(SOF[[#This Row],[Branch]],Branch[SortCode],0))</f>
        <v>O'Connell St</v>
      </c>
      <c r="V165">
        <v>990658</v>
      </c>
      <c r="W165" t="str">
        <f t="shared" si="7"/>
        <v>13658101</v>
      </c>
    </row>
    <row r="166" spans="1:23" x14ac:dyDescent="0.55000000000000004">
      <c r="A166" s="21" t="b">
        <f>SOF[[#This Row],[RepDate]]='Monthly-Individual-Data'!A171</f>
        <v>0</v>
      </c>
      <c r="B166" s="21">
        <v>44743</v>
      </c>
      <c r="C166" t="s">
        <v>198</v>
      </c>
      <c r="D166" t="s">
        <v>175</v>
      </c>
      <c r="E166">
        <v>29</v>
      </c>
      <c r="F166" t="str">
        <f>INDEX(Branch[Area],MATCH(SOF[[#This Row],[Branch]],Branch[SortCode],0))</f>
        <v>Dublin</v>
      </c>
      <c r="G166" t="str">
        <f>INDEX(Branch[Branch],MATCH(SOF[[#This Row],[Branch]],Branch[SortCode],0))</f>
        <v>O'Connell St</v>
      </c>
      <c r="V166">
        <v>990658</v>
      </c>
      <c r="W166" t="str">
        <f t="shared" si="7"/>
        <v>13658101</v>
      </c>
    </row>
    <row r="167" spans="1:23" x14ac:dyDescent="0.55000000000000004">
      <c r="A167" s="21" t="b">
        <f>SOF[[#This Row],[RepDate]]='Monthly-Individual-Data'!A172</f>
        <v>0</v>
      </c>
      <c r="B167" s="21">
        <v>44743</v>
      </c>
      <c r="C167" t="s">
        <v>198</v>
      </c>
      <c r="D167" t="s">
        <v>179</v>
      </c>
      <c r="E167">
        <v>44</v>
      </c>
      <c r="F167" t="str">
        <f>INDEX(Branch[Area],MATCH(SOF[[#This Row],[Branch]],Branch[SortCode],0))</f>
        <v>Dublin</v>
      </c>
      <c r="G167" t="str">
        <f>INDEX(Branch[Branch],MATCH(SOF[[#This Row],[Branch]],Branch[SortCode],0))</f>
        <v>O'Connell St</v>
      </c>
      <c r="V167">
        <v>990658</v>
      </c>
      <c r="W167" t="str">
        <f t="shared" si="7"/>
        <v>13658101</v>
      </c>
    </row>
    <row r="168" spans="1:23" x14ac:dyDescent="0.55000000000000004">
      <c r="A168" s="21" t="b">
        <f>SOF[[#This Row],[RepDate]]='Monthly-Individual-Data'!A173</f>
        <v>0</v>
      </c>
      <c r="B168" s="21">
        <v>44743</v>
      </c>
      <c r="C168" t="s">
        <v>198</v>
      </c>
      <c r="D168" t="s">
        <v>184</v>
      </c>
      <c r="E168">
        <v>77</v>
      </c>
      <c r="F168" t="str">
        <f>INDEX(Branch[Area],MATCH(SOF[[#This Row],[Branch]],Branch[SortCode],0))</f>
        <v>Dublin</v>
      </c>
      <c r="G168" t="str">
        <f>INDEX(Branch[Branch],MATCH(SOF[[#This Row],[Branch]],Branch[SortCode],0))</f>
        <v>O'Connell St</v>
      </c>
      <c r="V168">
        <v>990658</v>
      </c>
      <c r="W168" t="str">
        <f t="shared" si="7"/>
        <v>13658101</v>
      </c>
    </row>
    <row r="169" spans="1:23" x14ac:dyDescent="0.55000000000000004">
      <c r="A169" s="21" t="b">
        <f>SOF[[#This Row],[RepDate]]='Monthly-Individual-Data'!A174</f>
        <v>0</v>
      </c>
      <c r="B169" s="21">
        <v>44743</v>
      </c>
      <c r="C169" t="s">
        <v>198</v>
      </c>
      <c r="D169" t="s">
        <v>185</v>
      </c>
      <c r="E169">
        <v>112</v>
      </c>
      <c r="F169" t="str">
        <f>INDEX(Branch[Area],MATCH(SOF[[#This Row],[Branch]],Branch[SortCode],0))</f>
        <v>Dublin</v>
      </c>
      <c r="G169" t="str">
        <f>INDEX(Branch[Branch],MATCH(SOF[[#This Row],[Branch]],Branch[SortCode],0))</f>
        <v>O'Connell St</v>
      </c>
      <c r="V169">
        <v>990658</v>
      </c>
      <c r="W169" t="str">
        <f t="shared" si="7"/>
        <v>13658101</v>
      </c>
    </row>
    <row r="170" spans="1:23" x14ac:dyDescent="0.55000000000000004">
      <c r="A170" s="21" t="b">
        <f>SOF[[#This Row],[RepDate]]='Monthly-Individual-Data'!A175</f>
        <v>0</v>
      </c>
      <c r="B170" s="21">
        <v>44743</v>
      </c>
      <c r="C170" t="s">
        <v>218</v>
      </c>
      <c r="D170" t="s">
        <v>109</v>
      </c>
      <c r="E170">
        <v>123</v>
      </c>
      <c r="F170" t="str">
        <f>INDEX(Branch[Area],MATCH(SOF[[#This Row],[Branch]],Branch[SortCode],0))</f>
        <v>Dublin</v>
      </c>
      <c r="G170" t="str">
        <f>INDEX(Branch[Branch],MATCH(SOF[[#This Row],[Branch]],Branch[SortCode],0))</f>
        <v>Swords</v>
      </c>
      <c r="V170">
        <v>990661</v>
      </c>
      <c r="W170" t="str">
        <f t="shared" si="7"/>
        <v>33661810</v>
      </c>
    </row>
    <row r="171" spans="1:23" x14ac:dyDescent="0.55000000000000004">
      <c r="A171" s="21" t="b">
        <f>SOF[[#This Row],[RepDate]]='Monthly-Individual-Data'!A176</f>
        <v>0</v>
      </c>
      <c r="B171" s="21">
        <v>44743</v>
      </c>
      <c r="C171" t="s">
        <v>218</v>
      </c>
      <c r="D171" t="s">
        <v>168</v>
      </c>
      <c r="E171">
        <v>9</v>
      </c>
      <c r="F171" t="str">
        <f>INDEX(Branch[Area],MATCH(SOF[[#This Row],[Branch]],Branch[SortCode],0))</f>
        <v>Dublin</v>
      </c>
      <c r="G171" t="str">
        <f>INDEX(Branch[Branch],MATCH(SOF[[#This Row],[Branch]],Branch[SortCode],0))</f>
        <v>Swords</v>
      </c>
      <c r="V171">
        <v>990661</v>
      </c>
      <c r="W171" t="str">
        <f t="shared" si="7"/>
        <v>33661810</v>
      </c>
    </row>
    <row r="172" spans="1:23" x14ac:dyDescent="0.55000000000000004">
      <c r="A172" s="21" t="b">
        <f>SOF[[#This Row],[RepDate]]='Monthly-Individual-Data'!A177</f>
        <v>0</v>
      </c>
      <c r="B172" s="21">
        <v>44743</v>
      </c>
      <c r="C172" t="s">
        <v>218</v>
      </c>
      <c r="D172" t="s">
        <v>169</v>
      </c>
      <c r="E172">
        <v>4</v>
      </c>
      <c r="F172" t="str">
        <f>INDEX(Branch[Area],MATCH(SOF[[#This Row],[Branch]],Branch[SortCode],0))</f>
        <v>Dublin</v>
      </c>
      <c r="G172" t="str">
        <f>INDEX(Branch[Branch],MATCH(SOF[[#This Row],[Branch]],Branch[SortCode],0))</f>
        <v>Swords</v>
      </c>
      <c r="V172">
        <v>990661</v>
      </c>
      <c r="W172" t="str">
        <f t="shared" si="7"/>
        <v>33661810</v>
      </c>
    </row>
    <row r="173" spans="1:23" x14ac:dyDescent="0.55000000000000004">
      <c r="A173" s="21" t="b">
        <f>SOF[[#This Row],[RepDate]]='Monthly-Individual-Data'!A178</f>
        <v>0</v>
      </c>
      <c r="B173" s="21">
        <v>44743</v>
      </c>
      <c r="C173" t="s">
        <v>218</v>
      </c>
      <c r="D173" t="s">
        <v>171</v>
      </c>
      <c r="E173">
        <v>86</v>
      </c>
      <c r="F173" t="str">
        <f>INDEX(Branch[Area],MATCH(SOF[[#This Row],[Branch]],Branch[SortCode],0))</f>
        <v>Dublin</v>
      </c>
      <c r="G173" t="str">
        <f>INDEX(Branch[Branch],MATCH(SOF[[#This Row],[Branch]],Branch[SortCode],0))</f>
        <v>Swords</v>
      </c>
      <c r="V173">
        <v>990661</v>
      </c>
      <c r="W173" t="str">
        <f t="shared" si="7"/>
        <v>33661810</v>
      </c>
    </row>
    <row r="174" spans="1:23" x14ac:dyDescent="0.55000000000000004">
      <c r="A174" s="21" t="b">
        <f>SOF[[#This Row],[RepDate]]='Monthly-Individual-Data'!A179</f>
        <v>0</v>
      </c>
      <c r="B174" s="21">
        <v>44743</v>
      </c>
      <c r="C174" t="s">
        <v>218</v>
      </c>
      <c r="D174" t="s">
        <v>174</v>
      </c>
      <c r="E174">
        <v>117</v>
      </c>
      <c r="F174" t="str">
        <f>INDEX(Branch[Area],MATCH(SOF[[#This Row],[Branch]],Branch[SortCode],0))</f>
        <v>Dublin</v>
      </c>
      <c r="G174" t="str">
        <f>INDEX(Branch[Branch],MATCH(SOF[[#This Row],[Branch]],Branch[SortCode],0))</f>
        <v>Swords</v>
      </c>
      <c r="V174">
        <v>990661</v>
      </c>
      <c r="W174" t="str">
        <f t="shared" si="7"/>
        <v>33661810</v>
      </c>
    </row>
    <row r="175" spans="1:23" x14ac:dyDescent="0.55000000000000004">
      <c r="A175" s="21" t="b">
        <f>SOF[[#This Row],[RepDate]]='Monthly-Individual-Data'!A180</f>
        <v>0</v>
      </c>
      <c r="B175" s="21">
        <v>44743</v>
      </c>
      <c r="C175" t="s">
        <v>218</v>
      </c>
      <c r="D175" t="s">
        <v>175</v>
      </c>
      <c r="E175">
        <v>158</v>
      </c>
      <c r="F175" t="str">
        <f>INDEX(Branch[Area],MATCH(SOF[[#This Row],[Branch]],Branch[SortCode],0))</f>
        <v>Dublin</v>
      </c>
      <c r="G175" t="str">
        <f>INDEX(Branch[Branch],MATCH(SOF[[#This Row],[Branch]],Branch[SortCode],0))</f>
        <v>Swords</v>
      </c>
      <c r="V175">
        <v>990661</v>
      </c>
      <c r="W175" t="str">
        <f t="shared" si="7"/>
        <v>33661810</v>
      </c>
    </row>
    <row r="176" spans="1:23" x14ac:dyDescent="0.55000000000000004">
      <c r="A176" s="21" t="b">
        <f>SOF[[#This Row],[RepDate]]='Monthly-Individual-Data'!A181</f>
        <v>0</v>
      </c>
      <c r="B176" s="21">
        <v>44743</v>
      </c>
      <c r="C176" t="s">
        <v>218</v>
      </c>
      <c r="D176" t="s">
        <v>179</v>
      </c>
      <c r="E176">
        <v>154</v>
      </c>
      <c r="F176" t="str">
        <f>INDEX(Branch[Area],MATCH(SOF[[#This Row],[Branch]],Branch[SortCode],0))</f>
        <v>Dublin</v>
      </c>
      <c r="G176" t="str">
        <f>INDEX(Branch[Branch],MATCH(SOF[[#This Row],[Branch]],Branch[SortCode],0))</f>
        <v>Swords</v>
      </c>
      <c r="V176">
        <v>990661</v>
      </c>
      <c r="W176" t="str">
        <f t="shared" si="7"/>
        <v>33661810</v>
      </c>
    </row>
    <row r="177" spans="1:23" x14ac:dyDescent="0.55000000000000004">
      <c r="A177" s="21" t="b">
        <f>SOF[[#This Row],[RepDate]]='Monthly-Individual-Data'!A182</f>
        <v>0</v>
      </c>
      <c r="B177" s="21">
        <v>44743</v>
      </c>
      <c r="C177" t="s">
        <v>218</v>
      </c>
      <c r="D177" t="s">
        <v>182</v>
      </c>
      <c r="E177">
        <v>66</v>
      </c>
      <c r="F177" t="str">
        <f>INDEX(Branch[Area],MATCH(SOF[[#This Row],[Branch]],Branch[SortCode],0))</f>
        <v>Dublin</v>
      </c>
      <c r="G177" t="str">
        <f>INDEX(Branch[Branch],MATCH(SOF[[#This Row],[Branch]],Branch[SortCode],0))</f>
        <v>Swords</v>
      </c>
      <c r="V177">
        <v>990661</v>
      </c>
      <c r="W177" t="str">
        <f t="shared" si="7"/>
        <v>33661810</v>
      </c>
    </row>
    <row r="178" spans="1:23" x14ac:dyDescent="0.55000000000000004">
      <c r="A178" s="21" t="b">
        <f>SOF[[#This Row],[RepDate]]='Monthly-Individual-Data'!A183</f>
        <v>0</v>
      </c>
      <c r="B178" s="21">
        <v>44743</v>
      </c>
      <c r="C178" t="s">
        <v>226</v>
      </c>
      <c r="D178" t="s">
        <v>109</v>
      </c>
      <c r="E178">
        <v>118</v>
      </c>
      <c r="F178" t="str">
        <f>INDEX(Branch[Area],MATCH(SOF[[#This Row],[Branch]],Branch[SortCode],0))</f>
        <v>Dublin</v>
      </c>
      <c r="G178" t="str">
        <f>INDEX(Branch[Branch],MATCH(SOF[[#This Row],[Branch]],Branch[SortCode],0))</f>
        <v>Greystones</v>
      </c>
      <c r="V178">
        <v>990667</v>
      </c>
      <c r="W178" t="str">
        <f t="shared" si="7"/>
        <v>41667730</v>
      </c>
    </row>
    <row r="179" spans="1:23" x14ac:dyDescent="0.55000000000000004">
      <c r="A179" s="21" t="b">
        <f>SOF[[#This Row],[RepDate]]='Monthly-Individual-Data'!A184</f>
        <v>0</v>
      </c>
      <c r="B179" s="21">
        <v>44743</v>
      </c>
      <c r="C179" t="s">
        <v>226</v>
      </c>
      <c r="D179" t="s">
        <v>169</v>
      </c>
      <c r="E179">
        <v>78</v>
      </c>
      <c r="F179" t="str">
        <f>INDEX(Branch[Area],MATCH(SOF[[#This Row],[Branch]],Branch[SortCode],0))</f>
        <v>Dublin</v>
      </c>
      <c r="G179" t="str">
        <f>INDEX(Branch[Branch],MATCH(SOF[[#This Row],[Branch]],Branch[SortCode],0))</f>
        <v>Greystones</v>
      </c>
      <c r="V179">
        <v>990667</v>
      </c>
      <c r="W179" t="str">
        <f t="shared" si="7"/>
        <v>41667730</v>
      </c>
    </row>
    <row r="180" spans="1:23" x14ac:dyDescent="0.55000000000000004">
      <c r="A180" s="21" t="b">
        <f>SOF[[#This Row],[RepDate]]='Monthly-Individual-Data'!A185</f>
        <v>0</v>
      </c>
      <c r="B180" s="21">
        <v>44743</v>
      </c>
      <c r="C180" t="s">
        <v>219</v>
      </c>
      <c r="D180" t="s">
        <v>109</v>
      </c>
      <c r="E180">
        <v>159</v>
      </c>
      <c r="F180" t="str">
        <f>INDEX(Branch[Area],MATCH(SOF[[#This Row],[Branch]],Branch[SortCode],0))</f>
        <v>Dublin</v>
      </c>
      <c r="G180" t="str">
        <f>INDEX(Branch[Branch],MATCH(SOF[[#This Row],[Branch]],Branch[SortCode],0))</f>
        <v>Balbriggan</v>
      </c>
      <c r="V180">
        <v>990669</v>
      </c>
      <c r="W180" t="str">
        <f t="shared" si="7"/>
        <v>34669800</v>
      </c>
    </row>
    <row r="181" spans="1:23" x14ac:dyDescent="0.55000000000000004">
      <c r="A181" s="21" t="b">
        <f>SOF[[#This Row],[RepDate]]='Monthly-Individual-Data'!A186</f>
        <v>0</v>
      </c>
      <c r="B181" s="21">
        <v>44743</v>
      </c>
      <c r="C181" t="s">
        <v>219</v>
      </c>
      <c r="D181" t="s">
        <v>174</v>
      </c>
      <c r="E181">
        <v>132</v>
      </c>
      <c r="F181" t="str">
        <f>INDEX(Branch[Area],MATCH(SOF[[#This Row],[Branch]],Branch[SortCode],0))</f>
        <v>Dublin</v>
      </c>
      <c r="G181" t="str">
        <f>INDEX(Branch[Branch],MATCH(SOF[[#This Row],[Branch]],Branch[SortCode],0))</f>
        <v>Balbriggan</v>
      </c>
      <c r="V181">
        <v>990669</v>
      </c>
      <c r="W181" t="str">
        <f t="shared" si="7"/>
        <v>34669800</v>
      </c>
    </row>
    <row r="182" spans="1:23" x14ac:dyDescent="0.55000000000000004">
      <c r="A182" s="21" t="b">
        <f>SOF[[#This Row],[RepDate]]='Monthly-Individual-Data'!A187</f>
        <v>0</v>
      </c>
      <c r="B182" s="21">
        <v>44743</v>
      </c>
      <c r="C182" t="s">
        <v>201</v>
      </c>
      <c r="D182" t="s">
        <v>109</v>
      </c>
      <c r="E182">
        <v>136</v>
      </c>
      <c r="F182" t="str">
        <f>INDEX(Branch[Area],MATCH(SOF[[#This Row],[Branch]],Branch[SortCode],0))</f>
        <v>Dublin</v>
      </c>
      <c r="G182" t="str">
        <f>INDEX(Branch[Branch],MATCH(SOF[[#This Row],[Branch]],Branch[SortCode],0))</f>
        <v>Omni</v>
      </c>
      <c r="V182">
        <v>990673</v>
      </c>
      <c r="W182" t="str">
        <f t="shared" si="7"/>
        <v>16673980</v>
      </c>
    </row>
    <row r="183" spans="1:23" x14ac:dyDescent="0.55000000000000004">
      <c r="A183" s="21" t="b">
        <f>SOF[[#This Row],[RepDate]]='Monthly-Individual-Data'!A188</f>
        <v>0</v>
      </c>
      <c r="B183" s="21">
        <v>44743</v>
      </c>
      <c r="C183" t="s">
        <v>201</v>
      </c>
      <c r="D183" t="s">
        <v>168</v>
      </c>
      <c r="E183">
        <v>87</v>
      </c>
      <c r="F183" t="str">
        <f>INDEX(Branch[Area],MATCH(SOF[[#This Row],[Branch]],Branch[SortCode],0))</f>
        <v>Dublin</v>
      </c>
      <c r="G183" t="str">
        <f>INDEX(Branch[Branch],MATCH(SOF[[#This Row],[Branch]],Branch[SortCode],0))</f>
        <v>Omni</v>
      </c>
      <c r="V183">
        <v>990673</v>
      </c>
      <c r="W183" t="str">
        <f t="shared" si="7"/>
        <v>16673980</v>
      </c>
    </row>
    <row r="184" spans="1:23" x14ac:dyDescent="0.55000000000000004">
      <c r="A184" s="21" t="b">
        <f>SOF[[#This Row],[RepDate]]='Monthly-Individual-Data'!A189</f>
        <v>0</v>
      </c>
      <c r="B184" s="21">
        <v>44743</v>
      </c>
      <c r="C184" t="s">
        <v>222</v>
      </c>
      <c r="D184" t="s">
        <v>109</v>
      </c>
      <c r="E184">
        <v>1</v>
      </c>
      <c r="F184" t="str">
        <f>INDEX(Branch[Area],MATCH(SOF[[#This Row],[Branch]],Branch[SortCode],0))</f>
        <v>Dublin</v>
      </c>
      <c r="G184" t="str">
        <f>INDEX(Branch[Branch],MATCH(SOF[[#This Row],[Branch]],Branch[SortCode],0))</f>
        <v>Liffey Valley</v>
      </c>
      <c r="V184">
        <v>990697</v>
      </c>
      <c r="W184" t="str">
        <f t="shared" si="7"/>
        <v>37697770</v>
      </c>
    </row>
    <row r="185" spans="1:23" x14ac:dyDescent="0.55000000000000004">
      <c r="A185" s="21" t="b">
        <f>SOF[[#This Row],[RepDate]]='Monthly-Individual-Data'!A190</f>
        <v>0</v>
      </c>
      <c r="B185" s="21">
        <v>44743</v>
      </c>
      <c r="C185" t="s">
        <v>222</v>
      </c>
      <c r="D185" t="s">
        <v>168</v>
      </c>
      <c r="E185">
        <v>144</v>
      </c>
      <c r="F185" t="str">
        <f>INDEX(Branch[Area],MATCH(SOF[[#This Row],[Branch]],Branch[SortCode],0))</f>
        <v>Dublin</v>
      </c>
      <c r="G185" t="str">
        <f>INDEX(Branch[Branch],MATCH(SOF[[#This Row],[Branch]],Branch[SortCode],0))</f>
        <v>Liffey Valley</v>
      </c>
      <c r="V185">
        <v>990697</v>
      </c>
      <c r="W185" t="str">
        <f t="shared" si="7"/>
        <v>37697770</v>
      </c>
    </row>
    <row r="186" spans="1:23" x14ac:dyDescent="0.55000000000000004">
      <c r="A186" s="21" t="b">
        <f>SOF[[#This Row],[RepDate]]='Monthly-Individual-Data'!A191</f>
        <v>0</v>
      </c>
      <c r="B186" s="21">
        <v>44743</v>
      </c>
      <c r="C186" t="s">
        <v>222</v>
      </c>
      <c r="D186" t="s">
        <v>169</v>
      </c>
      <c r="E186">
        <v>14</v>
      </c>
      <c r="F186" t="str">
        <f>INDEX(Branch[Area],MATCH(SOF[[#This Row],[Branch]],Branch[SortCode],0))</f>
        <v>Dublin</v>
      </c>
      <c r="G186" t="str">
        <f>INDEX(Branch[Branch],MATCH(SOF[[#This Row],[Branch]],Branch[SortCode],0))</f>
        <v>Liffey Valley</v>
      </c>
      <c r="V186">
        <v>990697</v>
      </c>
      <c r="W186" t="str">
        <f t="shared" si="7"/>
        <v>37697770</v>
      </c>
    </row>
    <row r="187" spans="1:23" x14ac:dyDescent="0.55000000000000004">
      <c r="A187" s="21" t="b">
        <f>SOF[[#This Row],[RepDate]]='Monthly-Individual-Data'!A192</f>
        <v>0</v>
      </c>
      <c r="B187" s="21">
        <v>44743</v>
      </c>
      <c r="C187" t="s">
        <v>222</v>
      </c>
      <c r="D187" t="s">
        <v>171</v>
      </c>
      <c r="E187">
        <v>152</v>
      </c>
      <c r="F187" t="str">
        <f>INDEX(Branch[Area],MATCH(SOF[[#This Row],[Branch]],Branch[SortCode],0))</f>
        <v>Dublin</v>
      </c>
      <c r="G187" t="str">
        <f>INDEX(Branch[Branch],MATCH(SOF[[#This Row],[Branch]],Branch[SortCode],0))</f>
        <v>Liffey Valley</v>
      </c>
      <c r="V187">
        <v>990697</v>
      </c>
      <c r="W187" t="str">
        <f t="shared" si="7"/>
        <v>37697770</v>
      </c>
    </row>
    <row r="188" spans="1:23" x14ac:dyDescent="0.55000000000000004">
      <c r="A188" s="21" t="b">
        <f>SOF[[#This Row],[RepDate]]='Monthly-Individual-Data'!A193</f>
        <v>0</v>
      </c>
      <c r="B188" s="21">
        <v>44743</v>
      </c>
      <c r="C188" t="s">
        <v>222</v>
      </c>
      <c r="D188" t="s">
        <v>174</v>
      </c>
      <c r="E188">
        <v>27</v>
      </c>
      <c r="F188" t="str">
        <f>INDEX(Branch[Area],MATCH(SOF[[#This Row],[Branch]],Branch[SortCode],0))</f>
        <v>Dublin</v>
      </c>
      <c r="G188" t="str">
        <f>INDEX(Branch[Branch],MATCH(SOF[[#This Row],[Branch]],Branch[SortCode],0))</f>
        <v>Liffey Valley</v>
      </c>
      <c r="V188">
        <v>990697</v>
      </c>
      <c r="W188" t="str">
        <f t="shared" si="7"/>
        <v>37697770</v>
      </c>
    </row>
    <row r="189" spans="1:23" x14ac:dyDescent="0.55000000000000004">
      <c r="A189" s="21" t="b">
        <f>SOF[[#This Row],[RepDate]]='Monthly-Individual-Data'!A194</f>
        <v>0</v>
      </c>
      <c r="B189" s="21">
        <v>44743</v>
      </c>
      <c r="C189" t="s">
        <v>222</v>
      </c>
      <c r="D189" t="s">
        <v>175</v>
      </c>
      <c r="E189">
        <v>50</v>
      </c>
      <c r="F189" t="str">
        <f>INDEX(Branch[Area],MATCH(SOF[[#This Row],[Branch]],Branch[SortCode],0))</f>
        <v>Dublin</v>
      </c>
      <c r="G189" t="str">
        <f>INDEX(Branch[Branch],MATCH(SOF[[#This Row],[Branch]],Branch[SortCode],0))</f>
        <v>Liffey Valley</v>
      </c>
      <c r="V189">
        <v>990697</v>
      </c>
      <c r="W189" t="str">
        <f t="shared" si="7"/>
        <v>37697770</v>
      </c>
    </row>
    <row r="190" spans="1:23" x14ac:dyDescent="0.55000000000000004">
      <c r="A190" s="21" t="b">
        <f>SOF[[#This Row],[RepDate]]='Monthly-Individual-Data'!A195</f>
        <v>0</v>
      </c>
      <c r="B190" s="21">
        <v>44743</v>
      </c>
      <c r="C190" t="s">
        <v>222</v>
      </c>
      <c r="D190" t="s">
        <v>179</v>
      </c>
      <c r="E190">
        <v>102</v>
      </c>
      <c r="F190" t="str">
        <f>INDEX(Branch[Area],MATCH(SOF[[#This Row],[Branch]],Branch[SortCode],0))</f>
        <v>Dublin</v>
      </c>
      <c r="G190" t="str">
        <f>INDEX(Branch[Branch],MATCH(SOF[[#This Row],[Branch]],Branch[SortCode],0))</f>
        <v>Liffey Valley</v>
      </c>
      <c r="V190">
        <v>990697</v>
      </c>
      <c r="W190" t="str">
        <f t="shared" si="7"/>
        <v>37697770</v>
      </c>
    </row>
    <row r="191" spans="1:23" x14ac:dyDescent="0.55000000000000004">
      <c r="A191" s="21" t="b">
        <f>SOF[[#This Row],[RepDate]]='Monthly-Individual-Data'!A196</f>
        <v>0</v>
      </c>
      <c r="B191" s="21">
        <v>44743</v>
      </c>
      <c r="C191" t="s">
        <v>222</v>
      </c>
      <c r="D191" t="s">
        <v>180</v>
      </c>
      <c r="E191">
        <v>79</v>
      </c>
      <c r="F191" t="str">
        <f>INDEX(Branch[Area],MATCH(SOF[[#This Row],[Branch]],Branch[SortCode],0))</f>
        <v>Dublin</v>
      </c>
      <c r="G191" t="str">
        <f>INDEX(Branch[Branch],MATCH(SOF[[#This Row],[Branch]],Branch[SortCode],0))</f>
        <v>Liffey Valley</v>
      </c>
      <c r="V191">
        <v>990697</v>
      </c>
      <c r="W191" t="str">
        <f t="shared" si="7"/>
        <v>37697770</v>
      </c>
    </row>
    <row r="192" spans="1:23" x14ac:dyDescent="0.55000000000000004">
      <c r="A192" s="21" t="b">
        <f>SOF[[#This Row],[RepDate]]='Monthly-Individual-Data'!A197</f>
        <v>0</v>
      </c>
      <c r="B192" s="21">
        <v>44774</v>
      </c>
      <c r="C192" t="s">
        <v>203</v>
      </c>
      <c r="D192" t="s">
        <v>109</v>
      </c>
      <c r="E192">
        <v>18</v>
      </c>
      <c r="F192" t="str">
        <f>INDEX(Branch[Area],MATCH(SOF[[#This Row],[Branch]],Branch[SortCode],0))</f>
        <v>Dublin</v>
      </c>
      <c r="G192" t="str">
        <f>INDEX(Branch[Branch],MATCH(SOF[[#This Row],[Branch]],Branch[SortCode],0))</f>
        <v>Phibsboro</v>
      </c>
      <c r="V192">
        <v>990603</v>
      </c>
      <c r="W192" t="str">
        <f t="shared" si="7"/>
        <v>18603960</v>
      </c>
    </row>
    <row r="193" spans="1:23" x14ac:dyDescent="0.55000000000000004">
      <c r="A193" s="21" t="b">
        <f>SOF[[#This Row],[RepDate]]='Monthly-Individual-Data'!A198</f>
        <v>0</v>
      </c>
      <c r="B193" s="21">
        <v>44774</v>
      </c>
      <c r="C193" t="s">
        <v>208</v>
      </c>
      <c r="D193" t="s">
        <v>109</v>
      </c>
      <c r="E193">
        <v>152</v>
      </c>
      <c r="F193" t="str">
        <f>INDEX(Branch[Area],MATCH(SOF[[#This Row],[Branch]],Branch[SortCode],0))</f>
        <v>Dublin</v>
      </c>
      <c r="G193" t="str">
        <f>INDEX(Branch[Branch],MATCH(SOF[[#This Row],[Branch]],Branch[SortCode],0))</f>
        <v>Dun Laoghaire</v>
      </c>
      <c r="V193">
        <v>990604</v>
      </c>
      <c r="W193" t="str">
        <f t="shared" si="7"/>
        <v>23604910</v>
      </c>
    </row>
    <row r="194" spans="1:23" x14ac:dyDescent="0.55000000000000004">
      <c r="A194" s="21" t="b">
        <f>SOF[[#This Row],[RepDate]]='Monthly-Individual-Data'!A199</f>
        <v>0</v>
      </c>
      <c r="B194" s="21">
        <v>44774</v>
      </c>
      <c r="C194" t="s">
        <v>208</v>
      </c>
      <c r="D194" t="s">
        <v>171</v>
      </c>
      <c r="E194">
        <v>104</v>
      </c>
      <c r="F194" t="str">
        <f>INDEX(Branch[Area],MATCH(SOF[[#This Row],[Branch]],Branch[SortCode],0))</f>
        <v>Dublin</v>
      </c>
      <c r="G194" t="str">
        <f>INDEX(Branch[Branch],MATCH(SOF[[#This Row],[Branch]],Branch[SortCode],0))</f>
        <v>Dun Laoghaire</v>
      </c>
      <c r="V194">
        <v>990604</v>
      </c>
      <c r="W194" t="str">
        <f t="shared" si="7"/>
        <v>23604910</v>
      </c>
    </row>
    <row r="195" spans="1:23" x14ac:dyDescent="0.55000000000000004">
      <c r="A195" s="21" t="b">
        <f>SOF[[#This Row],[RepDate]]='Monthly-Individual-Data'!A200</f>
        <v>0</v>
      </c>
      <c r="B195" s="21">
        <v>44774</v>
      </c>
      <c r="C195" t="s">
        <v>193</v>
      </c>
      <c r="D195" t="s">
        <v>109</v>
      </c>
      <c r="E195">
        <v>131</v>
      </c>
      <c r="F195" t="str">
        <f>INDEX(Branch[Area],MATCH(SOF[[#This Row],[Branch]],Branch[SortCode],0))</f>
        <v>Dublin</v>
      </c>
      <c r="G195" t="str">
        <f>INDEX(Branch[Branch],MATCH(SOF[[#This Row],[Branch]],Branch[SortCode],0))</f>
        <v>Rathmines</v>
      </c>
      <c r="V195">
        <v>990605</v>
      </c>
      <c r="W195" t="str">
        <f t="shared" ref="W195:W258" si="8">VLOOKUP(V195,R:S,2,0)</f>
        <v>86051060</v>
      </c>
    </row>
    <row r="196" spans="1:23" x14ac:dyDescent="0.55000000000000004">
      <c r="A196" s="21" t="b">
        <f>SOF[[#This Row],[RepDate]]='Monthly-Individual-Data'!A201</f>
        <v>0</v>
      </c>
      <c r="B196" s="21">
        <v>44774</v>
      </c>
      <c r="C196" t="s">
        <v>193</v>
      </c>
      <c r="D196" t="s">
        <v>174</v>
      </c>
      <c r="E196">
        <v>51</v>
      </c>
      <c r="F196" t="str">
        <f>INDEX(Branch[Area],MATCH(SOF[[#This Row],[Branch]],Branch[SortCode],0))</f>
        <v>Dublin</v>
      </c>
      <c r="G196" t="str">
        <f>INDEX(Branch[Branch],MATCH(SOF[[#This Row],[Branch]],Branch[SortCode],0))</f>
        <v>Rathmines</v>
      </c>
      <c r="V196">
        <v>990605</v>
      </c>
      <c r="W196" t="str">
        <f t="shared" si="8"/>
        <v>86051060</v>
      </c>
    </row>
    <row r="197" spans="1:23" x14ac:dyDescent="0.55000000000000004">
      <c r="A197" s="21" t="b">
        <f>SOF[[#This Row],[RepDate]]='Monthly-Individual-Data'!A202</f>
        <v>0</v>
      </c>
      <c r="B197" s="21">
        <v>44774</v>
      </c>
      <c r="C197" t="s">
        <v>212</v>
      </c>
      <c r="D197" t="s">
        <v>109</v>
      </c>
      <c r="E197">
        <v>18</v>
      </c>
      <c r="F197" t="str">
        <f>INDEX(Branch[Area],MATCH(SOF[[#This Row],[Branch]],Branch[SortCode],0))</f>
        <v>Dublin</v>
      </c>
      <c r="G197" t="str">
        <f>INDEX(Branch[Branch],MATCH(SOF[[#This Row],[Branch]],Branch[SortCode],0))</f>
        <v>Ballyfermot</v>
      </c>
      <c r="V197">
        <v>990606</v>
      </c>
      <c r="W197" t="str">
        <f t="shared" si="8"/>
        <v>27606870</v>
      </c>
    </row>
    <row r="198" spans="1:23" x14ac:dyDescent="0.55000000000000004">
      <c r="A198" s="21" t="b">
        <f>SOF[[#This Row],[RepDate]]='Monthly-Individual-Data'!A203</f>
        <v>0</v>
      </c>
      <c r="B198" s="21">
        <v>44774</v>
      </c>
      <c r="C198" t="s">
        <v>212</v>
      </c>
      <c r="D198" t="s">
        <v>174</v>
      </c>
      <c r="E198">
        <v>77</v>
      </c>
      <c r="F198" t="str">
        <f>INDEX(Branch[Area],MATCH(SOF[[#This Row],[Branch]],Branch[SortCode],0))</f>
        <v>Dublin</v>
      </c>
      <c r="G198" t="str">
        <f>INDEX(Branch[Branch],MATCH(SOF[[#This Row],[Branch]],Branch[SortCode],0))</f>
        <v>Ballyfermot</v>
      </c>
      <c r="V198">
        <v>990606</v>
      </c>
      <c r="W198" t="str">
        <f t="shared" si="8"/>
        <v>27606870</v>
      </c>
    </row>
    <row r="199" spans="1:23" x14ac:dyDescent="0.55000000000000004">
      <c r="A199" s="21" t="b">
        <f>SOF[[#This Row],[RepDate]]='Monthly-Individual-Data'!A204</f>
        <v>0</v>
      </c>
      <c r="B199" s="21">
        <v>44774</v>
      </c>
      <c r="C199" t="s">
        <v>214</v>
      </c>
      <c r="D199" t="s">
        <v>109</v>
      </c>
      <c r="E199">
        <v>149</v>
      </c>
      <c r="F199" t="str">
        <f>INDEX(Branch[Area],MATCH(SOF[[#This Row],[Branch]],Branch[SortCode],0))</f>
        <v>Dublin</v>
      </c>
      <c r="G199" t="str">
        <f>INDEX(Branch[Branch],MATCH(SOF[[#This Row],[Branch]],Branch[SortCode],0))</f>
        <v>Finglas</v>
      </c>
      <c r="V199">
        <v>990609</v>
      </c>
      <c r="W199" t="str">
        <f t="shared" si="8"/>
        <v>29609850</v>
      </c>
    </row>
    <row r="200" spans="1:23" x14ac:dyDescent="0.55000000000000004">
      <c r="A200" s="21" t="b">
        <f>SOF[[#This Row],[RepDate]]='Monthly-Individual-Data'!A205</f>
        <v>0</v>
      </c>
      <c r="B200" s="21">
        <v>44774</v>
      </c>
      <c r="C200" t="s">
        <v>214</v>
      </c>
      <c r="D200" t="s">
        <v>169</v>
      </c>
      <c r="E200">
        <v>16</v>
      </c>
      <c r="F200" t="str">
        <f>INDEX(Branch[Area],MATCH(SOF[[#This Row],[Branch]],Branch[SortCode],0))</f>
        <v>Dublin</v>
      </c>
      <c r="G200" t="str">
        <f>INDEX(Branch[Branch],MATCH(SOF[[#This Row],[Branch]],Branch[SortCode],0))</f>
        <v>Finglas</v>
      </c>
      <c r="V200">
        <v>990609</v>
      </c>
      <c r="W200" t="str">
        <f t="shared" si="8"/>
        <v>29609850</v>
      </c>
    </row>
    <row r="201" spans="1:23" x14ac:dyDescent="0.55000000000000004">
      <c r="A201" s="21" t="b">
        <f>SOF[[#This Row],[RepDate]]='Monthly-Individual-Data'!A206</f>
        <v>0</v>
      </c>
      <c r="B201" s="21">
        <v>44774</v>
      </c>
      <c r="C201" t="s">
        <v>214</v>
      </c>
      <c r="D201" t="s">
        <v>174</v>
      </c>
      <c r="E201">
        <v>87</v>
      </c>
      <c r="F201" t="str">
        <f>INDEX(Branch[Area],MATCH(SOF[[#This Row],[Branch]],Branch[SortCode],0))</f>
        <v>Dublin</v>
      </c>
      <c r="G201" t="str">
        <f>INDEX(Branch[Branch],MATCH(SOF[[#This Row],[Branch]],Branch[SortCode],0))</f>
        <v>Finglas</v>
      </c>
      <c r="V201">
        <v>990609</v>
      </c>
      <c r="W201" t="str">
        <f t="shared" si="8"/>
        <v>29609850</v>
      </c>
    </row>
    <row r="202" spans="1:23" x14ac:dyDescent="0.55000000000000004">
      <c r="A202" s="21" t="b">
        <f>SOF[[#This Row],[RepDate]]='Monthly-Individual-Data'!A207</f>
        <v>0</v>
      </c>
      <c r="B202" s="21">
        <v>44774</v>
      </c>
      <c r="C202" t="s">
        <v>194</v>
      </c>
      <c r="D202" t="s">
        <v>109</v>
      </c>
      <c r="E202">
        <v>155</v>
      </c>
      <c r="F202" t="str">
        <f>INDEX(Branch[Area],MATCH(SOF[[#This Row],[Branch]],Branch[SortCode],0))</f>
        <v>Dublin</v>
      </c>
      <c r="G202" t="str">
        <f>INDEX(Branch[Branch],MATCH(SOF[[#This Row],[Branch]],Branch[SortCode],0))</f>
        <v>Grafton Street</v>
      </c>
      <c r="V202">
        <v>990610</v>
      </c>
      <c r="W202" t="str">
        <f t="shared" si="8"/>
        <v>96101050</v>
      </c>
    </row>
    <row r="203" spans="1:23" x14ac:dyDescent="0.55000000000000004">
      <c r="A203" s="21" t="b">
        <f>SOF[[#This Row],[RepDate]]='Monthly-Individual-Data'!A208</f>
        <v>0</v>
      </c>
      <c r="B203" s="21">
        <v>44774</v>
      </c>
      <c r="C203" t="s">
        <v>194</v>
      </c>
      <c r="D203" t="s">
        <v>168</v>
      </c>
      <c r="E203">
        <v>130</v>
      </c>
      <c r="F203" t="str">
        <f>INDEX(Branch[Area],MATCH(SOF[[#This Row],[Branch]],Branch[SortCode],0))</f>
        <v>Dublin</v>
      </c>
      <c r="G203" t="str">
        <f>INDEX(Branch[Branch],MATCH(SOF[[#This Row],[Branch]],Branch[SortCode],0))</f>
        <v>Grafton Street</v>
      </c>
      <c r="V203">
        <v>990610</v>
      </c>
      <c r="W203" t="str">
        <f t="shared" si="8"/>
        <v>96101050</v>
      </c>
    </row>
    <row r="204" spans="1:23" x14ac:dyDescent="0.55000000000000004">
      <c r="A204" s="21" t="b">
        <f>SOF[[#This Row],[RepDate]]='Monthly-Individual-Data'!A209</f>
        <v>0</v>
      </c>
      <c r="B204" s="21">
        <v>44774</v>
      </c>
      <c r="C204" t="s">
        <v>194</v>
      </c>
      <c r="D204" t="s">
        <v>169</v>
      </c>
      <c r="E204">
        <v>53</v>
      </c>
      <c r="F204" t="str">
        <f>INDEX(Branch[Area],MATCH(SOF[[#This Row],[Branch]],Branch[SortCode],0))</f>
        <v>Dublin</v>
      </c>
      <c r="G204" t="str">
        <f>INDEX(Branch[Branch],MATCH(SOF[[#This Row],[Branch]],Branch[SortCode],0))</f>
        <v>Grafton Street</v>
      </c>
      <c r="V204">
        <v>990610</v>
      </c>
      <c r="W204" t="str">
        <f t="shared" si="8"/>
        <v>96101050</v>
      </c>
    </row>
    <row r="205" spans="1:23" x14ac:dyDescent="0.55000000000000004">
      <c r="A205" s="21" t="b">
        <f>SOF[[#This Row],[RepDate]]='Monthly-Individual-Data'!A210</f>
        <v>0</v>
      </c>
      <c r="B205" s="21">
        <v>44774</v>
      </c>
      <c r="C205" t="s">
        <v>194</v>
      </c>
      <c r="D205" t="s">
        <v>170</v>
      </c>
      <c r="E205">
        <v>78</v>
      </c>
      <c r="F205" t="str">
        <f>INDEX(Branch[Area],MATCH(SOF[[#This Row],[Branch]],Branch[SortCode],0))</f>
        <v>Dublin</v>
      </c>
      <c r="G205" t="str">
        <f>INDEX(Branch[Branch],MATCH(SOF[[#This Row],[Branch]],Branch[SortCode],0))</f>
        <v>Grafton Street</v>
      </c>
      <c r="V205">
        <v>990610</v>
      </c>
      <c r="W205" t="str">
        <f t="shared" si="8"/>
        <v>96101050</v>
      </c>
    </row>
    <row r="206" spans="1:23" x14ac:dyDescent="0.55000000000000004">
      <c r="A206" s="21" t="b">
        <f>SOF[[#This Row],[RepDate]]='Monthly-Individual-Data'!A211</f>
        <v>0</v>
      </c>
      <c r="B206" s="21">
        <v>44774</v>
      </c>
      <c r="C206" t="s">
        <v>194</v>
      </c>
      <c r="D206" t="s">
        <v>174</v>
      </c>
      <c r="E206">
        <v>92</v>
      </c>
      <c r="F206" t="str">
        <f>INDEX(Branch[Area],MATCH(SOF[[#This Row],[Branch]],Branch[SortCode],0))</f>
        <v>Dublin</v>
      </c>
      <c r="G206" t="str">
        <f>INDEX(Branch[Branch],MATCH(SOF[[#This Row],[Branch]],Branch[SortCode],0))</f>
        <v>Grafton Street</v>
      </c>
      <c r="V206">
        <v>990610</v>
      </c>
      <c r="W206" t="str">
        <f t="shared" si="8"/>
        <v>96101050</v>
      </c>
    </row>
    <row r="207" spans="1:23" x14ac:dyDescent="0.55000000000000004">
      <c r="A207" s="21" t="b">
        <f>SOF[[#This Row],[RepDate]]='Monthly-Individual-Data'!A212</f>
        <v>0</v>
      </c>
      <c r="B207" s="21">
        <v>44774</v>
      </c>
      <c r="C207" t="s">
        <v>194</v>
      </c>
      <c r="D207" t="s">
        <v>175</v>
      </c>
      <c r="E207">
        <v>117</v>
      </c>
      <c r="F207" t="str">
        <f>INDEX(Branch[Area],MATCH(SOF[[#This Row],[Branch]],Branch[SortCode],0))</f>
        <v>Dublin</v>
      </c>
      <c r="G207" t="str">
        <f>INDEX(Branch[Branch],MATCH(SOF[[#This Row],[Branch]],Branch[SortCode],0))</f>
        <v>Grafton Street</v>
      </c>
      <c r="V207">
        <v>990610</v>
      </c>
      <c r="W207" t="str">
        <f t="shared" si="8"/>
        <v>96101050</v>
      </c>
    </row>
    <row r="208" spans="1:23" x14ac:dyDescent="0.55000000000000004">
      <c r="A208" s="21" t="b">
        <f>SOF[[#This Row],[RepDate]]='Monthly-Individual-Data'!A213</f>
        <v>0</v>
      </c>
      <c r="B208" s="21">
        <v>44774</v>
      </c>
      <c r="C208" t="s">
        <v>194</v>
      </c>
      <c r="D208" t="s">
        <v>177</v>
      </c>
      <c r="E208">
        <v>11</v>
      </c>
      <c r="F208" t="str">
        <f>INDEX(Branch[Area],MATCH(SOF[[#This Row],[Branch]],Branch[SortCode],0))</f>
        <v>Dublin</v>
      </c>
      <c r="G208" t="str">
        <f>INDEX(Branch[Branch],MATCH(SOF[[#This Row],[Branch]],Branch[SortCode],0))</f>
        <v>Grafton Street</v>
      </c>
      <c r="V208">
        <v>990610</v>
      </c>
      <c r="W208" t="str">
        <f t="shared" si="8"/>
        <v>96101050</v>
      </c>
    </row>
    <row r="209" spans="1:23" x14ac:dyDescent="0.55000000000000004">
      <c r="A209" s="21" t="b">
        <f>SOF[[#This Row],[RepDate]]='Monthly-Individual-Data'!A214</f>
        <v>0</v>
      </c>
      <c r="B209" s="21">
        <v>44774</v>
      </c>
      <c r="C209" t="s">
        <v>194</v>
      </c>
      <c r="D209" t="s">
        <v>180</v>
      </c>
      <c r="E209">
        <v>123</v>
      </c>
      <c r="F209" t="str">
        <f>INDEX(Branch[Area],MATCH(SOF[[#This Row],[Branch]],Branch[SortCode],0))</f>
        <v>Dublin</v>
      </c>
      <c r="G209" t="str">
        <f>INDEX(Branch[Branch],MATCH(SOF[[#This Row],[Branch]],Branch[SortCode],0))</f>
        <v>Grafton Street</v>
      </c>
      <c r="V209">
        <v>990610</v>
      </c>
      <c r="W209" t="str">
        <f t="shared" si="8"/>
        <v>96101050</v>
      </c>
    </row>
    <row r="210" spans="1:23" x14ac:dyDescent="0.55000000000000004">
      <c r="A210" s="21" t="b">
        <f>SOF[[#This Row],[RepDate]]='Monthly-Individual-Data'!A215</f>
        <v>0</v>
      </c>
      <c r="B210" s="21">
        <v>44774</v>
      </c>
      <c r="C210" t="s">
        <v>194</v>
      </c>
      <c r="D210" t="s">
        <v>182</v>
      </c>
      <c r="E210">
        <v>60</v>
      </c>
      <c r="F210" t="str">
        <f>INDEX(Branch[Area],MATCH(SOF[[#This Row],[Branch]],Branch[SortCode],0))</f>
        <v>Dublin</v>
      </c>
      <c r="G210" t="str">
        <f>INDEX(Branch[Branch],MATCH(SOF[[#This Row],[Branch]],Branch[SortCode],0))</f>
        <v>Grafton Street</v>
      </c>
      <c r="V210">
        <v>990610</v>
      </c>
      <c r="W210" t="str">
        <f t="shared" si="8"/>
        <v>96101050</v>
      </c>
    </row>
    <row r="211" spans="1:23" x14ac:dyDescent="0.55000000000000004">
      <c r="A211" s="21" t="b">
        <f>SOF[[#This Row],[RepDate]]='Monthly-Individual-Data'!A216</f>
        <v>0</v>
      </c>
      <c r="B211" s="21">
        <v>44774</v>
      </c>
      <c r="C211" t="s">
        <v>210</v>
      </c>
      <c r="D211" t="s">
        <v>109</v>
      </c>
      <c r="E211">
        <v>112</v>
      </c>
      <c r="F211" t="str">
        <f>INDEX(Branch[Area],MATCH(SOF[[#This Row],[Branch]],Branch[SortCode],0))</f>
        <v>Dublin</v>
      </c>
      <c r="G211" t="str">
        <f>INDEX(Branch[Branch],MATCH(SOF[[#This Row],[Branch]],Branch[SortCode],0))</f>
        <v>Walkinstown</v>
      </c>
      <c r="V211">
        <v>990612</v>
      </c>
      <c r="W211" t="str">
        <f t="shared" si="8"/>
        <v>25612890</v>
      </c>
    </row>
    <row r="212" spans="1:23" x14ac:dyDescent="0.55000000000000004">
      <c r="A212" s="21" t="b">
        <f>SOF[[#This Row],[RepDate]]='Monthly-Individual-Data'!A217</f>
        <v>0</v>
      </c>
      <c r="B212" s="21">
        <v>44774</v>
      </c>
      <c r="C212" t="s">
        <v>210</v>
      </c>
      <c r="D212" t="s">
        <v>168</v>
      </c>
      <c r="E212">
        <v>1</v>
      </c>
      <c r="F212" t="str">
        <f>INDEX(Branch[Area],MATCH(SOF[[#This Row],[Branch]],Branch[SortCode],0))</f>
        <v>Dublin</v>
      </c>
      <c r="G212" t="str">
        <f>INDEX(Branch[Branch],MATCH(SOF[[#This Row],[Branch]],Branch[SortCode],0))</f>
        <v>Walkinstown</v>
      </c>
      <c r="V212">
        <v>990612</v>
      </c>
      <c r="W212" t="str">
        <f t="shared" si="8"/>
        <v>25612890</v>
      </c>
    </row>
    <row r="213" spans="1:23" x14ac:dyDescent="0.55000000000000004">
      <c r="A213" s="21" t="b">
        <f>SOF[[#This Row],[RepDate]]='Monthly-Individual-Data'!A218</f>
        <v>0</v>
      </c>
      <c r="B213" s="21">
        <v>44774</v>
      </c>
      <c r="C213" t="s">
        <v>210</v>
      </c>
      <c r="D213" t="s">
        <v>169</v>
      </c>
      <c r="E213">
        <v>11</v>
      </c>
      <c r="F213" t="str">
        <f>INDEX(Branch[Area],MATCH(SOF[[#This Row],[Branch]],Branch[SortCode],0))</f>
        <v>Dublin</v>
      </c>
      <c r="G213" t="str">
        <f>INDEX(Branch[Branch],MATCH(SOF[[#This Row],[Branch]],Branch[SortCode],0))</f>
        <v>Walkinstown</v>
      </c>
      <c r="V213">
        <v>990612</v>
      </c>
      <c r="W213" t="str">
        <f t="shared" si="8"/>
        <v>25612890</v>
      </c>
    </row>
    <row r="214" spans="1:23" x14ac:dyDescent="0.55000000000000004">
      <c r="A214" s="21" t="b">
        <f>SOF[[#This Row],[RepDate]]='Monthly-Individual-Data'!A219</f>
        <v>0</v>
      </c>
      <c r="B214" s="21">
        <v>44774</v>
      </c>
      <c r="C214" t="s">
        <v>210</v>
      </c>
      <c r="D214" t="s">
        <v>175</v>
      </c>
      <c r="E214">
        <v>38</v>
      </c>
      <c r="F214" t="str">
        <f>INDEX(Branch[Area],MATCH(SOF[[#This Row],[Branch]],Branch[SortCode],0))</f>
        <v>Dublin</v>
      </c>
      <c r="G214" t="str">
        <f>INDEX(Branch[Branch],MATCH(SOF[[#This Row],[Branch]],Branch[SortCode],0))</f>
        <v>Walkinstown</v>
      </c>
      <c r="V214">
        <v>990612</v>
      </c>
      <c r="W214" t="str">
        <f t="shared" si="8"/>
        <v>25612890</v>
      </c>
    </row>
    <row r="215" spans="1:23" x14ac:dyDescent="0.55000000000000004">
      <c r="A215" s="21" t="b">
        <f>SOF[[#This Row],[RepDate]]='Monthly-Individual-Data'!A220</f>
        <v>0</v>
      </c>
      <c r="B215" s="21">
        <v>44774</v>
      </c>
      <c r="C215" t="s">
        <v>186</v>
      </c>
      <c r="D215" t="s">
        <v>109</v>
      </c>
      <c r="E215">
        <v>39</v>
      </c>
      <c r="F215" t="str">
        <f>INDEX(Branch[Area],MATCH(SOF[[#This Row],[Branch]],Branch[SortCode],0))</f>
        <v>Dublin</v>
      </c>
      <c r="G215" t="str">
        <f>INDEX(Branch[Branch],MATCH(SOF[[#This Row],[Branch]],Branch[SortCode],0))</f>
        <v>Artane</v>
      </c>
      <c r="V215">
        <v>990616</v>
      </c>
      <c r="W215" t="str">
        <f t="shared" si="8"/>
        <v>16161130</v>
      </c>
    </row>
    <row r="216" spans="1:23" x14ac:dyDescent="0.55000000000000004">
      <c r="A216" s="21" t="b">
        <f>SOF[[#This Row],[RepDate]]='Monthly-Individual-Data'!A221</f>
        <v>0</v>
      </c>
      <c r="B216" s="21">
        <v>44774</v>
      </c>
      <c r="C216" t="s">
        <v>186</v>
      </c>
      <c r="D216" t="s">
        <v>169</v>
      </c>
      <c r="E216">
        <v>134</v>
      </c>
      <c r="F216" t="str">
        <f>INDEX(Branch[Area],MATCH(SOF[[#This Row],[Branch]],Branch[SortCode],0))</f>
        <v>Dublin</v>
      </c>
      <c r="G216" t="str">
        <f>INDEX(Branch[Branch],MATCH(SOF[[#This Row],[Branch]],Branch[SortCode],0))</f>
        <v>Artane</v>
      </c>
      <c r="V216">
        <v>990616</v>
      </c>
      <c r="W216" t="str">
        <f t="shared" si="8"/>
        <v>16161130</v>
      </c>
    </row>
    <row r="217" spans="1:23" x14ac:dyDescent="0.55000000000000004">
      <c r="A217" s="21" t="b">
        <f>SOF[[#This Row],[RepDate]]='Monthly-Individual-Data'!A222</f>
        <v>0</v>
      </c>
      <c r="B217" s="21">
        <v>44774</v>
      </c>
      <c r="C217" t="s">
        <v>186</v>
      </c>
      <c r="D217" t="s">
        <v>175</v>
      </c>
      <c r="E217">
        <v>158</v>
      </c>
      <c r="F217" t="str">
        <f>INDEX(Branch[Area],MATCH(SOF[[#This Row],[Branch]],Branch[SortCode],0))</f>
        <v>Dublin</v>
      </c>
      <c r="G217" t="str">
        <f>INDEX(Branch[Branch],MATCH(SOF[[#This Row],[Branch]],Branch[SortCode],0))</f>
        <v>Artane</v>
      </c>
      <c r="V217">
        <v>990616</v>
      </c>
      <c r="W217" t="str">
        <f t="shared" si="8"/>
        <v>16161130</v>
      </c>
    </row>
    <row r="218" spans="1:23" x14ac:dyDescent="0.55000000000000004">
      <c r="A218" s="21" t="b">
        <f>SOF[[#This Row],[RepDate]]='Monthly-Individual-Data'!A223</f>
        <v>0</v>
      </c>
      <c r="B218" s="21">
        <v>44774</v>
      </c>
      <c r="C218" t="s">
        <v>209</v>
      </c>
      <c r="D218" t="s">
        <v>109</v>
      </c>
      <c r="E218">
        <v>67</v>
      </c>
      <c r="F218" t="str">
        <f>INDEX(Branch[Area],MATCH(SOF[[#This Row],[Branch]],Branch[SortCode],0))</f>
        <v>Dublin</v>
      </c>
      <c r="G218" t="str">
        <f>INDEX(Branch[Branch],MATCH(SOF[[#This Row],[Branch]],Branch[SortCode],0))</f>
        <v>Dundrum</v>
      </c>
      <c r="V218">
        <v>990620</v>
      </c>
      <c r="W218" t="str">
        <f t="shared" si="8"/>
        <v>24620900</v>
      </c>
    </row>
    <row r="219" spans="1:23" x14ac:dyDescent="0.55000000000000004">
      <c r="A219" s="21" t="b">
        <f>SOF[[#This Row],[RepDate]]='Monthly-Individual-Data'!A224</f>
        <v>0</v>
      </c>
      <c r="B219" s="21">
        <v>44774</v>
      </c>
      <c r="C219" t="s">
        <v>225</v>
      </c>
      <c r="D219" t="s">
        <v>109</v>
      </c>
      <c r="E219">
        <v>48</v>
      </c>
      <c r="F219" t="str">
        <f>INDEX(Branch[Area],MATCH(SOF[[#This Row],[Branch]],Branch[SortCode],0))</f>
        <v>Dublin</v>
      </c>
      <c r="G219" t="str">
        <f>INDEX(Branch[Branch],MATCH(SOF[[#This Row],[Branch]],Branch[SortCode],0))</f>
        <v>Bray</v>
      </c>
      <c r="V219">
        <v>990623</v>
      </c>
      <c r="W219" t="str">
        <f t="shared" si="8"/>
        <v>40623740</v>
      </c>
    </row>
    <row r="220" spans="1:23" x14ac:dyDescent="0.55000000000000004">
      <c r="A220" s="21" t="b">
        <f>SOF[[#This Row],[RepDate]]='Monthly-Individual-Data'!A225</f>
        <v>0</v>
      </c>
      <c r="B220" s="21">
        <v>44774</v>
      </c>
      <c r="C220" t="s">
        <v>225</v>
      </c>
      <c r="D220" t="s">
        <v>168</v>
      </c>
      <c r="E220">
        <v>49</v>
      </c>
      <c r="F220" t="str">
        <f>INDEX(Branch[Area],MATCH(SOF[[#This Row],[Branch]],Branch[SortCode],0))</f>
        <v>Dublin</v>
      </c>
      <c r="G220" t="str">
        <f>INDEX(Branch[Branch],MATCH(SOF[[#This Row],[Branch]],Branch[SortCode],0))</f>
        <v>Bray</v>
      </c>
      <c r="V220">
        <v>990623</v>
      </c>
      <c r="W220" t="str">
        <f t="shared" si="8"/>
        <v>40623740</v>
      </c>
    </row>
    <row r="221" spans="1:23" x14ac:dyDescent="0.55000000000000004">
      <c r="A221" s="21" t="b">
        <f>SOF[[#This Row],[RepDate]]='Monthly-Individual-Data'!A226</f>
        <v>0</v>
      </c>
      <c r="B221" s="21">
        <v>44774</v>
      </c>
      <c r="C221" t="s">
        <v>225</v>
      </c>
      <c r="D221" t="s">
        <v>169</v>
      </c>
      <c r="E221">
        <v>30</v>
      </c>
      <c r="F221" t="str">
        <f>INDEX(Branch[Area],MATCH(SOF[[#This Row],[Branch]],Branch[SortCode],0))</f>
        <v>Dublin</v>
      </c>
      <c r="G221" t="str">
        <f>INDEX(Branch[Branch],MATCH(SOF[[#This Row],[Branch]],Branch[SortCode],0))</f>
        <v>Bray</v>
      </c>
      <c r="V221">
        <v>990623</v>
      </c>
      <c r="W221" t="str">
        <f t="shared" si="8"/>
        <v>40623740</v>
      </c>
    </row>
    <row r="222" spans="1:23" x14ac:dyDescent="0.55000000000000004">
      <c r="A222" s="21" t="b">
        <f>SOF[[#This Row],[RepDate]]='Monthly-Individual-Data'!A227</f>
        <v>0</v>
      </c>
      <c r="B222" s="21">
        <v>44774</v>
      </c>
      <c r="C222" t="s">
        <v>225</v>
      </c>
      <c r="D222" t="s">
        <v>172</v>
      </c>
      <c r="E222">
        <v>54</v>
      </c>
      <c r="F222" t="str">
        <f>INDEX(Branch[Area],MATCH(SOF[[#This Row],[Branch]],Branch[SortCode],0))</f>
        <v>Dublin</v>
      </c>
      <c r="G222" t="str">
        <f>INDEX(Branch[Branch],MATCH(SOF[[#This Row],[Branch]],Branch[SortCode],0))</f>
        <v>Bray</v>
      </c>
      <c r="V222">
        <v>990623</v>
      </c>
      <c r="W222" t="str">
        <f t="shared" si="8"/>
        <v>40623740</v>
      </c>
    </row>
    <row r="223" spans="1:23" x14ac:dyDescent="0.55000000000000004">
      <c r="A223" s="21" t="b">
        <f>SOF[[#This Row],[RepDate]]='Monthly-Individual-Data'!A228</f>
        <v>0</v>
      </c>
      <c r="B223" s="21">
        <v>44774</v>
      </c>
      <c r="C223" t="s">
        <v>225</v>
      </c>
      <c r="D223" t="s">
        <v>175</v>
      </c>
      <c r="E223">
        <v>93</v>
      </c>
      <c r="F223" t="str">
        <f>INDEX(Branch[Area],MATCH(SOF[[#This Row],[Branch]],Branch[SortCode],0))</f>
        <v>Dublin</v>
      </c>
      <c r="G223" t="str">
        <f>INDEX(Branch[Branch],MATCH(SOF[[#This Row],[Branch]],Branch[SortCode],0))</f>
        <v>Bray</v>
      </c>
      <c r="V223">
        <v>990623</v>
      </c>
      <c r="W223" t="str">
        <f t="shared" si="8"/>
        <v>40623740</v>
      </c>
    </row>
    <row r="224" spans="1:23" x14ac:dyDescent="0.55000000000000004">
      <c r="A224" s="21" t="b">
        <f>SOF[[#This Row],[RepDate]]='Monthly-Individual-Data'!A229</f>
        <v>0</v>
      </c>
      <c r="B224" s="21">
        <v>44774</v>
      </c>
      <c r="C224" t="s">
        <v>225</v>
      </c>
      <c r="D224" t="s">
        <v>181</v>
      </c>
      <c r="E224">
        <v>29</v>
      </c>
      <c r="F224" t="str">
        <f>INDEX(Branch[Area],MATCH(SOF[[#This Row],[Branch]],Branch[SortCode],0))</f>
        <v>Dublin</v>
      </c>
      <c r="G224" t="str">
        <f>INDEX(Branch[Branch],MATCH(SOF[[#This Row],[Branch]],Branch[SortCode],0))</f>
        <v>Bray</v>
      </c>
      <c r="V224">
        <v>990623</v>
      </c>
      <c r="W224" t="str">
        <f t="shared" si="8"/>
        <v>40623740</v>
      </c>
    </row>
    <row r="225" spans="1:23" x14ac:dyDescent="0.55000000000000004">
      <c r="A225" s="21" t="b">
        <f>SOF[[#This Row],[RepDate]]='Monthly-Individual-Data'!A230</f>
        <v>0</v>
      </c>
      <c r="B225" s="21">
        <v>44774</v>
      </c>
      <c r="C225" t="s">
        <v>221</v>
      </c>
      <c r="D225" t="s">
        <v>109</v>
      </c>
      <c r="E225">
        <v>149</v>
      </c>
      <c r="F225" t="str">
        <f>INDEX(Branch[Area],MATCH(SOF[[#This Row],[Branch]],Branch[SortCode],0))</f>
        <v>Dublin</v>
      </c>
      <c r="G225" t="str">
        <f>INDEX(Branch[Branch],MATCH(SOF[[#This Row],[Branch]],Branch[SortCode],0))</f>
        <v>Tallaght</v>
      </c>
      <c r="V225">
        <v>990624</v>
      </c>
      <c r="W225" t="str">
        <f t="shared" si="8"/>
        <v>36624780</v>
      </c>
    </row>
    <row r="226" spans="1:23" x14ac:dyDescent="0.55000000000000004">
      <c r="A226" s="21" t="b">
        <f>SOF[[#This Row],[RepDate]]='Monthly-Individual-Data'!A231</f>
        <v>0</v>
      </c>
      <c r="B226" s="21">
        <v>44774</v>
      </c>
      <c r="C226" t="s">
        <v>221</v>
      </c>
      <c r="D226" t="s">
        <v>168</v>
      </c>
      <c r="E226">
        <v>67</v>
      </c>
      <c r="F226" t="str">
        <f>INDEX(Branch[Area],MATCH(SOF[[#This Row],[Branch]],Branch[SortCode],0))</f>
        <v>Dublin</v>
      </c>
      <c r="G226" t="str">
        <f>INDEX(Branch[Branch],MATCH(SOF[[#This Row],[Branch]],Branch[SortCode],0))</f>
        <v>Tallaght</v>
      </c>
      <c r="V226">
        <v>990624</v>
      </c>
      <c r="W226" t="str">
        <f t="shared" si="8"/>
        <v>36624780</v>
      </c>
    </row>
    <row r="227" spans="1:23" x14ac:dyDescent="0.55000000000000004">
      <c r="A227" s="21" t="b">
        <f>SOF[[#This Row],[RepDate]]='Monthly-Individual-Data'!A232</f>
        <v>0</v>
      </c>
      <c r="B227" s="21">
        <v>44774</v>
      </c>
      <c r="C227" t="s">
        <v>221</v>
      </c>
      <c r="D227" t="s">
        <v>169</v>
      </c>
      <c r="E227">
        <v>85</v>
      </c>
      <c r="F227" t="str">
        <f>INDEX(Branch[Area],MATCH(SOF[[#This Row],[Branch]],Branch[SortCode],0))</f>
        <v>Dublin</v>
      </c>
      <c r="G227" t="str">
        <f>INDEX(Branch[Branch],MATCH(SOF[[#This Row],[Branch]],Branch[SortCode],0))</f>
        <v>Tallaght</v>
      </c>
      <c r="V227">
        <v>990624</v>
      </c>
      <c r="W227" t="str">
        <f t="shared" si="8"/>
        <v>36624780</v>
      </c>
    </row>
    <row r="228" spans="1:23" x14ac:dyDescent="0.55000000000000004">
      <c r="A228" s="21" t="b">
        <f>SOF[[#This Row],[RepDate]]='Monthly-Individual-Data'!A233</f>
        <v>0</v>
      </c>
      <c r="B228" s="21">
        <v>44774</v>
      </c>
      <c r="C228" t="s">
        <v>221</v>
      </c>
      <c r="D228" t="s">
        <v>171</v>
      </c>
      <c r="E228">
        <v>130</v>
      </c>
      <c r="F228" t="str">
        <f>INDEX(Branch[Area],MATCH(SOF[[#This Row],[Branch]],Branch[SortCode],0))</f>
        <v>Dublin</v>
      </c>
      <c r="G228" t="str">
        <f>INDEX(Branch[Branch],MATCH(SOF[[#This Row],[Branch]],Branch[SortCode],0))</f>
        <v>Tallaght</v>
      </c>
      <c r="V228">
        <v>990624</v>
      </c>
      <c r="W228" t="str">
        <f t="shared" si="8"/>
        <v>36624780</v>
      </c>
    </row>
    <row r="229" spans="1:23" x14ac:dyDescent="0.55000000000000004">
      <c r="A229" s="21" t="b">
        <f>SOF[[#This Row],[RepDate]]='Monthly-Individual-Data'!A234</f>
        <v>0</v>
      </c>
      <c r="B229" s="21">
        <v>44774</v>
      </c>
      <c r="C229" t="s">
        <v>221</v>
      </c>
      <c r="D229" t="s">
        <v>174</v>
      </c>
      <c r="E229">
        <v>96</v>
      </c>
      <c r="F229" t="str">
        <f>INDEX(Branch[Area],MATCH(SOF[[#This Row],[Branch]],Branch[SortCode],0))</f>
        <v>Dublin</v>
      </c>
      <c r="G229" t="str">
        <f>INDEX(Branch[Branch],MATCH(SOF[[#This Row],[Branch]],Branch[SortCode],0))</f>
        <v>Tallaght</v>
      </c>
      <c r="V229">
        <v>990624</v>
      </c>
      <c r="W229" t="str">
        <f t="shared" si="8"/>
        <v>36624780</v>
      </c>
    </row>
    <row r="230" spans="1:23" x14ac:dyDescent="0.55000000000000004">
      <c r="A230" s="21" t="b">
        <f>SOF[[#This Row],[RepDate]]='Monthly-Individual-Data'!A235</f>
        <v>0</v>
      </c>
      <c r="B230" s="21">
        <v>44774</v>
      </c>
      <c r="C230" t="s">
        <v>221</v>
      </c>
      <c r="D230" t="s">
        <v>175</v>
      </c>
      <c r="E230">
        <v>160</v>
      </c>
      <c r="F230" t="str">
        <f>INDEX(Branch[Area],MATCH(SOF[[#This Row],[Branch]],Branch[SortCode],0))</f>
        <v>Dublin</v>
      </c>
      <c r="G230" t="str">
        <f>INDEX(Branch[Branch],MATCH(SOF[[#This Row],[Branch]],Branch[SortCode],0))</f>
        <v>Tallaght</v>
      </c>
      <c r="V230">
        <v>990624</v>
      </c>
      <c r="W230" t="str">
        <f t="shared" si="8"/>
        <v>36624780</v>
      </c>
    </row>
    <row r="231" spans="1:23" x14ac:dyDescent="0.55000000000000004">
      <c r="A231" s="21" t="b">
        <f>SOF[[#This Row],[RepDate]]='Monthly-Individual-Data'!A236</f>
        <v>0</v>
      </c>
      <c r="B231" s="21">
        <v>44774</v>
      </c>
      <c r="C231" t="s">
        <v>221</v>
      </c>
      <c r="D231" t="s">
        <v>179</v>
      </c>
      <c r="E231">
        <v>21</v>
      </c>
      <c r="F231" t="str">
        <f>INDEX(Branch[Area],MATCH(SOF[[#This Row],[Branch]],Branch[SortCode],0))</f>
        <v>Dublin</v>
      </c>
      <c r="G231" t="str">
        <f>INDEX(Branch[Branch],MATCH(SOF[[#This Row],[Branch]],Branch[SortCode],0))</f>
        <v>Tallaght</v>
      </c>
      <c r="V231">
        <v>990624</v>
      </c>
      <c r="W231" t="str">
        <f t="shared" si="8"/>
        <v>36624780</v>
      </c>
    </row>
    <row r="232" spans="1:23" x14ac:dyDescent="0.55000000000000004">
      <c r="A232" s="21" t="b">
        <f>SOF[[#This Row],[RepDate]]='Monthly-Individual-Data'!A237</f>
        <v>0</v>
      </c>
      <c r="B232" s="21">
        <v>44774</v>
      </c>
      <c r="C232" t="s">
        <v>189</v>
      </c>
      <c r="D232" t="s">
        <v>109</v>
      </c>
      <c r="E232">
        <v>95</v>
      </c>
      <c r="F232" t="str">
        <f>INDEX(Branch[Area],MATCH(SOF[[#This Row],[Branch]],Branch[SortCode],0))</f>
        <v>Dublin</v>
      </c>
      <c r="G232" t="str">
        <f>INDEX(Branch[Branch],MATCH(SOF[[#This Row],[Branch]],Branch[SortCode],0))</f>
        <v>Baggot St</v>
      </c>
      <c r="V232">
        <v>990626</v>
      </c>
      <c r="W232" t="str">
        <f t="shared" si="8"/>
        <v>46261100</v>
      </c>
    </row>
    <row r="233" spans="1:23" x14ac:dyDescent="0.55000000000000004">
      <c r="A233" s="21" t="b">
        <f>SOF[[#This Row],[RepDate]]='Monthly-Individual-Data'!A238</f>
        <v>0</v>
      </c>
      <c r="B233" s="21">
        <v>44774</v>
      </c>
      <c r="C233" t="s">
        <v>189</v>
      </c>
      <c r="D233" t="s">
        <v>169</v>
      </c>
      <c r="E233">
        <v>109</v>
      </c>
      <c r="F233" t="str">
        <f>INDEX(Branch[Area],MATCH(SOF[[#This Row],[Branch]],Branch[SortCode],0))</f>
        <v>Dublin</v>
      </c>
      <c r="G233" t="str">
        <f>INDEX(Branch[Branch],MATCH(SOF[[#This Row],[Branch]],Branch[SortCode],0))</f>
        <v>Baggot St</v>
      </c>
      <c r="V233">
        <v>990626</v>
      </c>
      <c r="W233" t="str">
        <f t="shared" si="8"/>
        <v>46261100</v>
      </c>
    </row>
    <row r="234" spans="1:23" x14ac:dyDescent="0.55000000000000004">
      <c r="A234" s="21" t="b">
        <f>SOF[[#This Row],[RepDate]]='Monthly-Individual-Data'!A239</f>
        <v>0</v>
      </c>
      <c r="B234" s="21">
        <v>44774</v>
      </c>
      <c r="C234" t="s">
        <v>189</v>
      </c>
      <c r="D234" t="s">
        <v>174</v>
      </c>
      <c r="E234">
        <v>28</v>
      </c>
      <c r="F234" t="str">
        <f>INDEX(Branch[Area],MATCH(SOF[[#This Row],[Branch]],Branch[SortCode],0))</f>
        <v>Dublin</v>
      </c>
      <c r="G234" t="str">
        <f>INDEX(Branch[Branch],MATCH(SOF[[#This Row],[Branch]],Branch[SortCode],0))</f>
        <v>Baggot St</v>
      </c>
      <c r="V234">
        <v>990626</v>
      </c>
      <c r="W234" t="str">
        <f t="shared" si="8"/>
        <v>46261100</v>
      </c>
    </row>
    <row r="235" spans="1:23" x14ac:dyDescent="0.55000000000000004">
      <c r="A235" s="21" t="b">
        <f>SOF[[#This Row],[RepDate]]='Monthly-Individual-Data'!A240</f>
        <v>0</v>
      </c>
      <c r="B235" s="21">
        <v>44774</v>
      </c>
      <c r="C235" t="s">
        <v>206</v>
      </c>
      <c r="D235" t="s">
        <v>109</v>
      </c>
      <c r="E235">
        <v>151</v>
      </c>
      <c r="F235" t="str">
        <f>INDEX(Branch[Area],MATCH(SOF[[#This Row],[Branch]],Branch[SortCode],0))</f>
        <v>Dublin</v>
      </c>
      <c r="G235" t="str">
        <f>INDEX(Branch[Branch],MATCH(SOF[[#This Row],[Branch]],Branch[SortCode],0))</f>
        <v>Stillorgan</v>
      </c>
      <c r="V235">
        <v>990629</v>
      </c>
      <c r="W235" t="str">
        <f t="shared" si="8"/>
        <v>21629930</v>
      </c>
    </row>
    <row r="236" spans="1:23" x14ac:dyDescent="0.55000000000000004">
      <c r="A236" s="21" t="b">
        <f>SOF[[#This Row],[RepDate]]='Monthly-Individual-Data'!A241</f>
        <v>0</v>
      </c>
      <c r="B236" s="21">
        <v>44774</v>
      </c>
      <c r="C236" t="s">
        <v>206</v>
      </c>
      <c r="D236" t="s">
        <v>168</v>
      </c>
      <c r="E236">
        <v>126</v>
      </c>
      <c r="F236" t="str">
        <f>INDEX(Branch[Area],MATCH(SOF[[#This Row],[Branch]],Branch[SortCode],0))</f>
        <v>Dublin</v>
      </c>
      <c r="G236" t="str">
        <f>INDEX(Branch[Branch],MATCH(SOF[[#This Row],[Branch]],Branch[SortCode],0))</f>
        <v>Stillorgan</v>
      </c>
      <c r="V236">
        <v>990629</v>
      </c>
      <c r="W236" t="str">
        <f t="shared" si="8"/>
        <v>21629930</v>
      </c>
    </row>
    <row r="237" spans="1:23" x14ac:dyDescent="0.55000000000000004">
      <c r="A237" s="21" t="b">
        <f>SOF[[#This Row],[RepDate]]='Monthly-Individual-Data'!A242</f>
        <v>0</v>
      </c>
      <c r="B237" s="21">
        <v>44774</v>
      </c>
      <c r="C237" t="s">
        <v>206</v>
      </c>
      <c r="D237" t="s">
        <v>169</v>
      </c>
      <c r="E237">
        <v>72</v>
      </c>
      <c r="F237" t="str">
        <f>INDEX(Branch[Area],MATCH(SOF[[#This Row],[Branch]],Branch[SortCode],0))</f>
        <v>Dublin</v>
      </c>
      <c r="G237" t="str">
        <f>INDEX(Branch[Branch],MATCH(SOF[[#This Row],[Branch]],Branch[SortCode],0))</f>
        <v>Stillorgan</v>
      </c>
      <c r="V237">
        <v>990629</v>
      </c>
      <c r="W237" t="str">
        <f t="shared" si="8"/>
        <v>21629930</v>
      </c>
    </row>
    <row r="238" spans="1:23" x14ac:dyDescent="0.55000000000000004">
      <c r="A238" s="21" t="b">
        <f>SOF[[#This Row],[RepDate]]='Monthly-Individual-Data'!A243</f>
        <v>0</v>
      </c>
      <c r="B238" s="21">
        <v>44774</v>
      </c>
      <c r="C238" t="s">
        <v>206</v>
      </c>
      <c r="D238" t="s">
        <v>171</v>
      </c>
      <c r="E238">
        <v>145</v>
      </c>
      <c r="F238" t="str">
        <f>INDEX(Branch[Area],MATCH(SOF[[#This Row],[Branch]],Branch[SortCode],0))</f>
        <v>Dublin</v>
      </c>
      <c r="G238" t="str">
        <f>INDEX(Branch[Branch],MATCH(SOF[[#This Row],[Branch]],Branch[SortCode],0))</f>
        <v>Stillorgan</v>
      </c>
      <c r="V238">
        <v>990629</v>
      </c>
      <c r="W238" t="str">
        <f t="shared" si="8"/>
        <v>21629930</v>
      </c>
    </row>
    <row r="239" spans="1:23" x14ac:dyDescent="0.55000000000000004">
      <c r="A239" s="21" t="b">
        <f>SOF[[#This Row],[RepDate]]='Monthly-Individual-Data'!A244</f>
        <v>0</v>
      </c>
      <c r="B239" s="21">
        <v>44774</v>
      </c>
      <c r="C239" t="s">
        <v>206</v>
      </c>
      <c r="D239" t="s">
        <v>174</v>
      </c>
      <c r="E239">
        <v>66</v>
      </c>
      <c r="F239" t="str">
        <f>INDEX(Branch[Area],MATCH(SOF[[#This Row],[Branch]],Branch[SortCode],0))</f>
        <v>Dublin</v>
      </c>
      <c r="G239" t="str">
        <f>INDEX(Branch[Branch],MATCH(SOF[[#This Row],[Branch]],Branch[SortCode],0))</f>
        <v>Stillorgan</v>
      </c>
      <c r="V239">
        <v>990629</v>
      </c>
      <c r="W239" t="str">
        <f t="shared" si="8"/>
        <v>21629930</v>
      </c>
    </row>
    <row r="240" spans="1:23" x14ac:dyDescent="0.55000000000000004">
      <c r="A240" s="21" t="b">
        <f>SOF[[#This Row],[RepDate]]='Monthly-Individual-Data'!A245</f>
        <v>0</v>
      </c>
      <c r="B240" s="21">
        <v>44774</v>
      </c>
      <c r="C240" t="s">
        <v>206</v>
      </c>
      <c r="D240" t="s">
        <v>175</v>
      </c>
      <c r="E240">
        <v>143</v>
      </c>
      <c r="F240" t="str">
        <f>INDEX(Branch[Area],MATCH(SOF[[#This Row],[Branch]],Branch[SortCode],0))</f>
        <v>Dublin</v>
      </c>
      <c r="G240" t="str">
        <f>INDEX(Branch[Branch],MATCH(SOF[[#This Row],[Branch]],Branch[SortCode],0))</f>
        <v>Stillorgan</v>
      </c>
      <c r="V240">
        <v>990629</v>
      </c>
      <c r="W240" t="str">
        <f t="shared" si="8"/>
        <v>21629930</v>
      </c>
    </row>
    <row r="241" spans="1:23" x14ac:dyDescent="0.55000000000000004">
      <c r="A241" s="21" t="b">
        <f>SOF[[#This Row],[RepDate]]='Monthly-Individual-Data'!A246</f>
        <v>0</v>
      </c>
      <c r="B241" s="21">
        <v>44774</v>
      </c>
      <c r="C241" t="s">
        <v>206</v>
      </c>
      <c r="D241" t="s">
        <v>179</v>
      </c>
      <c r="E241">
        <v>81</v>
      </c>
      <c r="F241" t="str">
        <f>INDEX(Branch[Area],MATCH(SOF[[#This Row],[Branch]],Branch[SortCode],0))</f>
        <v>Dublin</v>
      </c>
      <c r="G241" t="str">
        <f>INDEX(Branch[Branch],MATCH(SOF[[#This Row],[Branch]],Branch[SortCode],0))</f>
        <v>Stillorgan</v>
      </c>
      <c r="V241">
        <v>990629</v>
      </c>
      <c r="W241" t="str">
        <f t="shared" si="8"/>
        <v>21629930</v>
      </c>
    </row>
    <row r="242" spans="1:23" x14ac:dyDescent="0.55000000000000004">
      <c r="A242" s="21" t="b">
        <f>SOF[[#This Row],[RepDate]]='Monthly-Individual-Data'!A247</f>
        <v>0</v>
      </c>
      <c r="B242" s="21">
        <v>44774</v>
      </c>
      <c r="C242" t="s">
        <v>206</v>
      </c>
      <c r="D242" t="s">
        <v>180</v>
      </c>
      <c r="E242">
        <v>132</v>
      </c>
      <c r="F242" t="str">
        <f>INDEX(Branch[Area],MATCH(SOF[[#This Row],[Branch]],Branch[SortCode],0))</f>
        <v>Dublin</v>
      </c>
      <c r="G242" t="str">
        <f>INDEX(Branch[Branch],MATCH(SOF[[#This Row],[Branch]],Branch[SortCode],0))</f>
        <v>Stillorgan</v>
      </c>
      <c r="V242">
        <v>990629</v>
      </c>
      <c r="W242" t="str">
        <f t="shared" si="8"/>
        <v>21629930</v>
      </c>
    </row>
    <row r="243" spans="1:23" x14ac:dyDescent="0.55000000000000004">
      <c r="A243" s="21" t="b">
        <f>SOF[[#This Row],[RepDate]]='Monthly-Individual-Data'!A248</f>
        <v>0</v>
      </c>
      <c r="B243" s="21">
        <v>44774</v>
      </c>
      <c r="C243" t="s">
        <v>187</v>
      </c>
      <c r="D243" t="s">
        <v>109</v>
      </c>
      <c r="E243">
        <v>106</v>
      </c>
      <c r="F243" t="str">
        <f>INDEX(Branch[Area],MATCH(SOF[[#This Row],[Branch]],Branch[SortCode],0))</f>
        <v>Dublin</v>
      </c>
      <c r="G243" t="str">
        <f>INDEX(Branch[Branch],MATCH(SOF[[#This Row],[Branch]],Branch[SortCode],0))</f>
        <v>Raheny</v>
      </c>
      <c r="V243">
        <v>990641</v>
      </c>
      <c r="W243" t="str">
        <f t="shared" si="8"/>
        <v>26411120</v>
      </c>
    </row>
    <row r="244" spans="1:23" x14ac:dyDescent="0.55000000000000004">
      <c r="A244" s="21" t="b">
        <f>SOF[[#This Row],[RepDate]]='Monthly-Individual-Data'!A249</f>
        <v>0</v>
      </c>
      <c r="B244" s="21">
        <v>44774</v>
      </c>
      <c r="C244" t="s">
        <v>187</v>
      </c>
      <c r="D244" t="s">
        <v>169</v>
      </c>
      <c r="E244">
        <v>141</v>
      </c>
      <c r="F244" t="str">
        <f>INDEX(Branch[Area],MATCH(SOF[[#This Row],[Branch]],Branch[SortCode],0))</f>
        <v>Dublin</v>
      </c>
      <c r="G244" t="str">
        <f>INDEX(Branch[Branch],MATCH(SOF[[#This Row],[Branch]],Branch[SortCode],0))</f>
        <v>Raheny</v>
      </c>
      <c r="V244">
        <v>990641</v>
      </c>
      <c r="W244" t="str">
        <f t="shared" si="8"/>
        <v>26411120</v>
      </c>
    </row>
    <row r="245" spans="1:23" x14ac:dyDescent="0.55000000000000004">
      <c r="A245" s="21" t="b">
        <f>SOF[[#This Row],[RepDate]]='Monthly-Individual-Data'!A250</f>
        <v>0</v>
      </c>
      <c r="B245" s="21">
        <v>44774</v>
      </c>
      <c r="C245" t="s">
        <v>187</v>
      </c>
      <c r="D245" t="s">
        <v>174</v>
      </c>
      <c r="E245">
        <v>155</v>
      </c>
      <c r="F245" t="str">
        <f>INDEX(Branch[Area],MATCH(SOF[[#This Row],[Branch]],Branch[SortCode],0))</f>
        <v>Dublin</v>
      </c>
      <c r="G245" t="str">
        <f>INDEX(Branch[Branch],MATCH(SOF[[#This Row],[Branch]],Branch[SortCode],0))</f>
        <v>Raheny</v>
      </c>
      <c r="V245">
        <v>990641</v>
      </c>
      <c r="W245" t="str">
        <f t="shared" si="8"/>
        <v>26411120</v>
      </c>
    </row>
    <row r="246" spans="1:23" x14ac:dyDescent="0.55000000000000004">
      <c r="A246" s="21" t="b">
        <f>SOF[[#This Row],[RepDate]]='Monthly-Individual-Data'!A251</f>
        <v>0</v>
      </c>
      <c r="B246" s="21">
        <v>44774</v>
      </c>
      <c r="C246" t="s">
        <v>192</v>
      </c>
      <c r="D246" t="s">
        <v>109</v>
      </c>
      <c r="E246">
        <v>91</v>
      </c>
      <c r="F246" t="str">
        <f>INDEX(Branch[Area],MATCH(SOF[[#This Row],[Branch]],Branch[SortCode],0))</f>
        <v>Dublin</v>
      </c>
      <c r="G246" t="str">
        <f>INDEX(Branch[Branch],MATCH(SOF[[#This Row],[Branch]],Branch[SortCode],0))</f>
        <v>Rathfarnham</v>
      </c>
      <c r="V246">
        <v>990642</v>
      </c>
      <c r="W246" t="str">
        <f t="shared" si="8"/>
        <v>76421070</v>
      </c>
    </row>
    <row r="247" spans="1:23" x14ac:dyDescent="0.55000000000000004">
      <c r="A247" s="21" t="b">
        <f>SOF[[#This Row],[RepDate]]='Monthly-Individual-Data'!A252</f>
        <v>0</v>
      </c>
      <c r="B247" s="21">
        <v>44774</v>
      </c>
      <c r="C247" t="s">
        <v>192</v>
      </c>
      <c r="D247" t="s">
        <v>169</v>
      </c>
      <c r="E247">
        <v>113</v>
      </c>
      <c r="F247" t="str">
        <f>INDEX(Branch[Area],MATCH(SOF[[#This Row],[Branch]],Branch[SortCode],0))</f>
        <v>Dublin</v>
      </c>
      <c r="G247" t="str">
        <f>INDEX(Branch[Branch],MATCH(SOF[[#This Row],[Branch]],Branch[SortCode],0))</f>
        <v>Rathfarnham</v>
      </c>
      <c r="V247">
        <v>990642</v>
      </c>
      <c r="W247" t="str">
        <f t="shared" si="8"/>
        <v>76421070</v>
      </c>
    </row>
    <row r="248" spans="1:23" x14ac:dyDescent="0.55000000000000004">
      <c r="A248" s="21" t="b">
        <f>SOF[[#This Row],[RepDate]]='Monthly-Individual-Data'!A253</f>
        <v>0</v>
      </c>
      <c r="B248" s="21">
        <v>44774</v>
      </c>
      <c r="C248" t="s">
        <v>192</v>
      </c>
      <c r="D248" t="s">
        <v>174</v>
      </c>
      <c r="E248">
        <v>65</v>
      </c>
      <c r="F248" t="str">
        <f>INDEX(Branch[Area],MATCH(SOF[[#This Row],[Branch]],Branch[SortCode],0))</f>
        <v>Dublin</v>
      </c>
      <c r="G248" t="str">
        <f>INDEX(Branch[Branch],MATCH(SOF[[#This Row],[Branch]],Branch[SortCode],0))</f>
        <v>Rathfarnham</v>
      </c>
      <c r="V248">
        <v>990642</v>
      </c>
      <c r="W248" t="str">
        <f t="shared" si="8"/>
        <v>76421070</v>
      </c>
    </row>
    <row r="249" spans="1:23" x14ac:dyDescent="0.55000000000000004">
      <c r="A249" s="21" t="b">
        <f>SOF[[#This Row],[RepDate]]='Monthly-Individual-Data'!A254</f>
        <v>0</v>
      </c>
      <c r="B249" s="21">
        <v>44774</v>
      </c>
      <c r="C249" t="s">
        <v>215</v>
      </c>
      <c r="D249" t="s">
        <v>109</v>
      </c>
      <c r="E249">
        <v>112</v>
      </c>
      <c r="F249" t="str">
        <f>INDEX(Branch[Area],MATCH(SOF[[#This Row],[Branch]],Branch[SortCode],0))</f>
        <v>Dublin</v>
      </c>
      <c r="G249" t="str">
        <f>INDEX(Branch[Branch],MATCH(SOF[[#This Row],[Branch]],Branch[SortCode],0))</f>
        <v>Blanchardstown NTC</v>
      </c>
      <c r="V249">
        <v>990651</v>
      </c>
      <c r="W249" t="str">
        <f t="shared" si="8"/>
        <v>30651840</v>
      </c>
    </row>
    <row r="250" spans="1:23" x14ac:dyDescent="0.55000000000000004">
      <c r="A250" s="21" t="b">
        <f>SOF[[#This Row],[RepDate]]='Monthly-Individual-Data'!A255</f>
        <v>0</v>
      </c>
      <c r="B250" s="21">
        <v>44774</v>
      </c>
      <c r="C250" t="s">
        <v>215</v>
      </c>
      <c r="D250" t="s">
        <v>168</v>
      </c>
      <c r="E250">
        <v>50</v>
      </c>
      <c r="F250" t="str">
        <f>INDEX(Branch[Area],MATCH(SOF[[#This Row],[Branch]],Branch[SortCode],0))</f>
        <v>Dublin</v>
      </c>
      <c r="G250" t="str">
        <f>INDEX(Branch[Branch],MATCH(SOF[[#This Row],[Branch]],Branch[SortCode],0))</f>
        <v>Blanchardstown NTC</v>
      </c>
      <c r="V250">
        <v>990651</v>
      </c>
      <c r="W250" t="str">
        <f t="shared" si="8"/>
        <v>30651840</v>
      </c>
    </row>
    <row r="251" spans="1:23" x14ac:dyDescent="0.55000000000000004">
      <c r="A251" s="21" t="b">
        <f>SOF[[#This Row],[RepDate]]='Monthly-Individual-Data'!A256</f>
        <v>0</v>
      </c>
      <c r="B251" s="21">
        <v>44774</v>
      </c>
      <c r="C251" t="s">
        <v>215</v>
      </c>
      <c r="D251" t="s">
        <v>169</v>
      </c>
      <c r="E251">
        <v>101</v>
      </c>
      <c r="F251" t="str">
        <f>INDEX(Branch[Area],MATCH(SOF[[#This Row],[Branch]],Branch[SortCode],0))</f>
        <v>Dublin</v>
      </c>
      <c r="G251" t="str">
        <f>INDEX(Branch[Branch],MATCH(SOF[[#This Row],[Branch]],Branch[SortCode],0))</f>
        <v>Blanchardstown NTC</v>
      </c>
      <c r="V251">
        <v>990651</v>
      </c>
      <c r="W251" t="str">
        <f t="shared" si="8"/>
        <v>30651840</v>
      </c>
    </row>
    <row r="252" spans="1:23" x14ac:dyDescent="0.55000000000000004">
      <c r="A252" s="21" t="b">
        <f>SOF[[#This Row],[RepDate]]='Monthly-Individual-Data'!A257</f>
        <v>0</v>
      </c>
      <c r="B252" s="21">
        <v>44774</v>
      </c>
      <c r="C252" t="s">
        <v>215</v>
      </c>
      <c r="D252" t="s">
        <v>171</v>
      </c>
      <c r="E252">
        <v>78</v>
      </c>
      <c r="F252" t="str">
        <f>INDEX(Branch[Area],MATCH(SOF[[#This Row],[Branch]],Branch[SortCode],0))</f>
        <v>Dublin</v>
      </c>
      <c r="G252" t="str">
        <f>INDEX(Branch[Branch],MATCH(SOF[[#This Row],[Branch]],Branch[SortCode],0))</f>
        <v>Blanchardstown NTC</v>
      </c>
      <c r="V252">
        <v>990651</v>
      </c>
      <c r="W252" t="str">
        <f t="shared" si="8"/>
        <v>30651840</v>
      </c>
    </row>
    <row r="253" spans="1:23" x14ac:dyDescent="0.55000000000000004">
      <c r="A253" s="21" t="b">
        <f>SOF[[#This Row],[RepDate]]='Monthly-Individual-Data'!A258</f>
        <v>0</v>
      </c>
      <c r="B253" s="21">
        <v>44774</v>
      </c>
      <c r="C253" t="s">
        <v>215</v>
      </c>
      <c r="D253" t="s">
        <v>174</v>
      </c>
      <c r="E253">
        <v>61</v>
      </c>
      <c r="F253" t="str">
        <f>INDEX(Branch[Area],MATCH(SOF[[#This Row],[Branch]],Branch[SortCode],0))</f>
        <v>Dublin</v>
      </c>
      <c r="G253" t="str">
        <f>INDEX(Branch[Branch],MATCH(SOF[[#This Row],[Branch]],Branch[SortCode],0))</f>
        <v>Blanchardstown NTC</v>
      </c>
      <c r="V253">
        <v>990651</v>
      </c>
      <c r="W253" t="str">
        <f t="shared" si="8"/>
        <v>30651840</v>
      </c>
    </row>
    <row r="254" spans="1:23" x14ac:dyDescent="0.55000000000000004">
      <c r="A254" s="21" t="b">
        <f>SOF[[#This Row],[RepDate]]='Monthly-Individual-Data'!A259</f>
        <v>0</v>
      </c>
      <c r="B254" s="21">
        <v>44774</v>
      </c>
      <c r="C254" t="s">
        <v>215</v>
      </c>
      <c r="D254" t="s">
        <v>175</v>
      </c>
      <c r="E254">
        <v>131</v>
      </c>
      <c r="F254" t="str">
        <f>INDEX(Branch[Area],MATCH(SOF[[#This Row],[Branch]],Branch[SortCode],0))</f>
        <v>Dublin</v>
      </c>
      <c r="G254" t="str">
        <f>INDEX(Branch[Branch],MATCH(SOF[[#This Row],[Branch]],Branch[SortCode],0))</f>
        <v>Blanchardstown NTC</v>
      </c>
      <c r="V254">
        <v>990651</v>
      </c>
      <c r="W254" t="str">
        <f t="shared" si="8"/>
        <v>30651840</v>
      </c>
    </row>
    <row r="255" spans="1:23" x14ac:dyDescent="0.55000000000000004">
      <c r="A255" s="21" t="b">
        <f>SOF[[#This Row],[RepDate]]='Monthly-Individual-Data'!A260</f>
        <v>0</v>
      </c>
      <c r="B255" s="21">
        <v>44774</v>
      </c>
      <c r="C255" t="s">
        <v>215</v>
      </c>
      <c r="D255" t="s">
        <v>179</v>
      </c>
      <c r="E255">
        <v>34</v>
      </c>
      <c r="F255" t="str">
        <f>INDEX(Branch[Area],MATCH(SOF[[#This Row],[Branch]],Branch[SortCode],0))</f>
        <v>Dublin</v>
      </c>
      <c r="G255" t="str">
        <f>INDEX(Branch[Branch],MATCH(SOF[[#This Row],[Branch]],Branch[SortCode],0))</f>
        <v>Blanchardstown NTC</v>
      </c>
      <c r="V255">
        <v>990651</v>
      </c>
      <c r="W255" t="str">
        <f t="shared" si="8"/>
        <v>30651840</v>
      </c>
    </row>
    <row r="256" spans="1:23" x14ac:dyDescent="0.55000000000000004">
      <c r="A256" s="21" t="b">
        <f>SOF[[#This Row],[RepDate]]='Monthly-Individual-Data'!A261</f>
        <v>0</v>
      </c>
      <c r="B256" s="21">
        <v>44774</v>
      </c>
      <c r="C256" t="s">
        <v>204</v>
      </c>
      <c r="D256" t="s">
        <v>109</v>
      </c>
      <c r="E256">
        <v>72</v>
      </c>
      <c r="F256" t="str">
        <f>INDEX(Branch[Area],MATCH(SOF[[#This Row],[Branch]],Branch[SortCode],0))</f>
        <v>Dublin</v>
      </c>
      <c r="G256" t="str">
        <f>INDEX(Branch[Branch],MATCH(SOF[[#This Row],[Branch]],Branch[SortCode],0))</f>
        <v>Drumcondra</v>
      </c>
      <c r="V256">
        <v>990653</v>
      </c>
      <c r="W256" t="str">
        <f t="shared" si="8"/>
        <v>19653950</v>
      </c>
    </row>
    <row r="257" spans="1:23" x14ac:dyDescent="0.55000000000000004">
      <c r="A257" s="21" t="b">
        <f>SOF[[#This Row],[RepDate]]='Monthly-Individual-Data'!A262</f>
        <v>0</v>
      </c>
      <c r="B257" s="21">
        <v>44774</v>
      </c>
      <c r="C257" t="s">
        <v>204</v>
      </c>
      <c r="D257" t="s">
        <v>168</v>
      </c>
      <c r="E257">
        <v>67</v>
      </c>
      <c r="F257" t="str">
        <f>INDEX(Branch[Area],MATCH(SOF[[#This Row],[Branch]],Branch[SortCode],0))</f>
        <v>Dublin</v>
      </c>
      <c r="G257" t="str">
        <f>INDEX(Branch[Branch],MATCH(SOF[[#This Row],[Branch]],Branch[SortCode],0))</f>
        <v>Drumcondra</v>
      </c>
      <c r="V257">
        <v>990653</v>
      </c>
      <c r="W257" t="str">
        <f t="shared" si="8"/>
        <v>19653950</v>
      </c>
    </row>
    <row r="258" spans="1:23" x14ac:dyDescent="0.55000000000000004">
      <c r="A258" s="21" t="b">
        <f>SOF[[#This Row],[RepDate]]='Monthly-Individual-Data'!A263</f>
        <v>0</v>
      </c>
      <c r="B258" s="21">
        <v>44774</v>
      </c>
      <c r="C258" t="s">
        <v>220</v>
      </c>
      <c r="D258" t="s">
        <v>169</v>
      </c>
      <c r="E258">
        <v>77</v>
      </c>
      <c r="F258" t="str">
        <f>INDEX(Branch[Area],MATCH(SOF[[#This Row],[Branch]],Branch[SortCode],0))</f>
        <v>Dublin</v>
      </c>
      <c r="G258" t="str">
        <f>INDEX(Branch[Branch],MATCH(SOF[[#This Row],[Branch]],Branch[SortCode],0))</f>
        <v>Malahide</v>
      </c>
      <c r="V258">
        <v>990656</v>
      </c>
      <c r="W258" t="str">
        <f t="shared" si="8"/>
        <v>35656790</v>
      </c>
    </row>
    <row r="259" spans="1:23" x14ac:dyDescent="0.55000000000000004">
      <c r="A259" s="21" t="b">
        <f>SOF[[#This Row],[RepDate]]='Monthly-Individual-Data'!A264</f>
        <v>0</v>
      </c>
      <c r="B259" s="21">
        <v>44774</v>
      </c>
      <c r="C259" t="s">
        <v>220</v>
      </c>
      <c r="D259" t="s">
        <v>171</v>
      </c>
      <c r="E259">
        <v>19</v>
      </c>
      <c r="F259" t="str">
        <f>INDEX(Branch[Area],MATCH(SOF[[#This Row],[Branch]],Branch[SortCode],0))</f>
        <v>Dublin</v>
      </c>
      <c r="G259" t="str">
        <f>INDEX(Branch[Branch],MATCH(SOF[[#This Row],[Branch]],Branch[SortCode],0))</f>
        <v>Malahide</v>
      </c>
      <c r="V259">
        <v>990656</v>
      </c>
      <c r="W259" t="str">
        <f t="shared" ref="W259:W322" si="9">VLOOKUP(V259,R:S,2,0)</f>
        <v>35656790</v>
      </c>
    </row>
    <row r="260" spans="1:23" x14ac:dyDescent="0.55000000000000004">
      <c r="A260" s="21" t="b">
        <f>SOF[[#This Row],[RepDate]]='Monthly-Individual-Data'!A265</f>
        <v>0</v>
      </c>
      <c r="B260" s="21">
        <v>44774</v>
      </c>
      <c r="C260" t="s">
        <v>220</v>
      </c>
      <c r="D260" t="s">
        <v>175</v>
      </c>
      <c r="E260">
        <v>33</v>
      </c>
      <c r="F260" t="str">
        <f>INDEX(Branch[Area],MATCH(SOF[[#This Row],[Branch]],Branch[SortCode],0))</f>
        <v>Dublin</v>
      </c>
      <c r="G260" t="str">
        <f>INDEX(Branch[Branch],MATCH(SOF[[#This Row],[Branch]],Branch[SortCode],0))</f>
        <v>Malahide</v>
      </c>
      <c r="V260">
        <v>990656</v>
      </c>
      <c r="W260" t="str">
        <f t="shared" si="9"/>
        <v>35656790</v>
      </c>
    </row>
    <row r="261" spans="1:23" x14ac:dyDescent="0.55000000000000004">
      <c r="A261" s="21" t="b">
        <f>SOF[[#This Row],[RepDate]]='Monthly-Individual-Data'!A266</f>
        <v>0</v>
      </c>
      <c r="B261" s="21">
        <v>44774</v>
      </c>
      <c r="C261" t="s">
        <v>198</v>
      </c>
      <c r="D261" t="s">
        <v>109</v>
      </c>
      <c r="E261">
        <v>51</v>
      </c>
      <c r="F261" t="str">
        <f>INDEX(Branch[Area],MATCH(SOF[[#This Row],[Branch]],Branch[SortCode],0))</f>
        <v>Dublin</v>
      </c>
      <c r="G261" t="str">
        <f>INDEX(Branch[Branch],MATCH(SOF[[#This Row],[Branch]],Branch[SortCode],0))</f>
        <v>O'Connell St</v>
      </c>
      <c r="V261">
        <v>990658</v>
      </c>
      <c r="W261" t="str">
        <f t="shared" si="9"/>
        <v>13658101</v>
      </c>
    </row>
    <row r="262" spans="1:23" x14ac:dyDescent="0.55000000000000004">
      <c r="A262" s="21" t="b">
        <f>SOF[[#This Row],[RepDate]]='Monthly-Individual-Data'!A267</f>
        <v>0</v>
      </c>
      <c r="B262" s="21">
        <v>44774</v>
      </c>
      <c r="C262" t="s">
        <v>198</v>
      </c>
      <c r="D262" t="s">
        <v>168</v>
      </c>
      <c r="E262">
        <v>80</v>
      </c>
      <c r="F262" t="str">
        <f>INDEX(Branch[Area],MATCH(SOF[[#This Row],[Branch]],Branch[SortCode],0))</f>
        <v>Dublin</v>
      </c>
      <c r="G262" t="str">
        <f>INDEX(Branch[Branch],MATCH(SOF[[#This Row],[Branch]],Branch[SortCode],0))</f>
        <v>O'Connell St</v>
      </c>
      <c r="V262">
        <v>990658</v>
      </c>
      <c r="W262" t="str">
        <f t="shared" si="9"/>
        <v>13658101</v>
      </c>
    </row>
    <row r="263" spans="1:23" x14ac:dyDescent="0.55000000000000004">
      <c r="A263" s="21" t="b">
        <f>SOF[[#This Row],[RepDate]]='Monthly-Individual-Data'!A268</f>
        <v>0</v>
      </c>
      <c r="B263" s="21">
        <v>44774</v>
      </c>
      <c r="C263" t="s">
        <v>198</v>
      </c>
      <c r="D263" t="s">
        <v>169</v>
      </c>
      <c r="E263">
        <v>90</v>
      </c>
      <c r="F263" t="str">
        <f>INDEX(Branch[Area],MATCH(SOF[[#This Row],[Branch]],Branch[SortCode],0))</f>
        <v>Dublin</v>
      </c>
      <c r="G263" t="str">
        <f>INDEX(Branch[Branch],MATCH(SOF[[#This Row],[Branch]],Branch[SortCode],0))</f>
        <v>O'Connell St</v>
      </c>
      <c r="V263">
        <v>990658</v>
      </c>
      <c r="W263" t="str">
        <f t="shared" si="9"/>
        <v>13658101</v>
      </c>
    </row>
    <row r="264" spans="1:23" x14ac:dyDescent="0.55000000000000004">
      <c r="A264" s="21" t="b">
        <f>SOF[[#This Row],[RepDate]]='Monthly-Individual-Data'!A269</f>
        <v>0</v>
      </c>
      <c r="B264" s="21">
        <v>44774</v>
      </c>
      <c r="C264" t="s">
        <v>198</v>
      </c>
      <c r="D264" t="s">
        <v>171</v>
      </c>
      <c r="E264">
        <v>107</v>
      </c>
      <c r="F264" t="str">
        <f>INDEX(Branch[Area],MATCH(SOF[[#This Row],[Branch]],Branch[SortCode],0))</f>
        <v>Dublin</v>
      </c>
      <c r="G264" t="str">
        <f>INDEX(Branch[Branch],MATCH(SOF[[#This Row],[Branch]],Branch[SortCode],0))</f>
        <v>O'Connell St</v>
      </c>
      <c r="V264">
        <v>990658</v>
      </c>
      <c r="W264" t="str">
        <f t="shared" si="9"/>
        <v>13658101</v>
      </c>
    </row>
    <row r="265" spans="1:23" x14ac:dyDescent="0.55000000000000004">
      <c r="A265" s="21" t="b">
        <f>SOF[[#This Row],[RepDate]]='Monthly-Individual-Data'!A270</f>
        <v>0</v>
      </c>
      <c r="B265" s="21">
        <v>44774</v>
      </c>
      <c r="C265" t="s">
        <v>198</v>
      </c>
      <c r="D265" t="s">
        <v>175</v>
      </c>
      <c r="E265">
        <v>111</v>
      </c>
      <c r="F265" t="str">
        <f>INDEX(Branch[Area],MATCH(SOF[[#This Row],[Branch]],Branch[SortCode],0))</f>
        <v>Dublin</v>
      </c>
      <c r="G265" t="str">
        <f>INDEX(Branch[Branch],MATCH(SOF[[#This Row],[Branch]],Branch[SortCode],0))</f>
        <v>O'Connell St</v>
      </c>
      <c r="V265">
        <v>990658</v>
      </c>
      <c r="W265" t="str">
        <f t="shared" si="9"/>
        <v>13658101</v>
      </c>
    </row>
    <row r="266" spans="1:23" x14ac:dyDescent="0.55000000000000004">
      <c r="A266" s="21" t="b">
        <f>SOF[[#This Row],[RepDate]]='Monthly-Individual-Data'!A271</f>
        <v>0</v>
      </c>
      <c r="B266" s="21">
        <v>44774</v>
      </c>
      <c r="C266" t="s">
        <v>198</v>
      </c>
      <c r="D266" t="s">
        <v>182</v>
      </c>
      <c r="E266">
        <v>39</v>
      </c>
      <c r="F266" t="str">
        <f>INDEX(Branch[Area],MATCH(SOF[[#This Row],[Branch]],Branch[SortCode],0))</f>
        <v>Dublin</v>
      </c>
      <c r="G266" t="str">
        <f>INDEX(Branch[Branch],MATCH(SOF[[#This Row],[Branch]],Branch[SortCode],0))</f>
        <v>O'Connell St</v>
      </c>
      <c r="V266">
        <v>990658</v>
      </c>
      <c r="W266" t="str">
        <f t="shared" si="9"/>
        <v>13658101</v>
      </c>
    </row>
    <row r="267" spans="1:23" x14ac:dyDescent="0.55000000000000004">
      <c r="A267" s="21" t="b">
        <f>SOF[[#This Row],[RepDate]]='Monthly-Individual-Data'!A272</f>
        <v>0</v>
      </c>
      <c r="B267" s="21">
        <v>44774</v>
      </c>
      <c r="C267" t="s">
        <v>198</v>
      </c>
      <c r="D267" t="s">
        <v>184</v>
      </c>
      <c r="E267">
        <v>149</v>
      </c>
      <c r="F267" t="str">
        <f>INDEX(Branch[Area],MATCH(SOF[[#This Row],[Branch]],Branch[SortCode],0))</f>
        <v>Dublin</v>
      </c>
      <c r="G267" t="str">
        <f>INDEX(Branch[Branch],MATCH(SOF[[#This Row],[Branch]],Branch[SortCode],0))</f>
        <v>O'Connell St</v>
      </c>
      <c r="V267">
        <v>990658</v>
      </c>
      <c r="W267" t="str">
        <f t="shared" si="9"/>
        <v>13658101</v>
      </c>
    </row>
    <row r="268" spans="1:23" x14ac:dyDescent="0.55000000000000004">
      <c r="A268" s="21" t="b">
        <f>SOF[[#This Row],[RepDate]]='Monthly-Individual-Data'!A273</f>
        <v>0</v>
      </c>
      <c r="B268" s="21">
        <v>44774</v>
      </c>
      <c r="C268" t="s">
        <v>218</v>
      </c>
      <c r="D268" t="s">
        <v>109</v>
      </c>
      <c r="E268">
        <v>5</v>
      </c>
      <c r="F268" t="str">
        <f>INDEX(Branch[Area],MATCH(SOF[[#This Row],[Branch]],Branch[SortCode],0))</f>
        <v>Dublin</v>
      </c>
      <c r="G268" t="str">
        <f>INDEX(Branch[Branch],MATCH(SOF[[#This Row],[Branch]],Branch[SortCode],0))</f>
        <v>Swords</v>
      </c>
      <c r="V268">
        <v>990661</v>
      </c>
      <c r="W268" t="str">
        <f t="shared" si="9"/>
        <v>33661810</v>
      </c>
    </row>
    <row r="269" spans="1:23" x14ac:dyDescent="0.55000000000000004">
      <c r="A269" s="21" t="b">
        <f>SOF[[#This Row],[RepDate]]='Monthly-Individual-Data'!A274</f>
        <v>0</v>
      </c>
      <c r="B269" s="21">
        <v>44774</v>
      </c>
      <c r="C269" t="s">
        <v>218</v>
      </c>
      <c r="D269" t="s">
        <v>169</v>
      </c>
      <c r="E269">
        <v>39</v>
      </c>
      <c r="F269" t="str">
        <f>INDEX(Branch[Area],MATCH(SOF[[#This Row],[Branch]],Branch[SortCode],0))</f>
        <v>Dublin</v>
      </c>
      <c r="G269" t="str">
        <f>INDEX(Branch[Branch],MATCH(SOF[[#This Row],[Branch]],Branch[SortCode],0))</f>
        <v>Swords</v>
      </c>
      <c r="V269">
        <v>990661</v>
      </c>
      <c r="W269" t="str">
        <f t="shared" si="9"/>
        <v>33661810</v>
      </c>
    </row>
    <row r="270" spans="1:23" x14ac:dyDescent="0.55000000000000004">
      <c r="A270" s="21" t="b">
        <f>SOF[[#This Row],[RepDate]]='Monthly-Individual-Data'!A275</f>
        <v>0</v>
      </c>
      <c r="B270" s="21">
        <v>44774</v>
      </c>
      <c r="C270" t="s">
        <v>218</v>
      </c>
      <c r="D270" t="s">
        <v>171</v>
      </c>
      <c r="E270">
        <v>87</v>
      </c>
      <c r="F270" t="str">
        <f>INDEX(Branch[Area],MATCH(SOF[[#This Row],[Branch]],Branch[SortCode],0))</f>
        <v>Dublin</v>
      </c>
      <c r="G270" t="str">
        <f>INDEX(Branch[Branch],MATCH(SOF[[#This Row],[Branch]],Branch[SortCode],0))</f>
        <v>Swords</v>
      </c>
      <c r="V270">
        <v>990661</v>
      </c>
      <c r="W270" t="str">
        <f t="shared" si="9"/>
        <v>33661810</v>
      </c>
    </row>
    <row r="271" spans="1:23" x14ac:dyDescent="0.55000000000000004">
      <c r="A271" s="21" t="b">
        <f>SOF[[#This Row],[RepDate]]='Monthly-Individual-Data'!A276</f>
        <v>0</v>
      </c>
      <c r="B271" s="21">
        <v>44774</v>
      </c>
      <c r="C271" t="s">
        <v>218</v>
      </c>
      <c r="D271" t="s">
        <v>174</v>
      </c>
      <c r="E271">
        <v>97</v>
      </c>
      <c r="F271" t="str">
        <f>INDEX(Branch[Area],MATCH(SOF[[#This Row],[Branch]],Branch[SortCode],0))</f>
        <v>Dublin</v>
      </c>
      <c r="G271" t="str">
        <f>INDEX(Branch[Branch],MATCH(SOF[[#This Row],[Branch]],Branch[SortCode],0))</f>
        <v>Swords</v>
      </c>
      <c r="V271">
        <v>990661</v>
      </c>
      <c r="W271" t="str">
        <f t="shared" si="9"/>
        <v>33661810</v>
      </c>
    </row>
    <row r="272" spans="1:23" x14ac:dyDescent="0.55000000000000004">
      <c r="A272" s="21" t="b">
        <f>SOF[[#This Row],[RepDate]]='Monthly-Individual-Data'!A277</f>
        <v>0</v>
      </c>
      <c r="B272" s="21">
        <v>44774</v>
      </c>
      <c r="C272" t="s">
        <v>218</v>
      </c>
      <c r="D272" t="s">
        <v>175</v>
      </c>
      <c r="E272">
        <v>150</v>
      </c>
      <c r="F272" t="str">
        <f>INDEX(Branch[Area],MATCH(SOF[[#This Row],[Branch]],Branch[SortCode],0))</f>
        <v>Dublin</v>
      </c>
      <c r="G272" t="str">
        <f>INDEX(Branch[Branch],MATCH(SOF[[#This Row],[Branch]],Branch[SortCode],0))</f>
        <v>Swords</v>
      </c>
      <c r="V272">
        <v>990661</v>
      </c>
      <c r="W272" t="str">
        <f t="shared" si="9"/>
        <v>33661810</v>
      </c>
    </row>
    <row r="273" spans="1:23" x14ac:dyDescent="0.55000000000000004">
      <c r="A273" s="21" t="b">
        <f>SOF[[#This Row],[RepDate]]='Monthly-Individual-Data'!A278</f>
        <v>0</v>
      </c>
      <c r="B273" s="21">
        <v>44774</v>
      </c>
      <c r="C273" t="s">
        <v>218</v>
      </c>
      <c r="D273" t="s">
        <v>177</v>
      </c>
      <c r="E273">
        <v>35</v>
      </c>
      <c r="F273" t="str">
        <f>INDEX(Branch[Area],MATCH(SOF[[#This Row],[Branch]],Branch[SortCode],0))</f>
        <v>Dublin</v>
      </c>
      <c r="G273" t="str">
        <f>INDEX(Branch[Branch],MATCH(SOF[[#This Row],[Branch]],Branch[SortCode],0))</f>
        <v>Swords</v>
      </c>
      <c r="V273">
        <v>990661</v>
      </c>
      <c r="W273" t="str">
        <f t="shared" si="9"/>
        <v>33661810</v>
      </c>
    </row>
    <row r="274" spans="1:23" x14ac:dyDescent="0.55000000000000004">
      <c r="A274" s="21" t="b">
        <f>SOF[[#This Row],[RepDate]]='Monthly-Individual-Data'!A279</f>
        <v>0</v>
      </c>
      <c r="B274" s="21">
        <v>44774</v>
      </c>
      <c r="C274" t="s">
        <v>218</v>
      </c>
      <c r="D274" t="s">
        <v>179</v>
      </c>
      <c r="E274">
        <v>84</v>
      </c>
      <c r="F274" t="str">
        <f>INDEX(Branch[Area],MATCH(SOF[[#This Row],[Branch]],Branch[SortCode],0))</f>
        <v>Dublin</v>
      </c>
      <c r="G274" t="str">
        <f>INDEX(Branch[Branch],MATCH(SOF[[#This Row],[Branch]],Branch[SortCode],0))</f>
        <v>Swords</v>
      </c>
      <c r="V274">
        <v>990661</v>
      </c>
      <c r="W274" t="str">
        <f t="shared" si="9"/>
        <v>33661810</v>
      </c>
    </row>
    <row r="275" spans="1:23" x14ac:dyDescent="0.55000000000000004">
      <c r="A275" s="21" t="b">
        <f>SOF[[#This Row],[RepDate]]='Monthly-Individual-Data'!A280</f>
        <v>0</v>
      </c>
      <c r="B275" s="21">
        <v>44774</v>
      </c>
      <c r="C275" t="s">
        <v>218</v>
      </c>
      <c r="D275" t="s">
        <v>180</v>
      </c>
      <c r="E275">
        <v>59</v>
      </c>
      <c r="F275" t="str">
        <f>INDEX(Branch[Area],MATCH(SOF[[#This Row],[Branch]],Branch[SortCode],0))</f>
        <v>Dublin</v>
      </c>
      <c r="G275" t="str">
        <f>INDEX(Branch[Branch],MATCH(SOF[[#This Row],[Branch]],Branch[SortCode],0))</f>
        <v>Swords</v>
      </c>
      <c r="V275">
        <v>990661</v>
      </c>
      <c r="W275" t="str">
        <f t="shared" si="9"/>
        <v>33661810</v>
      </c>
    </row>
    <row r="276" spans="1:23" x14ac:dyDescent="0.55000000000000004">
      <c r="A276" s="21" t="b">
        <f>SOF[[#This Row],[RepDate]]='Monthly-Individual-Data'!A281</f>
        <v>0</v>
      </c>
      <c r="B276" s="21">
        <v>44774</v>
      </c>
      <c r="C276" t="s">
        <v>226</v>
      </c>
      <c r="D276" t="s">
        <v>109</v>
      </c>
      <c r="E276">
        <v>139</v>
      </c>
      <c r="F276" t="str">
        <f>INDEX(Branch[Area],MATCH(SOF[[#This Row],[Branch]],Branch[SortCode],0))</f>
        <v>Dublin</v>
      </c>
      <c r="G276" t="str">
        <f>INDEX(Branch[Branch],MATCH(SOF[[#This Row],[Branch]],Branch[SortCode],0))</f>
        <v>Greystones</v>
      </c>
      <c r="V276">
        <v>990667</v>
      </c>
      <c r="W276" t="str">
        <f t="shared" si="9"/>
        <v>41667730</v>
      </c>
    </row>
    <row r="277" spans="1:23" x14ac:dyDescent="0.55000000000000004">
      <c r="A277" s="21" t="b">
        <f>SOF[[#This Row],[RepDate]]='Monthly-Individual-Data'!A282</f>
        <v>0</v>
      </c>
      <c r="B277" s="21">
        <v>44774</v>
      </c>
      <c r="C277" t="s">
        <v>226</v>
      </c>
      <c r="D277" t="s">
        <v>169</v>
      </c>
      <c r="E277">
        <v>84</v>
      </c>
      <c r="F277" t="str">
        <f>INDEX(Branch[Area],MATCH(SOF[[#This Row],[Branch]],Branch[SortCode],0))</f>
        <v>Dublin</v>
      </c>
      <c r="G277" t="str">
        <f>INDEX(Branch[Branch],MATCH(SOF[[#This Row],[Branch]],Branch[SortCode],0))</f>
        <v>Greystones</v>
      </c>
      <c r="V277">
        <v>990667</v>
      </c>
      <c r="W277" t="str">
        <f t="shared" si="9"/>
        <v>41667730</v>
      </c>
    </row>
    <row r="278" spans="1:23" x14ac:dyDescent="0.55000000000000004">
      <c r="A278" s="21" t="b">
        <f>SOF[[#This Row],[RepDate]]='Monthly-Individual-Data'!A283</f>
        <v>0</v>
      </c>
      <c r="B278" s="21">
        <v>44774</v>
      </c>
      <c r="C278" t="s">
        <v>219</v>
      </c>
      <c r="D278" t="s">
        <v>109</v>
      </c>
      <c r="E278">
        <v>27</v>
      </c>
      <c r="F278" t="str">
        <f>INDEX(Branch[Area],MATCH(SOF[[#This Row],[Branch]],Branch[SortCode],0))</f>
        <v>Dublin</v>
      </c>
      <c r="G278" t="str">
        <f>INDEX(Branch[Branch],MATCH(SOF[[#This Row],[Branch]],Branch[SortCode],0))</f>
        <v>Balbriggan</v>
      </c>
      <c r="V278">
        <v>990669</v>
      </c>
      <c r="W278" t="str">
        <f t="shared" si="9"/>
        <v>34669800</v>
      </c>
    </row>
    <row r="279" spans="1:23" x14ac:dyDescent="0.55000000000000004">
      <c r="A279" s="21" t="b">
        <f>SOF[[#This Row],[RepDate]]='Monthly-Individual-Data'!A284</f>
        <v>0</v>
      </c>
      <c r="B279" s="21">
        <v>44774</v>
      </c>
      <c r="C279" t="s">
        <v>219</v>
      </c>
      <c r="D279" t="s">
        <v>174</v>
      </c>
      <c r="E279">
        <v>106</v>
      </c>
      <c r="F279" t="str">
        <f>INDEX(Branch[Area],MATCH(SOF[[#This Row],[Branch]],Branch[SortCode],0))</f>
        <v>Dublin</v>
      </c>
      <c r="G279" t="str">
        <f>INDEX(Branch[Branch],MATCH(SOF[[#This Row],[Branch]],Branch[SortCode],0))</f>
        <v>Balbriggan</v>
      </c>
      <c r="V279">
        <v>990669</v>
      </c>
      <c r="W279" t="str">
        <f t="shared" si="9"/>
        <v>34669800</v>
      </c>
    </row>
    <row r="280" spans="1:23" x14ac:dyDescent="0.55000000000000004">
      <c r="A280" s="21" t="b">
        <f>SOF[[#This Row],[RepDate]]='Monthly-Individual-Data'!A285</f>
        <v>0</v>
      </c>
      <c r="B280" s="21">
        <v>44774</v>
      </c>
      <c r="C280" t="s">
        <v>201</v>
      </c>
      <c r="D280" t="s">
        <v>109</v>
      </c>
      <c r="E280">
        <v>65</v>
      </c>
      <c r="F280" t="str">
        <f>INDEX(Branch[Area],MATCH(SOF[[#This Row],[Branch]],Branch[SortCode],0))</f>
        <v>Dublin</v>
      </c>
      <c r="G280" t="str">
        <f>INDEX(Branch[Branch],MATCH(SOF[[#This Row],[Branch]],Branch[SortCode],0))</f>
        <v>Omni</v>
      </c>
      <c r="V280">
        <v>990673</v>
      </c>
      <c r="W280" t="str">
        <f t="shared" si="9"/>
        <v>16673980</v>
      </c>
    </row>
    <row r="281" spans="1:23" x14ac:dyDescent="0.55000000000000004">
      <c r="A281" s="21" t="b">
        <f>SOF[[#This Row],[RepDate]]='Monthly-Individual-Data'!A286</f>
        <v>0</v>
      </c>
      <c r="B281" s="21">
        <v>44774</v>
      </c>
      <c r="C281" t="s">
        <v>201</v>
      </c>
      <c r="D281" t="s">
        <v>168</v>
      </c>
      <c r="E281">
        <v>120</v>
      </c>
      <c r="F281" t="str">
        <f>INDEX(Branch[Area],MATCH(SOF[[#This Row],[Branch]],Branch[SortCode],0))</f>
        <v>Dublin</v>
      </c>
      <c r="G281" t="str">
        <f>INDEX(Branch[Branch],MATCH(SOF[[#This Row],[Branch]],Branch[SortCode],0))</f>
        <v>Omni</v>
      </c>
      <c r="V281">
        <v>990673</v>
      </c>
      <c r="W281" t="str">
        <f t="shared" si="9"/>
        <v>16673980</v>
      </c>
    </row>
    <row r="282" spans="1:23" x14ac:dyDescent="0.55000000000000004">
      <c r="A282" s="21" t="b">
        <f>SOF[[#This Row],[RepDate]]='Monthly-Individual-Data'!A287</f>
        <v>0</v>
      </c>
      <c r="B282" s="21">
        <v>44774</v>
      </c>
      <c r="C282" t="s">
        <v>222</v>
      </c>
      <c r="D282" t="s">
        <v>109</v>
      </c>
      <c r="E282">
        <v>87</v>
      </c>
      <c r="F282" t="str">
        <f>INDEX(Branch[Area],MATCH(SOF[[#This Row],[Branch]],Branch[SortCode],0))</f>
        <v>Dublin</v>
      </c>
      <c r="G282" t="str">
        <f>INDEX(Branch[Branch],MATCH(SOF[[#This Row],[Branch]],Branch[SortCode],0))</f>
        <v>Liffey Valley</v>
      </c>
      <c r="V282">
        <v>990697</v>
      </c>
      <c r="W282" t="str">
        <f t="shared" si="9"/>
        <v>37697770</v>
      </c>
    </row>
    <row r="283" spans="1:23" x14ac:dyDescent="0.55000000000000004">
      <c r="A283" s="21" t="b">
        <f>SOF[[#This Row],[RepDate]]='Monthly-Individual-Data'!A288</f>
        <v>0</v>
      </c>
      <c r="B283" s="21">
        <v>44774</v>
      </c>
      <c r="C283" t="s">
        <v>222</v>
      </c>
      <c r="D283" t="s">
        <v>168</v>
      </c>
      <c r="E283">
        <v>30</v>
      </c>
      <c r="F283" t="str">
        <f>INDEX(Branch[Area],MATCH(SOF[[#This Row],[Branch]],Branch[SortCode],0))</f>
        <v>Dublin</v>
      </c>
      <c r="G283" t="str">
        <f>INDEX(Branch[Branch],MATCH(SOF[[#This Row],[Branch]],Branch[SortCode],0))</f>
        <v>Liffey Valley</v>
      </c>
      <c r="V283">
        <v>990697</v>
      </c>
      <c r="W283" t="str">
        <f t="shared" si="9"/>
        <v>37697770</v>
      </c>
    </row>
    <row r="284" spans="1:23" x14ac:dyDescent="0.55000000000000004">
      <c r="A284" s="21" t="b">
        <f>SOF[[#This Row],[RepDate]]='Monthly-Individual-Data'!A289</f>
        <v>0</v>
      </c>
      <c r="B284" s="21">
        <v>44774</v>
      </c>
      <c r="C284" t="s">
        <v>222</v>
      </c>
      <c r="D284" t="s">
        <v>169</v>
      </c>
      <c r="E284">
        <v>69</v>
      </c>
      <c r="F284" t="str">
        <f>INDEX(Branch[Area],MATCH(SOF[[#This Row],[Branch]],Branch[SortCode],0))</f>
        <v>Dublin</v>
      </c>
      <c r="G284" t="str">
        <f>INDEX(Branch[Branch],MATCH(SOF[[#This Row],[Branch]],Branch[SortCode],0))</f>
        <v>Liffey Valley</v>
      </c>
      <c r="V284">
        <v>990697</v>
      </c>
      <c r="W284" t="str">
        <f t="shared" si="9"/>
        <v>37697770</v>
      </c>
    </row>
    <row r="285" spans="1:23" x14ac:dyDescent="0.55000000000000004">
      <c r="A285" s="21" t="b">
        <f>SOF[[#This Row],[RepDate]]='Monthly-Individual-Data'!A290</f>
        <v>0</v>
      </c>
      <c r="B285" s="21">
        <v>44774</v>
      </c>
      <c r="C285" t="s">
        <v>222</v>
      </c>
      <c r="D285" t="s">
        <v>171</v>
      </c>
      <c r="E285">
        <v>52</v>
      </c>
      <c r="F285" t="str">
        <f>INDEX(Branch[Area],MATCH(SOF[[#This Row],[Branch]],Branch[SortCode],0))</f>
        <v>Dublin</v>
      </c>
      <c r="G285" t="str">
        <f>INDEX(Branch[Branch],MATCH(SOF[[#This Row],[Branch]],Branch[SortCode],0))</f>
        <v>Liffey Valley</v>
      </c>
      <c r="V285">
        <v>990697</v>
      </c>
      <c r="W285" t="str">
        <f t="shared" si="9"/>
        <v>37697770</v>
      </c>
    </row>
    <row r="286" spans="1:23" x14ac:dyDescent="0.55000000000000004">
      <c r="A286" s="21" t="b">
        <f>SOF[[#This Row],[RepDate]]='Monthly-Individual-Data'!A291</f>
        <v>0</v>
      </c>
      <c r="B286" s="21">
        <v>44774</v>
      </c>
      <c r="C286" t="s">
        <v>222</v>
      </c>
      <c r="D286" t="s">
        <v>174</v>
      </c>
      <c r="E286">
        <v>76</v>
      </c>
      <c r="F286" t="str">
        <f>INDEX(Branch[Area],MATCH(SOF[[#This Row],[Branch]],Branch[SortCode],0))</f>
        <v>Dublin</v>
      </c>
      <c r="G286" t="str">
        <f>INDEX(Branch[Branch],MATCH(SOF[[#This Row],[Branch]],Branch[SortCode],0))</f>
        <v>Liffey Valley</v>
      </c>
      <c r="V286">
        <v>990697</v>
      </c>
      <c r="W286" t="str">
        <f t="shared" si="9"/>
        <v>37697770</v>
      </c>
    </row>
    <row r="287" spans="1:23" x14ac:dyDescent="0.55000000000000004">
      <c r="A287" s="21" t="b">
        <f>SOF[[#This Row],[RepDate]]='Monthly-Individual-Data'!A292</f>
        <v>0</v>
      </c>
      <c r="B287" s="21">
        <v>44774</v>
      </c>
      <c r="C287" t="s">
        <v>222</v>
      </c>
      <c r="D287" t="s">
        <v>175</v>
      </c>
      <c r="E287">
        <v>149</v>
      </c>
      <c r="F287" t="str">
        <f>INDEX(Branch[Area],MATCH(SOF[[#This Row],[Branch]],Branch[SortCode],0))</f>
        <v>Dublin</v>
      </c>
      <c r="G287" t="str">
        <f>INDEX(Branch[Branch],MATCH(SOF[[#This Row],[Branch]],Branch[SortCode],0))</f>
        <v>Liffey Valley</v>
      </c>
      <c r="V287">
        <v>990697</v>
      </c>
      <c r="W287" t="str">
        <f t="shared" si="9"/>
        <v>37697770</v>
      </c>
    </row>
    <row r="288" spans="1:23" x14ac:dyDescent="0.55000000000000004">
      <c r="A288" s="21" t="b">
        <f>SOF[[#This Row],[RepDate]]='Monthly-Individual-Data'!A293</f>
        <v>0</v>
      </c>
      <c r="B288" s="21">
        <v>44774</v>
      </c>
      <c r="C288" t="s">
        <v>222</v>
      </c>
      <c r="D288" t="s">
        <v>179</v>
      </c>
      <c r="E288">
        <v>154</v>
      </c>
      <c r="F288" t="str">
        <f>INDEX(Branch[Area],MATCH(SOF[[#This Row],[Branch]],Branch[SortCode],0))</f>
        <v>Dublin</v>
      </c>
      <c r="G288" t="str">
        <f>INDEX(Branch[Branch],MATCH(SOF[[#This Row],[Branch]],Branch[SortCode],0))</f>
        <v>Liffey Valley</v>
      </c>
      <c r="V288">
        <v>990697</v>
      </c>
      <c r="W288" t="str">
        <f t="shared" si="9"/>
        <v>37697770</v>
      </c>
    </row>
    <row r="289" spans="1:23" x14ac:dyDescent="0.55000000000000004">
      <c r="A289" s="21" t="b">
        <f>SOF[[#This Row],[RepDate]]='Monthly-Individual-Data'!A294</f>
        <v>0</v>
      </c>
      <c r="B289" s="21">
        <v>44774</v>
      </c>
      <c r="C289" t="s">
        <v>222</v>
      </c>
      <c r="D289" t="s">
        <v>180</v>
      </c>
      <c r="E289">
        <v>89</v>
      </c>
      <c r="F289" t="str">
        <f>INDEX(Branch[Area],MATCH(SOF[[#This Row],[Branch]],Branch[SortCode],0))</f>
        <v>Dublin</v>
      </c>
      <c r="G289" t="str">
        <f>INDEX(Branch[Branch],MATCH(SOF[[#This Row],[Branch]],Branch[SortCode],0))</f>
        <v>Liffey Valley</v>
      </c>
      <c r="V289">
        <v>990697</v>
      </c>
      <c r="W289" t="str">
        <f t="shared" si="9"/>
        <v>37697770</v>
      </c>
    </row>
    <row r="290" spans="1:23" x14ac:dyDescent="0.55000000000000004">
      <c r="A290" s="21" t="b">
        <f>SOF[[#This Row],[RepDate]]='Monthly-Individual-Data'!A295</f>
        <v>0</v>
      </c>
      <c r="B290" s="21">
        <v>44774</v>
      </c>
      <c r="C290" t="s">
        <v>222</v>
      </c>
      <c r="D290" t="s">
        <v>181</v>
      </c>
      <c r="E290">
        <v>156</v>
      </c>
      <c r="F290" t="str">
        <f>INDEX(Branch[Area],MATCH(SOF[[#This Row],[Branch]],Branch[SortCode],0))</f>
        <v>Dublin</v>
      </c>
      <c r="G290" t="str">
        <f>INDEX(Branch[Branch],MATCH(SOF[[#This Row],[Branch]],Branch[SortCode],0))</f>
        <v>Liffey Valley</v>
      </c>
      <c r="V290">
        <v>990697</v>
      </c>
      <c r="W290" t="str">
        <f t="shared" si="9"/>
        <v>37697770</v>
      </c>
    </row>
    <row r="291" spans="1:23" x14ac:dyDescent="0.55000000000000004">
      <c r="A291" s="21" t="b">
        <f>SOF[[#This Row],[RepDate]]='Monthly-Individual-Data'!A296</f>
        <v>0</v>
      </c>
      <c r="B291" s="21">
        <v>44774</v>
      </c>
      <c r="C291" t="s">
        <v>222</v>
      </c>
      <c r="D291" t="s">
        <v>183</v>
      </c>
      <c r="E291">
        <v>23</v>
      </c>
      <c r="F291" t="str">
        <f>INDEX(Branch[Area],MATCH(SOF[[#This Row],[Branch]],Branch[SortCode],0))</f>
        <v>Dublin</v>
      </c>
      <c r="G291" t="str">
        <f>INDEX(Branch[Branch],MATCH(SOF[[#This Row],[Branch]],Branch[SortCode],0))</f>
        <v>Liffey Valley</v>
      </c>
      <c r="V291">
        <v>990697</v>
      </c>
      <c r="W291" t="str">
        <f t="shared" si="9"/>
        <v>37697770</v>
      </c>
    </row>
    <row r="292" spans="1:23" x14ac:dyDescent="0.55000000000000004">
      <c r="A292" s="21" t="b">
        <f>SOF[[#This Row],[RepDate]]='Monthly-Individual-Data'!A297</f>
        <v>0</v>
      </c>
      <c r="B292" s="21">
        <v>44805</v>
      </c>
      <c r="C292" t="s">
        <v>203</v>
      </c>
      <c r="D292" t="s">
        <v>109</v>
      </c>
      <c r="E292">
        <v>115</v>
      </c>
      <c r="F292" t="str">
        <f>INDEX(Branch[Area],MATCH(SOF[[#This Row],[Branch]],Branch[SortCode],0))</f>
        <v>Dublin</v>
      </c>
      <c r="G292" t="str">
        <f>INDEX(Branch[Branch],MATCH(SOF[[#This Row],[Branch]],Branch[SortCode],0))</f>
        <v>Phibsboro</v>
      </c>
      <c r="V292">
        <v>990603</v>
      </c>
      <c r="W292" t="str">
        <f t="shared" si="9"/>
        <v>18603960</v>
      </c>
    </row>
    <row r="293" spans="1:23" x14ac:dyDescent="0.55000000000000004">
      <c r="A293" s="21" t="b">
        <f>SOF[[#This Row],[RepDate]]='Monthly-Individual-Data'!A298</f>
        <v>0</v>
      </c>
      <c r="B293" s="21">
        <v>44805</v>
      </c>
      <c r="C293" t="s">
        <v>208</v>
      </c>
      <c r="D293" t="s">
        <v>109</v>
      </c>
      <c r="E293">
        <v>122</v>
      </c>
      <c r="F293" t="str">
        <f>INDEX(Branch[Area],MATCH(SOF[[#This Row],[Branch]],Branch[SortCode],0))</f>
        <v>Dublin</v>
      </c>
      <c r="G293" t="str">
        <f>INDEX(Branch[Branch],MATCH(SOF[[#This Row],[Branch]],Branch[SortCode],0))</f>
        <v>Dun Laoghaire</v>
      </c>
      <c r="V293">
        <v>990604</v>
      </c>
      <c r="W293" t="str">
        <f t="shared" si="9"/>
        <v>23604910</v>
      </c>
    </row>
    <row r="294" spans="1:23" x14ac:dyDescent="0.55000000000000004">
      <c r="A294" s="21" t="b">
        <f>SOF[[#This Row],[RepDate]]='Monthly-Individual-Data'!A299</f>
        <v>0</v>
      </c>
      <c r="B294" s="21">
        <v>44805</v>
      </c>
      <c r="C294" t="s">
        <v>193</v>
      </c>
      <c r="D294" t="s">
        <v>109</v>
      </c>
      <c r="E294">
        <v>58</v>
      </c>
      <c r="F294" t="str">
        <f>INDEX(Branch[Area],MATCH(SOF[[#This Row],[Branch]],Branch[SortCode],0))</f>
        <v>Dublin</v>
      </c>
      <c r="G294" t="str">
        <f>INDEX(Branch[Branch],MATCH(SOF[[#This Row],[Branch]],Branch[SortCode],0))</f>
        <v>Rathmines</v>
      </c>
      <c r="V294">
        <v>990605</v>
      </c>
      <c r="W294" t="str">
        <f t="shared" si="9"/>
        <v>86051060</v>
      </c>
    </row>
    <row r="295" spans="1:23" x14ac:dyDescent="0.55000000000000004">
      <c r="A295" s="21" t="b">
        <f>SOF[[#This Row],[RepDate]]='Monthly-Individual-Data'!A300</f>
        <v>0</v>
      </c>
      <c r="B295" s="21">
        <v>44805</v>
      </c>
      <c r="C295" t="s">
        <v>193</v>
      </c>
      <c r="D295" t="s">
        <v>169</v>
      </c>
      <c r="E295">
        <v>22</v>
      </c>
      <c r="F295" t="str">
        <f>INDEX(Branch[Area],MATCH(SOF[[#This Row],[Branch]],Branch[SortCode],0))</f>
        <v>Dublin</v>
      </c>
      <c r="G295" t="str">
        <f>INDEX(Branch[Branch],MATCH(SOF[[#This Row],[Branch]],Branch[SortCode],0))</f>
        <v>Rathmines</v>
      </c>
      <c r="V295">
        <v>990605</v>
      </c>
      <c r="W295" t="str">
        <f t="shared" si="9"/>
        <v>86051060</v>
      </c>
    </row>
    <row r="296" spans="1:23" x14ac:dyDescent="0.55000000000000004">
      <c r="A296" s="21" t="b">
        <f>SOF[[#This Row],[RepDate]]='Monthly-Individual-Data'!A301</f>
        <v>0</v>
      </c>
      <c r="B296" s="21">
        <v>44805</v>
      </c>
      <c r="C296" t="s">
        <v>193</v>
      </c>
      <c r="D296" t="s">
        <v>174</v>
      </c>
      <c r="E296">
        <v>106</v>
      </c>
      <c r="F296" t="str">
        <f>INDEX(Branch[Area],MATCH(SOF[[#This Row],[Branch]],Branch[SortCode],0))</f>
        <v>Dublin</v>
      </c>
      <c r="G296" t="str">
        <f>INDEX(Branch[Branch],MATCH(SOF[[#This Row],[Branch]],Branch[SortCode],0))</f>
        <v>Rathmines</v>
      </c>
      <c r="V296">
        <v>990605</v>
      </c>
      <c r="W296" t="str">
        <f t="shared" si="9"/>
        <v>86051060</v>
      </c>
    </row>
    <row r="297" spans="1:23" x14ac:dyDescent="0.55000000000000004">
      <c r="A297" s="21" t="b">
        <f>SOF[[#This Row],[RepDate]]='Monthly-Individual-Data'!A302</f>
        <v>0</v>
      </c>
      <c r="B297" s="21">
        <v>44805</v>
      </c>
      <c r="C297" t="s">
        <v>214</v>
      </c>
      <c r="D297" t="s">
        <v>109</v>
      </c>
      <c r="E297">
        <v>75</v>
      </c>
      <c r="F297" t="str">
        <f>INDEX(Branch[Area],MATCH(SOF[[#This Row],[Branch]],Branch[SortCode],0))</f>
        <v>Dublin</v>
      </c>
      <c r="G297" t="str">
        <f>INDEX(Branch[Branch],MATCH(SOF[[#This Row],[Branch]],Branch[SortCode],0))</f>
        <v>Finglas</v>
      </c>
      <c r="V297">
        <v>990609</v>
      </c>
      <c r="W297" t="str">
        <f t="shared" si="9"/>
        <v>29609850</v>
      </c>
    </row>
    <row r="298" spans="1:23" x14ac:dyDescent="0.55000000000000004">
      <c r="A298" s="21" t="b">
        <f>SOF[[#This Row],[RepDate]]='Monthly-Individual-Data'!A303</f>
        <v>0</v>
      </c>
      <c r="B298" s="21">
        <v>44805</v>
      </c>
      <c r="C298" t="s">
        <v>214</v>
      </c>
      <c r="D298" t="s">
        <v>169</v>
      </c>
      <c r="E298">
        <v>95</v>
      </c>
      <c r="F298" t="str">
        <f>INDEX(Branch[Area],MATCH(SOF[[#This Row],[Branch]],Branch[SortCode],0))</f>
        <v>Dublin</v>
      </c>
      <c r="G298" t="str">
        <f>INDEX(Branch[Branch],MATCH(SOF[[#This Row],[Branch]],Branch[SortCode],0))</f>
        <v>Finglas</v>
      </c>
      <c r="V298">
        <v>990609</v>
      </c>
      <c r="W298" t="str">
        <f t="shared" si="9"/>
        <v>29609850</v>
      </c>
    </row>
    <row r="299" spans="1:23" x14ac:dyDescent="0.55000000000000004">
      <c r="A299" s="21" t="b">
        <f>SOF[[#This Row],[RepDate]]='Monthly-Individual-Data'!A304</f>
        <v>0</v>
      </c>
      <c r="B299" s="21">
        <v>44805</v>
      </c>
      <c r="C299" t="s">
        <v>194</v>
      </c>
      <c r="D299" t="s">
        <v>109</v>
      </c>
      <c r="E299">
        <v>26</v>
      </c>
      <c r="F299" t="str">
        <f>INDEX(Branch[Area],MATCH(SOF[[#This Row],[Branch]],Branch[SortCode],0))</f>
        <v>Dublin</v>
      </c>
      <c r="G299" t="str">
        <f>INDEX(Branch[Branch],MATCH(SOF[[#This Row],[Branch]],Branch[SortCode],0))</f>
        <v>Grafton Street</v>
      </c>
      <c r="V299">
        <v>990610</v>
      </c>
      <c r="W299" t="str">
        <f t="shared" si="9"/>
        <v>96101050</v>
      </c>
    </row>
    <row r="300" spans="1:23" x14ac:dyDescent="0.55000000000000004">
      <c r="A300" s="21" t="b">
        <f>SOF[[#This Row],[RepDate]]='Monthly-Individual-Data'!A305</f>
        <v>0</v>
      </c>
      <c r="B300" s="21">
        <v>44805</v>
      </c>
      <c r="C300" t="s">
        <v>194</v>
      </c>
      <c r="D300" t="s">
        <v>168</v>
      </c>
      <c r="E300">
        <v>149</v>
      </c>
      <c r="F300" t="str">
        <f>INDEX(Branch[Area],MATCH(SOF[[#This Row],[Branch]],Branch[SortCode],0))</f>
        <v>Dublin</v>
      </c>
      <c r="G300" t="str">
        <f>INDEX(Branch[Branch],MATCH(SOF[[#This Row],[Branch]],Branch[SortCode],0))</f>
        <v>Grafton Street</v>
      </c>
      <c r="V300">
        <v>990610</v>
      </c>
      <c r="W300" t="str">
        <f t="shared" si="9"/>
        <v>96101050</v>
      </c>
    </row>
    <row r="301" spans="1:23" x14ac:dyDescent="0.55000000000000004">
      <c r="A301" s="21" t="b">
        <f>SOF[[#This Row],[RepDate]]='Monthly-Individual-Data'!A306</f>
        <v>0</v>
      </c>
      <c r="B301" s="21">
        <v>44805</v>
      </c>
      <c r="C301" t="s">
        <v>194</v>
      </c>
      <c r="D301" t="s">
        <v>169</v>
      </c>
      <c r="E301">
        <v>35</v>
      </c>
      <c r="F301" t="str">
        <f>INDEX(Branch[Area],MATCH(SOF[[#This Row],[Branch]],Branch[SortCode],0))</f>
        <v>Dublin</v>
      </c>
      <c r="G301" t="str">
        <f>INDEX(Branch[Branch],MATCH(SOF[[#This Row],[Branch]],Branch[SortCode],0))</f>
        <v>Grafton Street</v>
      </c>
      <c r="V301">
        <v>990610</v>
      </c>
      <c r="W301" t="str">
        <f t="shared" si="9"/>
        <v>96101050</v>
      </c>
    </row>
    <row r="302" spans="1:23" x14ac:dyDescent="0.55000000000000004">
      <c r="A302" s="21" t="b">
        <f>SOF[[#This Row],[RepDate]]='Monthly-Individual-Data'!A307</f>
        <v>0</v>
      </c>
      <c r="B302" s="21">
        <v>44805</v>
      </c>
      <c r="C302" t="s">
        <v>194</v>
      </c>
      <c r="D302" t="s">
        <v>171</v>
      </c>
      <c r="E302">
        <v>94</v>
      </c>
      <c r="F302" t="str">
        <f>INDEX(Branch[Area],MATCH(SOF[[#This Row],[Branch]],Branch[SortCode],0))</f>
        <v>Dublin</v>
      </c>
      <c r="G302" t="str">
        <f>INDEX(Branch[Branch],MATCH(SOF[[#This Row],[Branch]],Branch[SortCode],0))</f>
        <v>Grafton Street</v>
      </c>
      <c r="V302">
        <v>990610</v>
      </c>
      <c r="W302" t="str">
        <f t="shared" si="9"/>
        <v>96101050</v>
      </c>
    </row>
    <row r="303" spans="1:23" x14ac:dyDescent="0.55000000000000004">
      <c r="A303" s="21" t="b">
        <f>SOF[[#This Row],[RepDate]]='Monthly-Individual-Data'!A308</f>
        <v>0</v>
      </c>
      <c r="B303" s="21">
        <v>44805</v>
      </c>
      <c r="C303" t="s">
        <v>194</v>
      </c>
      <c r="D303" t="s">
        <v>174</v>
      </c>
      <c r="E303">
        <v>75</v>
      </c>
      <c r="F303" t="str">
        <f>INDEX(Branch[Area],MATCH(SOF[[#This Row],[Branch]],Branch[SortCode],0))</f>
        <v>Dublin</v>
      </c>
      <c r="G303" t="str">
        <f>INDEX(Branch[Branch],MATCH(SOF[[#This Row],[Branch]],Branch[SortCode],0))</f>
        <v>Grafton Street</v>
      </c>
      <c r="V303">
        <v>990610</v>
      </c>
      <c r="W303" t="str">
        <f t="shared" si="9"/>
        <v>96101050</v>
      </c>
    </row>
    <row r="304" spans="1:23" x14ac:dyDescent="0.55000000000000004">
      <c r="A304" s="21" t="b">
        <f>SOF[[#This Row],[RepDate]]='Monthly-Individual-Data'!A309</f>
        <v>0</v>
      </c>
      <c r="B304" s="21">
        <v>44805</v>
      </c>
      <c r="C304" t="s">
        <v>194</v>
      </c>
      <c r="D304" t="s">
        <v>175</v>
      </c>
      <c r="E304">
        <v>112</v>
      </c>
      <c r="F304" t="str">
        <f>INDEX(Branch[Area],MATCH(SOF[[#This Row],[Branch]],Branch[SortCode],0))</f>
        <v>Dublin</v>
      </c>
      <c r="G304" t="str">
        <f>INDEX(Branch[Branch],MATCH(SOF[[#This Row],[Branch]],Branch[SortCode],0))</f>
        <v>Grafton Street</v>
      </c>
      <c r="V304">
        <v>990610</v>
      </c>
      <c r="W304" t="str">
        <f t="shared" si="9"/>
        <v>96101050</v>
      </c>
    </row>
    <row r="305" spans="1:23" x14ac:dyDescent="0.55000000000000004">
      <c r="A305" s="21" t="b">
        <f>SOF[[#This Row],[RepDate]]='Monthly-Individual-Data'!A310</f>
        <v>0</v>
      </c>
      <c r="B305" s="21">
        <v>44805</v>
      </c>
      <c r="C305" t="s">
        <v>210</v>
      </c>
      <c r="D305" t="s">
        <v>109</v>
      </c>
      <c r="E305">
        <v>133</v>
      </c>
      <c r="F305" t="str">
        <f>INDEX(Branch[Area],MATCH(SOF[[#This Row],[Branch]],Branch[SortCode],0))</f>
        <v>Dublin</v>
      </c>
      <c r="G305" t="str">
        <f>INDEX(Branch[Branch],MATCH(SOF[[#This Row],[Branch]],Branch[SortCode],0))</f>
        <v>Walkinstown</v>
      </c>
      <c r="V305">
        <v>990612</v>
      </c>
      <c r="W305" t="str">
        <f t="shared" si="9"/>
        <v>25612890</v>
      </c>
    </row>
    <row r="306" spans="1:23" x14ac:dyDescent="0.55000000000000004">
      <c r="A306" s="21" t="b">
        <f>SOF[[#This Row],[RepDate]]='Monthly-Individual-Data'!A311</f>
        <v>0</v>
      </c>
      <c r="B306" s="21">
        <v>44805</v>
      </c>
      <c r="C306" t="s">
        <v>210</v>
      </c>
      <c r="D306" t="s">
        <v>169</v>
      </c>
      <c r="E306">
        <v>24</v>
      </c>
      <c r="F306" t="str">
        <f>INDEX(Branch[Area],MATCH(SOF[[#This Row],[Branch]],Branch[SortCode],0))</f>
        <v>Dublin</v>
      </c>
      <c r="G306" t="str">
        <f>INDEX(Branch[Branch],MATCH(SOF[[#This Row],[Branch]],Branch[SortCode],0))</f>
        <v>Walkinstown</v>
      </c>
      <c r="V306">
        <v>990612</v>
      </c>
      <c r="W306" t="str">
        <f t="shared" si="9"/>
        <v>25612890</v>
      </c>
    </row>
    <row r="307" spans="1:23" x14ac:dyDescent="0.55000000000000004">
      <c r="A307" s="21" t="b">
        <f>SOF[[#This Row],[RepDate]]='Monthly-Individual-Data'!A312</f>
        <v>0</v>
      </c>
      <c r="B307" s="21">
        <v>44805</v>
      </c>
      <c r="C307" t="s">
        <v>210</v>
      </c>
      <c r="D307" t="s">
        <v>171</v>
      </c>
      <c r="E307">
        <v>81</v>
      </c>
      <c r="F307" t="str">
        <f>INDEX(Branch[Area],MATCH(SOF[[#This Row],[Branch]],Branch[SortCode],0))</f>
        <v>Dublin</v>
      </c>
      <c r="G307" t="str">
        <f>INDEX(Branch[Branch],MATCH(SOF[[#This Row],[Branch]],Branch[SortCode],0))</f>
        <v>Walkinstown</v>
      </c>
      <c r="V307">
        <v>990612</v>
      </c>
      <c r="W307" t="str">
        <f t="shared" si="9"/>
        <v>25612890</v>
      </c>
    </row>
    <row r="308" spans="1:23" x14ac:dyDescent="0.55000000000000004">
      <c r="A308" s="21" t="b">
        <f>SOF[[#This Row],[RepDate]]='Monthly-Individual-Data'!A313</f>
        <v>0</v>
      </c>
      <c r="B308" s="21">
        <v>44805</v>
      </c>
      <c r="C308" t="s">
        <v>186</v>
      </c>
      <c r="D308" t="s">
        <v>109</v>
      </c>
      <c r="E308">
        <v>82</v>
      </c>
      <c r="F308" t="str">
        <f>INDEX(Branch[Area],MATCH(SOF[[#This Row],[Branch]],Branch[SortCode],0))</f>
        <v>Dublin</v>
      </c>
      <c r="G308" t="str">
        <f>INDEX(Branch[Branch],MATCH(SOF[[#This Row],[Branch]],Branch[SortCode],0))</f>
        <v>Artane</v>
      </c>
      <c r="V308">
        <v>990616</v>
      </c>
      <c r="W308" t="str">
        <f t="shared" si="9"/>
        <v>16161130</v>
      </c>
    </row>
    <row r="309" spans="1:23" x14ac:dyDescent="0.55000000000000004">
      <c r="A309" s="21" t="b">
        <f>SOF[[#This Row],[RepDate]]='Monthly-Individual-Data'!A314</f>
        <v>0</v>
      </c>
      <c r="B309" s="21">
        <v>44805</v>
      </c>
      <c r="C309" t="s">
        <v>186</v>
      </c>
      <c r="D309" t="s">
        <v>169</v>
      </c>
      <c r="E309">
        <v>74</v>
      </c>
      <c r="F309" t="str">
        <f>INDEX(Branch[Area],MATCH(SOF[[#This Row],[Branch]],Branch[SortCode],0))</f>
        <v>Dublin</v>
      </c>
      <c r="G309" t="str">
        <f>INDEX(Branch[Branch],MATCH(SOF[[#This Row],[Branch]],Branch[SortCode],0))</f>
        <v>Artane</v>
      </c>
      <c r="V309">
        <v>990616</v>
      </c>
      <c r="W309" t="str">
        <f t="shared" si="9"/>
        <v>16161130</v>
      </c>
    </row>
    <row r="310" spans="1:23" x14ac:dyDescent="0.55000000000000004">
      <c r="A310" s="21" t="b">
        <f>SOF[[#This Row],[RepDate]]='Monthly-Individual-Data'!A315</f>
        <v>0</v>
      </c>
      <c r="B310" s="21">
        <v>44805</v>
      </c>
      <c r="C310" t="s">
        <v>186</v>
      </c>
      <c r="D310" t="s">
        <v>171</v>
      </c>
      <c r="E310">
        <v>50</v>
      </c>
      <c r="F310" t="str">
        <f>INDEX(Branch[Area],MATCH(SOF[[#This Row],[Branch]],Branch[SortCode],0))</f>
        <v>Dublin</v>
      </c>
      <c r="G310" t="str">
        <f>INDEX(Branch[Branch],MATCH(SOF[[#This Row],[Branch]],Branch[SortCode],0))</f>
        <v>Artane</v>
      </c>
      <c r="V310">
        <v>990616</v>
      </c>
      <c r="W310" t="str">
        <f t="shared" si="9"/>
        <v>16161130</v>
      </c>
    </row>
    <row r="311" spans="1:23" x14ac:dyDescent="0.55000000000000004">
      <c r="A311" s="21" t="b">
        <f>SOF[[#This Row],[RepDate]]='Monthly-Individual-Data'!A316</f>
        <v>0</v>
      </c>
      <c r="B311" s="21">
        <v>44805</v>
      </c>
      <c r="C311" t="s">
        <v>186</v>
      </c>
      <c r="D311" t="s">
        <v>175</v>
      </c>
      <c r="E311">
        <v>142</v>
      </c>
      <c r="F311" t="str">
        <f>INDEX(Branch[Area],MATCH(SOF[[#This Row],[Branch]],Branch[SortCode],0))</f>
        <v>Dublin</v>
      </c>
      <c r="G311" t="str">
        <f>INDEX(Branch[Branch],MATCH(SOF[[#This Row],[Branch]],Branch[SortCode],0))</f>
        <v>Artane</v>
      </c>
      <c r="V311">
        <v>990616</v>
      </c>
      <c r="W311" t="str">
        <f t="shared" si="9"/>
        <v>16161130</v>
      </c>
    </row>
    <row r="312" spans="1:23" x14ac:dyDescent="0.55000000000000004">
      <c r="A312" s="21" t="b">
        <f>SOF[[#This Row],[RepDate]]='Monthly-Individual-Data'!A317</f>
        <v>0</v>
      </c>
      <c r="B312" s="21">
        <v>44805</v>
      </c>
      <c r="C312" t="s">
        <v>209</v>
      </c>
      <c r="D312" t="s">
        <v>109</v>
      </c>
      <c r="E312">
        <v>109</v>
      </c>
      <c r="F312" t="str">
        <f>INDEX(Branch[Area],MATCH(SOF[[#This Row],[Branch]],Branch[SortCode],0))</f>
        <v>Dublin</v>
      </c>
      <c r="G312" t="str">
        <f>INDEX(Branch[Branch],MATCH(SOF[[#This Row],[Branch]],Branch[SortCode],0))</f>
        <v>Dundrum</v>
      </c>
      <c r="V312">
        <v>990620</v>
      </c>
      <c r="W312" t="str">
        <f t="shared" si="9"/>
        <v>24620900</v>
      </c>
    </row>
    <row r="313" spans="1:23" x14ac:dyDescent="0.55000000000000004">
      <c r="A313" s="21" t="b">
        <f>SOF[[#This Row],[RepDate]]='Monthly-Individual-Data'!A318</f>
        <v>0</v>
      </c>
      <c r="B313" s="21">
        <v>44805</v>
      </c>
      <c r="C313" t="s">
        <v>225</v>
      </c>
      <c r="D313" t="s">
        <v>109</v>
      </c>
      <c r="E313">
        <v>66</v>
      </c>
      <c r="F313" t="str">
        <f>INDEX(Branch[Area],MATCH(SOF[[#This Row],[Branch]],Branch[SortCode],0))</f>
        <v>Dublin</v>
      </c>
      <c r="G313" t="str">
        <f>INDEX(Branch[Branch],MATCH(SOF[[#This Row],[Branch]],Branch[SortCode],0))</f>
        <v>Bray</v>
      </c>
      <c r="V313">
        <v>990623</v>
      </c>
      <c r="W313" t="str">
        <f t="shared" si="9"/>
        <v>40623740</v>
      </c>
    </row>
    <row r="314" spans="1:23" x14ac:dyDescent="0.55000000000000004">
      <c r="A314" s="21" t="b">
        <f>SOF[[#This Row],[RepDate]]='Monthly-Individual-Data'!A319</f>
        <v>0</v>
      </c>
      <c r="B314" s="21">
        <v>44805</v>
      </c>
      <c r="C314" t="s">
        <v>225</v>
      </c>
      <c r="D314" t="s">
        <v>168</v>
      </c>
      <c r="E314">
        <v>128</v>
      </c>
      <c r="F314" t="str">
        <f>INDEX(Branch[Area],MATCH(SOF[[#This Row],[Branch]],Branch[SortCode],0))</f>
        <v>Dublin</v>
      </c>
      <c r="G314" t="str">
        <f>INDEX(Branch[Branch],MATCH(SOF[[#This Row],[Branch]],Branch[SortCode],0))</f>
        <v>Bray</v>
      </c>
      <c r="V314">
        <v>990623</v>
      </c>
      <c r="W314" t="str">
        <f t="shared" si="9"/>
        <v>40623740</v>
      </c>
    </row>
    <row r="315" spans="1:23" x14ac:dyDescent="0.55000000000000004">
      <c r="A315" s="21" t="b">
        <f>SOF[[#This Row],[RepDate]]='Monthly-Individual-Data'!A320</f>
        <v>0</v>
      </c>
      <c r="B315" s="21">
        <v>44805</v>
      </c>
      <c r="C315" t="s">
        <v>225</v>
      </c>
      <c r="D315" t="s">
        <v>169</v>
      </c>
      <c r="E315">
        <v>88</v>
      </c>
      <c r="F315" t="str">
        <f>INDEX(Branch[Area],MATCH(SOF[[#This Row],[Branch]],Branch[SortCode],0))</f>
        <v>Dublin</v>
      </c>
      <c r="G315" t="str">
        <f>INDEX(Branch[Branch],MATCH(SOF[[#This Row],[Branch]],Branch[SortCode],0))</f>
        <v>Bray</v>
      </c>
      <c r="V315">
        <v>990623</v>
      </c>
      <c r="W315" t="str">
        <f t="shared" si="9"/>
        <v>40623740</v>
      </c>
    </row>
    <row r="316" spans="1:23" x14ac:dyDescent="0.55000000000000004">
      <c r="A316" s="21" t="b">
        <f>SOF[[#This Row],[RepDate]]='Monthly-Individual-Data'!A321</f>
        <v>0</v>
      </c>
      <c r="B316" s="21">
        <v>44805</v>
      </c>
      <c r="C316" t="s">
        <v>225</v>
      </c>
      <c r="D316" t="s">
        <v>171</v>
      </c>
      <c r="E316">
        <v>83</v>
      </c>
      <c r="F316" t="str">
        <f>INDEX(Branch[Area],MATCH(SOF[[#This Row],[Branch]],Branch[SortCode],0))</f>
        <v>Dublin</v>
      </c>
      <c r="G316" t="str">
        <f>INDEX(Branch[Branch],MATCH(SOF[[#This Row],[Branch]],Branch[SortCode],0))</f>
        <v>Bray</v>
      </c>
      <c r="V316">
        <v>990623</v>
      </c>
      <c r="W316" t="str">
        <f t="shared" si="9"/>
        <v>40623740</v>
      </c>
    </row>
    <row r="317" spans="1:23" x14ac:dyDescent="0.55000000000000004">
      <c r="A317" s="21" t="b">
        <f>SOF[[#This Row],[RepDate]]='Monthly-Individual-Data'!A322</f>
        <v>0</v>
      </c>
      <c r="B317" s="21">
        <v>44805</v>
      </c>
      <c r="C317" t="s">
        <v>225</v>
      </c>
      <c r="D317" t="s">
        <v>174</v>
      </c>
      <c r="E317">
        <v>55</v>
      </c>
      <c r="F317" t="str">
        <f>INDEX(Branch[Area],MATCH(SOF[[#This Row],[Branch]],Branch[SortCode],0))</f>
        <v>Dublin</v>
      </c>
      <c r="G317" t="str">
        <f>INDEX(Branch[Branch],MATCH(SOF[[#This Row],[Branch]],Branch[SortCode],0))</f>
        <v>Bray</v>
      </c>
      <c r="V317">
        <v>990623</v>
      </c>
      <c r="W317" t="str">
        <f t="shared" si="9"/>
        <v>40623740</v>
      </c>
    </row>
    <row r="318" spans="1:23" x14ac:dyDescent="0.55000000000000004">
      <c r="A318" s="21" t="b">
        <f>SOF[[#This Row],[RepDate]]='Monthly-Individual-Data'!A323</f>
        <v>0</v>
      </c>
      <c r="B318" s="21">
        <v>44805</v>
      </c>
      <c r="C318" t="s">
        <v>225</v>
      </c>
      <c r="D318" t="s">
        <v>175</v>
      </c>
      <c r="E318">
        <v>67</v>
      </c>
      <c r="F318" t="str">
        <f>INDEX(Branch[Area],MATCH(SOF[[#This Row],[Branch]],Branch[SortCode],0))</f>
        <v>Dublin</v>
      </c>
      <c r="G318" t="str">
        <f>INDEX(Branch[Branch],MATCH(SOF[[#This Row],[Branch]],Branch[SortCode],0))</f>
        <v>Bray</v>
      </c>
      <c r="V318">
        <v>990623</v>
      </c>
      <c r="W318" t="str">
        <f t="shared" si="9"/>
        <v>40623740</v>
      </c>
    </row>
    <row r="319" spans="1:23" x14ac:dyDescent="0.55000000000000004">
      <c r="A319" s="21" t="b">
        <f>SOF[[#This Row],[RepDate]]='Monthly-Individual-Data'!A324</f>
        <v>0</v>
      </c>
      <c r="B319" s="21">
        <v>44805</v>
      </c>
      <c r="C319" t="s">
        <v>221</v>
      </c>
      <c r="D319" t="s">
        <v>109</v>
      </c>
      <c r="E319">
        <v>89</v>
      </c>
      <c r="F319" t="str">
        <f>INDEX(Branch[Area],MATCH(SOF[[#This Row],[Branch]],Branch[SortCode],0))</f>
        <v>Dublin</v>
      </c>
      <c r="G319" t="str">
        <f>INDEX(Branch[Branch],MATCH(SOF[[#This Row],[Branch]],Branch[SortCode],0))</f>
        <v>Tallaght</v>
      </c>
      <c r="V319">
        <v>990624</v>
      </c>
      <c r="W319" t="str">
        <f t="shared" si="9"/>
        <v>36624780</v>
      </c>
    </row>
    <row r="320" spans="1:23" x14ac:dyDescent="0.55000000000000004">
      <c r="A320" s="21" t="b">
        <f>SOF[[#This Row],[RepDate]]='Monthly-Individual-Data'!A325</f>
        <v>0</v>
      </c>
      <c r="B320" s="21">
        <v>44805</v>
      </c>
      <c r="C320" t="s">
        <v>221</v>
      </c>
      <c r="D320" t="s">
        <v>169</v>
      </c>
      <c r="E320">
        <v>126</v>
      </c>
      <c r="F320" t="str">
        <f>INDEX(Branch[Area],MATCH(SOF[[#This Row],[Branch]],Branch[SortCode],0))</f>
        <v>Dublin</v>
      </c>
      <c r="G320" t="str">
        <f>INDEX(Branch[Branch],MATCH(SOF[[#This Row],[Branch]],Branch[SortCode],0))</f>
        <v>Tallaght</v>
      </c>
      <c r="V320">
        <v>990624</v>
      </c>
      <c r="W320" t="str">
        <f t="shared" si="9"/>
        <v>36624780</v>
      </c>
    </row>
    <row r="321" spans="1:23" x14ac:dyDescent="0.55000000000000004">
      <c r="A321" s="21" t="b">
        <f>SOF[[#This Row],[RepDate]]='Monthly-Individual-Data'!A326</f>
        <v>0</v>
      </c>
      <c r="B321" s="21">
        <v>44805</v>
      </c>
      <c r="C321" t="s">
        <v>221</v>
      </c>
      <c r="D321" t="s">
        <v>172</v>
      </c>
      <c r="E321">
        <v>130</v>
      </c>
      <c r="F321" t="str">
        <f>INDEX(Branch[Area],MATCH(SOF[[#This Row],[Branch]],Branch[SortCode],0))</f>
        <v>Dublin</v>
      </c>
      <c r="G321" t="str">
        <f>INDEX(Branch[Branch],MATCH(SOF[[#This Row],[Branch]],Branch[SortCode],0))</f>
        <v>Tallaght</v>
      </c>
      <c r="V321">
        <v>990624</v>
      </c>
      <c r="W321" t="str">
        <f t="shared" si="9"/>
        <v>36624780</v>
      </c>
    </row>
    <row r="322" spans="1:23" x14ac:dyDescent="0.55000000000000004">
      <c r="A322" s="21" t="b">
        <f>SOF[[#This Row],[RepDate]]='Monthly-Individual-Data'!A327</f>
        <v>0</v>
      </c>
      <c r="B322" s="21">
        <v>44805</v>
      </c>
      <c r="C322" t="s">
        <v>221</v>
      </c>
      <c r="D322" t="s">
        <v>174</v>
      </c>
      <c r="E322">
        <v>49</v>
      </c>
      <c r="F322" t="str">
        <f>INDEX(Branch[Area],MATCH(SOF[[#This Row],[Branch]],Branch[SortCode],0))</f>
        <v>Dublin</v>
      </c>
      <c r="G322" t="str">
        <f>INDEX(Branch[Branch],MATCH(SOF[[#This Row],[Branch]],Branch[SortCode],0))</f>
        <v>Tallaght</v>
      </c>
      <c r="V322">
        <v>990624</v>
      </c>
      <c r="W322" t="str">
        <f t="shared" si="9"/>
        <v>36624780</v>
      </c>
    </row>
    <row r="323" spans="1:23" x14ac:dyDescent="0.55000000000000004">
      <c r="A323" s="21" t="b">
        <f>SOF[[#This Row],[RepDate]]='Monthly-Individual-Data'!A328</f>
        <v>0</v>
      </c>
      <c r="B323" s="21">
        <v>44805</v>
      </c>
      <c r="C323" t="s">
        <v>221</v>
      </c>
      <c r="D323" t="s">
        <v>175</v>
      </c>
      <c r="E323">
        <v>120</v>
      </c>
      <c r="F323" t="str">
        <f>INDEX(Branch[Area],MATCH(SOF[[#This Row],[Branch]],Branch[SortCode],0))</f>
        <v>Dublin</v>
      </c>
      <c r="G323" t="str">
        <f>INDEX(Branch[Branch],MATCH(SOF[[#This Row],[Branch]],Branch[SortCode],0))</f>
        <v>Tallaght</v>
      </c>
      <c r="V323">
        <v>990624</v>
      </c>
      <c r="W323" t="str">
        <f t="shared" ref="W323:W386" si="10">VLOOKUP(V323,R:S,2,0)</f>
        <v>36624780</v>
      </c>
    </row>
    <row r="324" spans="1:23" x14ac:dyDescent="0.55000000000000004">
      <c r="A324" s="21" t="b">
        <f>SOF[[#This Row],[RepDate]]='Monthly-Individual-Data'!A329</f>
        <v>0</v>
      </c>
      <c r="B324" s="21">
        <v>44805</v>
      </c>
      <c r="C324" t="s">
        <v>221</v>
      </c>
      <c r="D324" t="s">
        <v>179</v>
      </c>
      <c r="E324">
        <v>137</v>
      </c>
      <c r="F324" t="str">
        <f>INDEX(Branch[Area],MATCH(SOF[[#This Row],[Branch]],Branch[SortCode],0))</f>
        <v>Dublin</v>
      </c>
      <c r="G324" t="str">
        <f>INDEX(Branch[Branch],MATCH(SOF[[#This Row],[Branch]],Branch[SortCode],0))</f>
        <v>Tallaght</v>
      </c>
      <c r="V324">
        <v>990624</v>
      </c>
      <c r="W324" t="str">
        <f t="shared" si="10"/>
        <v>36624780</v>
      </c>
    </row>
    <row r="325" spans="1:23" x14ac:dyDescent="0.55000000000000004">
      <c r="A325" s="21" t="b">
        <f>SOF[[#This Row],[RepDate]]='Monthly-Individual-Data'!A330</f>
        <v>0</v>
      </c>
      <c r="B325" s="21">
        <v>44805</v>
      </c>
      <c r="C325" t="s">
        <v>189</v>
      </c>
      <c r="D325" t="s">
        <v>109</v>
      </c>
      <c r="E325">
        <v>85</v>
      </c>
      <c r="F325" t="str">
        <f>INDEX(Branch[Area],MATCH(SOF[[#This Row],[Branch]],Branch[SortCode],0))</f>
        <v>Dublin</v>
      </c>
      <c r="G325" t="str">
        <f>INDEX(Branch[Branch],MATCH(SOF[[#This Row],[Branch]],Branch[SortCode],0))</f>
        <v>Baggot St</v>
      </c>
      <c r="V325">
        <v>990626</v>
      </c>
      <c r="W325" t="str">
        <f t="shared" si="10"/>
        <v>46261100</v>
      </c>
    </row>
    <row r="326" spans="1:23" x14ac:dyDescent="0.55000000000000004">
      <c r="A326" s="21" t="b">
        <f>SOF[[#This Row],[RepDate]]='Monthly-Individual-Data'!A331</f>
        <v>0</v>
      </c>
      <c r="B326" s="21">
        <v>44805</v>
      </c>
      <c r="C326" t="s">
        <v>189</v>
      </c>
      <c r="D326" t="s">
        <v>174</v>
      </c>
      <c r="E326">
        <v>81</v>
      </c>
      <c r="F326" t="str">
        <f>INDEX(Branch[Area],MATCH(SOF[[#This Row],[Branch]],Branch[SortCode],0))</f>
        <v>Dublin</v>
      </c>
      <c r="G326" t="str">
        <f>INDEX(Branch[Branch],MATCH(SOF[[#This Row],[Branch]],Branch[SortCode],0))</f>
        <v>Baggot St</v>
      </c>
      <c r="V326">
        <v>990626</v>
      </c>
      <c r="W326" t="str">
        <f t="shared" si="10"/>
        <v>46261100</v>
      </c>
    </row>
    <row r="327" spans="1:23" x14ac:dyDescent="0.55000000000000004">
      <c r="A327" s="21" t="b">
        <f>SOF[[#This Row],[RepDate]]='Monthly-Individual-Data'!A332</f>
        <v>0</v>
      </c>
      <c r="B327" s="21">
        <v>44805</v>
      </c>
      <c r="C327" t="s">
        <v>206</v>
      </c>
      <c r="D327" t="s">
        <v>109</v>
      </c>
      <c r="E327">
        <v>67</v>
      </c>
      <c r="F327" t="str">
        <f>INDEX(Branch[Area],MATCH(SOF[[#This Row],[Branch]],Branch[SortCode],0))</f>
        <v>Dublin</v>
      </c>
      <c r="G327" t="str">
        <f>INDEX(Branch[Branch],MATCH(SOF[[#This Row],[Branch]],Branch[SortCode],0))</f>
        <v>Stillorgan</v>
      </c>
      <c r="V327">
        <v>990629</v>
      </c>
      <c r="W327" t="str">
        <f t="shared" si="10"/>
        <v>21629930</v>
      </c>
    </row>
    <row r="328" spans="1:23" x14ac:dyDescent="0.55000000000000004">
      <c r="A328" s="21" t="b">
        <f>SOF[[#This Row],[RepDate]]='Monthly-Individual-Data'!A333</f>
        <v>0</v>
      </c>
      <c r="B328" s="21">
        <v>44805</v>
      </c>
      <c r="C328" t="s">
        <v>206</v>
      </c>
      <c r="D328" t="s">
        <v>168</v>
      </c>
      <c r="E328">
        <v>61</v>
      </c>
      <c r="F328" t="str">
        <f>INDEX(Branch[Area],MATCH(SOF[[#This Row],[Branch]],Branch[SortCode],0))</f>
        <v>Dublin</v>
      </c>
      <c r="G328" t="str">
        <f>INDEX(Branch[Branch],MATCH(SOF[[#This Row],[Branch]],Branch[SortCode],0))</f>
        <v>Stillorgan</v>
      </c>
      <c r="V328">
        <v>990629</v>
      </c>
      <c r="W328" t="str">
        <f t="shared" si="10"/>
        <v>21629930</v>
      </c>
    </row>
    <row r="329" spans="1:23" x14ac:dyDescent="0.55000000000000004">
      <c r="A329" s="21" t="b">
        <f>SOF[[#This Row],[RepDate]]='Monthly-Individual-Data'!A334</f>
        <v>0</v>
      </c>
      <c r="B329" s="21">
        <v>44805</v>
      </c>
      <c r="C329" t="s">
        <v>206</v>
      </c>
      <c r="D329" t="s">
        <v>169</v>
      </c>
      <c r="E329">
        <v>81</v>
      </c>
      <c r="F329" t="str">
        <f>INDEX(Branch[Area],MATCH(SOF[[#This Row],[Branch]],Branch[SortCode],0))</f>
        <v>Dublin</v>
      </c>
      <c r="G329" t="str">
        <f>INDEX(Branch[Branch],MATCH(SOF[[#This Row],[Branch]],Branch[SortCode],0))</f>
        <v>Stillorgan</v>
      </c>
      <c r="V329">
        <v>990629</v>
      </c>
      <c r="W329" t="str">
        <f t="shared" si="10"/>
        <v>21629930</v>
      </c>
    </row>
    <row r="330" spans="1:23" x14ac:dyDescent="0.55000000000000004">
      <c r="A330" s="21" t="b">
        <f>SOF[[#This Row],[RepDate]]='Monthly-Individual-Data'!A335</f>
        <v>0</v>
      </c>
      <c r="B330" s="21">
        <v>44805</v>
      </c>
      <c r="C330" t="s">
        <v>206</v>
      </c>
      <c r="D330" t="s">
        <v>171</v>
      </c>
      <c r="E330">
        <v>34</v>
      </c>
      <c r="F330" t="str">
        <f>INDEX(Branch[Area],MATCH(SOF[[#This Row],[Branch]],Branch[SortCode],0))</f>
        <v>Dublin</v>
      </c>
      <c r="G330" t="str">
        <f>INDEX(Branch[Branch],MATCH(SOF[[#This Row],[Branch]],Branch[SortCode],0))</f>
        <v>Stillorgan</v>
      </c>
      <c r="V330">
        <v>990629</v>
      </c>
      <c r="W330" t="str">
        <f t="shared" si="10"/>
        <v>21629930</v>
      </c>
    </row>
    <row r="331" spans="1:23" x14ac:dyDescent="0.55000000000000004">
      <c r="A331" s="21" t="b">
        <f>SOF[[#This Row],[RepDate]]='Monthly-Individual-Data'!A336</f>
        <v>0</v>
      </c>
      <c r="B331" s="21">
        <v>44805</v>
      </c>
      <c r="C331" t="s">
        <v>206</v>
      </c>
      <c r="D331" t="s">
        <v>173</v>
      </c>
      <c r="E331">
        <v>57</v>
      </c>
      <c r="F331" t="str">
        <f>INDEX(Branch[Area],MATCH(SOF[[#This Row],[Branch]],Branch[SortCode],0))</f>
        <v>Dublin</v>
      </c>
      <c r="G331" t="str">
        <f>INDEX(Branch[Branch],MATCH(SOF[[#This Row],[Branch]],Branch[SortCode],0))</f>
        <v>Stillorgan</v>
      </c>
      <c r="V331">
        <v>990629</v>
      </c>
      <c r="W331" t="str">
        <f t="shared" si="10"/>
        <v>21629930</v>
      </c>
    </row>
    <row r="332" spans="1:23" x14ac:dyDescent="0.55000000000000004">
      <c r="A332" s="21" t="b">
        <f>SOF[[#This Row],[RepDate]]='Monthly-Individual-Data'!A337</f>
        <v>0</v>
      </c>
      <c r="B332" s="21">
        <v>44805</v>
      </c>
      <c r="C332" t="s">
        <v>206</v>
      </c>
      <c r="D332" t="s">
        <v>174</v>
      </c>
      <c r="E332">
        <v>116</v>
      </c>
      <c r="F332" t="str">
        <f>INDEX(Branch[Area],MATCH(SOF[[#This Row],[Branch]],Branch[SortCode],0))</f>
        <v>Dublin</v>
      </c>
      <c r="G332" t="str">
        <f>INDEX(Branch[Branch],MATCH(SOF[[#This Row],[Branch]],Branch[SortCode],0))</f>
        <v>Stillorgan</v>
      </c>
      <c r="V332">
        <v>990629</v>
      </c>
      <c r="W332" t="str">
        <f t="shared" si="10"/>
        <v>21629930</v>
      </c>
    </row>
    <row r="333" spans="1:23" x14ac:dyDescent="0.55000000000000004">
      <c r="A333" s="21" t="b">
        <f>SOF[[#This Row],[RepDate]]='Monthly-Individual-Data'!A338</f>
        <v>0</v>
      </c>
      <c r="B333" s="21">
        <v>44805</v>
      </c>
      <c r="C333" t="s">
        <v>206</v>
      </c>
      <c r="D333" t="s">
        <v>175</v>
      </c>
      <c r="E333">
        <v>85</v>
      </c>
      <c r="F333" t="str">
        <f>INDEX(Branch[Area],MATCH(SOF[[#This Row],[Branch]],Branch[SortCode],0))</f>
        <v>Dublin</v>
      </c>
      <c r="G333" t="str">
        <f>INDEX(Branch[Branch],MATCH(SOF[[#This Row],[Branch]],Branch[SortCode],0))</f>
        <v>Stillorgan</v>
      </c>
      <c r="V333">
        <v>990629</v>
      </c>
      <c r="W333" t="str">
        <f t="shared" si="10"/>
        <v>21629930</v>
      </c>
    </row>
    <row r="334" spans="1:23" x14ac:dyDescent="0.55000000000000004">
      <c r="A334" s="21" t="b">
        <f>SOF[[#This Row],[RepDate]]='Monthly-Individual-Data'!A339</f>
        <v>0</v>
      </c>
      <c r="B334" s="21">
        <v>44805</v>
      </c>
      <c r="C334" t="s">
        <v>206</v>
      </c>
      <c r="D334" t="s">
        <v>179</v>
      </c>
      <c r="E334">
        <v>143</v>
      </c>
      <c r="F334" t="str">
        <f>INDEX(Branch[Area],MATCH(SOF[[#This Row],[Branch]],Branch[SortCode],0))</f>
        <v>Dublin</v>
      </c>
      <c r="G334" t="str">
        <f>INDEX(Branch[Branch],MATCH(SOF[[#This Row],[Branch]],Branch[SortCode],0))</f>
        <v>Stillorgan</v>
      </c>
      <c r="V334">
        <v>990629</v>
      </c>
      <c r="W334" t="str">
        <f t="shared" si="10"/>
        <v>21629930</v>
      </c>
    </row>
    <row r="335" spans="1:23" x14ac:dyDescent="0.55000000000000004">
      <c r="A335" s="21" t="b">
        <f>SOF[[#This Row],[RepDate]]='Monthly-Individual-Data'!A340</f>
        <v>0</v>
      </c>
      <c r="B335" s="21">
        <v>44805</v>
      </c>
      <c r="C335" t="s">
        <v>206</v>
      </c>
      <c r="D335" t="s">
        <v>180</v>
      </c>
      <c r="E335">
        <v>100</v>
      </c>
      <c r="F335" t="str">
        <f>INDEX(Branch[Area],MATCH(SOF[[#This Row],[Branch]],Branch[SortCode],0))</f>
        <v>Dublin</v>
      </c>
      <c r="G335" t="str">
        <f>INDEX(Branch[Branch],MATCH(SOF[[#This Row],[Branch]],Branch[SortCode],0))</f>
        <v>Stillorgan</v>
      </c>
      <c r="V335">
        <v>990629</v>
      </c>
      <c r="W335" t="str">
        <f t="shared" si="10"/>
        <v>21629930</v>
      </c>
    </row>
    <row r="336" spans="1:23" x14ac:dyDescent="0.55000000000000004">
      <c r="A336" s="21" t="b">
        <f>SOF[[#This Row],[RepDate]]='Monthly-Individual-Data'!A341</f>
        <v>0</v>
      </c>
      <c r="B336" s="21">
        <v>44805</v>
      </c>
      <c r="C336" t="s">
        <v>206</v>
      </c>
      <c r="D336" t="s">
        <v>182</v>
      </c>
      <c r="E336">
        <v>54</v>
      </c>
      <c r="F336" t="str">
        <f>INDEX(Branch[Area],MATCH(SOF[[#This Row],[Branch]],Branch[SortCode],0))</f>
        <v>Dublin</v>
      </c>
      <c r="G336" t="str">
        <f>INDEX(Branch[Branch],MATCH(SOF[[#This Row],[Branch]],Branch[SortCode],0))</f>
        <v>Stillorgan</v>
      </c>
      <c r="V336">
        <v>990629</v>
      </c>
      <c r="W336" t="str">
        <f t="shared" si="10"/>
        <v>21629930</v>
      </c>
    </row>
    <row r="337" spans="1:23" x14ac:dyDescent="0.55000000000000004">
      <c r="A337" s="21" t="b">
        <f>SOF[[#This Row],[RepDate]]='Monthly-Individual-Data'!A342</f>
        <v>0</v>
      </c>
      <c r="B337" s="21">
        <v>44805</v>
      </c>
      <c r="C337" t="s">
        <v>206</v>
      </c>
      <c r="D337" t="s">
        <v>184</v>
      </c>
      <c r="E337">
        <v>5</v>
      </c>
      <c r="F337" t="str">
        <f>INDEX(Branch[Area],MATCH(SOF[[#This Row],[Branch]],Branch[SortCode],0))</f>
        <v>Dublin</v>
      </c>
      <c r="G337" t="str">
        <f>INDEX(Branch[Branch],MATCH(SOF[[#This Row],[Branch]],Branch[SortCode],0))</f>
        <v>Stillorgan</v>
      </c>
      <c r="V337">
        <v>990629</v>
      </c>
      <c r="W337" t="str">
        <f t="shared" si="10"/>
        <v>21629930</v>
      </c>
    </row>
    <row r="338" spans="1:23" x14ac:dyDescent="0.55000000000000004">
      <c r="A338" s="21" t="b">
        <f>SOF[[#This Row],[RepDate]]='Monthly-Individual-Data'!A343</f>
        <v>0</v>
      </c>
      <c r="B338" s="21">
        <v>44805</v>
      </c>
      <c r="C338" t="s">
        <v>187</v>
      </c>
      <c r="D338" t="s">
        <v>109</v>
      </c>
      <c r="E338">
        <v>107</v>
      </c>
      <c r="F338" t="str">
        <f>INDEX(Branch[Area],MATCH(SOF[[#This Row],[Branch]],Branch[SortCode],0))</f>
        <v>Dublin</v>
      </c>
      <c r="G338" t="str">
        <f>INDEX(Branch[Branch],MATCH(SOF[[#This Row],[Branch]],Branch[SortCode],0))</f>
        <v>Raheny</v>
      </c>
      <c r="V338">
        <v>990641</v>
      </c>
      <c r="W338" t="str">
        <f t="shared" si="10"/>
        <v>26411120</v>
      </c>
    </row>
    <row r="339" spans="1:23" x14ac:dyDescent="0.55000000000000004">
      <c r="A339" s="21" t="b">
        <f>SOF[[#This Row],[RepDate]]='Monthly-Individual-Data'!A344</f>
        <v>0</v>
      </c>
      <c r="B339" s="21">
        <v>44805</v>
      </c>
      <c r="C339" t="s">
        <v>187</v>
      </c>
      <c r="D339" t="s">
        <v>169</v>
      </c>
      <c r="E339">
        <v>124</v>
      </c>
      <c r="F339" t="str">
        <f>INDEX(Branch[Area],MATCH(SOF[[#This Row],[Branch]],Branch[SortCode],0))</f>
        <v>Dublin</v>
      </c>
      <c r="G339" t="str">
        <f>INDEX(Branch[Branch],MATCH(SOF[[#This Row],[Branch]],Branch[SortCode],0))</f>
        <v>Raheny</v>
      </c>
      <c r="V339">
        <v>990641</v>
      </c>
      <c r="W339" t="str">
        <f t="shared" si="10"/>
        <v>26411120</v>
      </c>
    </row>
    <row r="340" spans="1:23" x14ac:dyDescent="0.55000000000000004">
      <c r="A340" s="21" t="b">
        <f>SOF[[#This Row],[RepDate]]='Monthly-Individual-Data'!A345</f>
        <v>0</v>
      </c>
      <c r="B340" s="21">
        <v>44805</v>
      </c>
      <c r="C340" t="s">
        <v>192</v>
      </c>
      <c r="D340" t="s">
        <v>109</v>
      </c>
      <c r="E340">
        <v>30</v>
      </c>
      <c r="F340" t="str">
        <f>INDEX(Branch[Area],MATCH(SOF[[#This Row],[Branch]],Branch[SortCode],0))</f>
        <v>Dublin</v>
      </c>
      <c r="G340" t="str">
        <f>INDEX(Branch[Branch],MATCH(SOF[[#This Row],[Branch]],Branch[SortCode],0))</f>
        <v>Rathfarnham</v>
      </c>
      <c r="V340">
        <v>990642</v>
      </c>
      <c r="W340" t="str">
        <f t="shared" si="10"/>
        <v>76421070</v>
      </c>
    </row>
    <row r="341" spans="1:23" x14ac:dyDescent="0.55000000000000004">
      <c r="A341" s="21" t="b">
        <f>SOF[[#This Row],[RepDate]]='Monthly-Individual-Data'!A346</f>
        <v>0</v>
      </c>
      <c r="B341" s="21">
        <v>44805</v>
      </c>
      <c r="C341" t="s">
        <v>192</v>
      </c>
      <c r="D341" t="s">
        <v>174</v>
      </c>
      <c r="E341">
        <v>15</v>
      </c>
      <c r="F341" t="str">
        <f>INDEX(Branch[Area],MATCH(SOF[[#This Row],[Branch]],Branch[SortCode],0))</f>
        <v>Dublin</v>
      </c>
      <c r="G341" t="str">
        <f>INDEX(Branch[Branch],MATCH(SOF[[#This Row],[Branch]],Branch[SortCode],0))</f>
        <v>Rathfarnham</v>
      </c>
      <c r="V341">
        <v>990642</v>
      </c>
      <c r="W341" t="str">
        <f t="shared" si="10"/>
        <v>76421070</v>
      </c>
    </row>
    <row r="342" spans="1:23" x14ac:dyDescent="0.55000000000000004">
      <c r="A342" s="21" t="b">
        <f>SOF[[#This Row],[RepDate]]='Monthly-Individual-Data'!A347</f>
        <v>0</v>
      </c>
      <c r="B342" s="21">
        <v>44805</v>
      </c>
      <c r="C342" t="s">
        <v>215</v>
      </c>
      <c r="D342" t="s">
        <v>109</v>
      </c>
      <c r="E342">
        <v>43</v>
      </c>
      <c r="F342" t="str">
        <f>INDEX(Branch[Area],MATCH(SOF[[#This Row],[Branch]],Branch[SortCode],0))</f>
        <v>Dublin</v>
      </c>
      <c r="G342" t="str">
        <f>INDEX(Branch[Branch],MATCH(SOF[[#This Row],[Branch]],Branch[SortCode],0))</f>
        <v>Blanchardstown NTC</v>
      </c>
      <c r="V342">
        <v>990651</v>
      </c>
      <c r="W342" t="str">
        <f t="shared" si="10"/>
        <v>30651840</v>
      </c>
    </row>
    <row r="343" spans="1:23" x14ac:dyDescent="0.55000000000000004">
      <c r="A343" s="21" t="b">
        <f>SOF[[#This Row],[RepDate]]='Monthly-Individual-Data'!A348</f>
        <v>0</v>
      </c>
      <c r="B343" s="21">
        <v>44805</v>
      </c>
      <c r="C343" t="s">
        <v>215</v>
      </c>
      <c r="D343" t="s">
        <v>168</v>
      </c>
      <c r="E343">
        <v>93</v>
      </c>
      <c r="F343" t="str">
        <f>INDEX(Branch[Area],MATCH(SOF[[#This Row],[Branch]],Branch[SortCode],0))</f>
        <v>Dublin</v>
      </c>
      <c r="G343" t="str">
        <f>INDEX(Branch[Branch],MATCH(SOF[[#This Row],[Branch]],Branch[SortCode],0))</f>
        <v>Blanchardstown NTC</v>
      </c>
      <c r="V343">
        <v>990651</v>
      </c>
      <c r="W343" t="str">
        <f t="shared" si="10"/>
        <v>30651840</v>
      </c>
    </row>
    <row r="344" spans="1:23" x14ac:dyDescent="0.55000000000000004">
      <c r="A344" s="21" t="b">
        <f>SOF[[#This Row],[RepDate]]='Monthly-Individual-Data'!A349</f>
        <v>0</v>
      </c>
      <c r="B344" s="21">
        <v>44805</v>
      </c>
      <c r="C344" t="s">
        <v>215</v>
      </c>
      <c r="D344" t="s">
        <v>169</v>
      </c>
      <c r="E344">
        <v>81</v>
      </c>
      <c r="F344" t="str">
        <f>INDEX(Branch[Area],MATCH(SOF[[#This Row],[Branch]],Branch[SortCode],0))</f>
        <v>Dublin</v>
      </c>
      <c r="G344" t="str">
        <f>INDEX(Branch[Branch],MATCH(SOF[[#This Row],[Branch]],Branch[SortCode],0))</f>
        <v>Blanchardstown NTC</v>
      </c>
      <c r="V344">
        <v>990651</v>
      </c>
      <c r="W344" t="str">
        <f t="shared" si="10"/>
        <v>30651840</v>
      </c>
    </row>
    <row r="345" spans="1:23" x14ac:dyDescent="0.55000000000000004">
      <c r="A345" s="21" t="b">
        <f>SOF[[#This Row],[RepDate]]='Monthly-Individual-Data'!A350</f>
        <v>0</v>
      </c>
      <c r="B345" s="21">
        <v>44805</v>
      </c>
      <c r="C345" t="s">
        <v>215</v>
      </c>
      <c r="D345" t="s">
        <v>171</v>
      </c>
      <c r="E345">
        <v>16</v>
      </c>
      <c r="F345" t="str">
        <f>INDEX(Branch[Area],MATCH(SOF[[#This Row],[Branch]],Branch[SortCode],0))</f>
        <v>Dublin</v>
      </c>
      <c r="G345" t="str">
        <f>INDEX(Branch[Branch],MATCH(SOF[[#This Row],[Branch]],Branch[SortCode],0))</f>
        <v>Blanchardstown NTC</v>
      </c>
      <c r="V345">
        <v>990651</v>
      </c>
      <c r="W345" t="str">
        <f t="shared" si="10"/>
        <v>30651840</v>
      </c>
    </row>
    <row r="346" spans="1:23" x14ac:dyDescent="0.55000000000000004">
      <c r="A346" s="21" t="b">
        <f>SOF[[#This Row],[RepDate]]='Monthly-Individual-Data'!A351</f>
        <v>0</v>
      </c>
      <c r="B346" s="21">
        <v>44805</v>
      </c>
      <c r="C346" t="s">
        <v>215</v>
      </c>
      <c r="D346" t="s">
        <v>172</v>
      </c>
      <c r="E346">
        <v>34</v>
      </c>
      <c r="F346" t="str">
        <f>INDEX(Branch[Area],MATCH(SOF[[#This Row],[Branch]],Branch[SortCode],0))</f>
        <v>Dublin</v>
      </c>
      <c r="G346" t="str">
        <f>INDEX(Branch[Branch],MATCH(SOF[[#This Row],[Branch]],Branch[SortCode],0))</f>
        <v>Blanchardstown NTC</v>
      </c>
      <c r="V346">
        <v>990651</v>
      </c>
      <c r="W346" t="str">
        <f t="shared" si="10"/>
        <v>30651840</v>
      </c>
    </row>
    <row r="347" spans="1:23" x14ac:dyDescent="0.55000000000000004">
      <c r="A347" s="21" t="b">
        <f>SOF[[#This Row],[RepDate]]='Monthly-Individual-Data'!A352</f>
        <v>0</v>
      </c>
      <c r="B347" s="21">
        <v>44805</v>
      </c>
      <c r="C347" t="s">
        <v>215</v>
      </c>
      <c r="D347" t="s">
        <v>174</v>
      </c>
      <c r="E347">
        <v>120</v>
      </c>
      <c r="F347" t="str">
        <f>INDEX(Branch[Area],MATCH(SOF[[#This Row],[Branch]],Branch[SortCode],0))</f>
        <v>Dublin</v>
      </c>
      <c r="G347" t="str">
        <f>INDEX(Branch[Branch],MATCH(SOF[[#This Row],[Branch]],Branch[SortCode],0))</f>
        <v>Blanchardstown NTC</v>
      </c>
      <c r="V347">
        <v>990651</v>
      </c>
      <c r="W347" t="str">
        <f t="shared" si="10"/>
        <v>30651840</v>
      </c>
    </row>
    <row r="348" spans="1:23" x14ac:dyDescent="0.55000000000000004">
      <c r="A348" s="21" t="b">
        <f>SOF[[#This Row],[RepDate]]='Monthly-Individual-Data'!A353</f>
        <v>0</v>
      </c>
      <c r="B348" s="21">
        <v>44805</v>
      </c>
      <c r="C348" t="s">
        <v>215</v>
      </c>
      <c r="D348" t="s">
        <v>175</v>
      </c>
      <c r="E348">
        <v>21</v>
      </c>
      <c r="F348" t="str">
        <f>INDEX(Branch[Area],MATCH(SOF[[#This Row],[Branch]],Branch[SortCode],0))</f>
        <v>Dublin</v>
      </c>
      <c r="G348" t="str">
        <f>INDEX(Branch[Branch],MATCH(SOF[[#This Row],[Branch]],Branch[SortCode],0))</f>
        <v>Blanchardstown NTC</v>
      </c>
      <c r="V348">
        <v>990651</v>
      </c>
      <c r="W348" t="str">
        <f t="shared" si="10"/>
        <v>30651840</v>
      </c>
    </row>
    <row r="349" spans="1:23" x14ac:dyDescent="0.55000000000000004">
      <c r="A349" s="21" t="b">
        <f>SOF[[#This Row],[RepDate]]='Monthly-Individual-Data'!A354</f>
        <v>0</v>
      </c>
      <c r="B349" s="21">
        <v>44805</v>
      </c>
      <c r="C349" t="s">
        <v>215</v>
      </c>
      <c r="D349" t="s">
        <v>180</v>
      </c>
      <c r="E349">
        <v>69</v>
      </c>
      <c r="F349" t="str">
        <f>INDEX(Branch[Area],MATCH(SOF[[#This Row],[Branch]],Branch[SortCode],0))</f>
        <v>Dublin</v>
      </c>
      <c r="G349" t="str">
        <f>INDEX(Branch[Branch],MATCH(SOF[[#This Row],[Branch]],Branch[SortCode],0))</f>
        <v>Blanchardstown NTC</v>
      </c>
      <c r="V349">
        <v>990651</v>
      </c>
      <c r="W349" t="str">
        <f t="shared" si="10"/>
        <v>30651840</v>
      </c>
    </row>
    <row r="350" spans="1:23" x14ac:dyDescent="0.55000000000000004">
      <c r="A350" s="21" t="b">
        <f>SOF[[#This Row],[RepDate]]='Monthly-Individual-Data'!A355</f>
        <v>0</v>
      </c>
      <c r="B350" s="21">
        <v>44805</v>
      </c>
      <c r="C350" t="s">
        <v>204</v>
      </c>
      <c r="D350" t="s">
        <v>109</v>
      </c>
      <c r="E350">
        <v>129</v>
      </c>
      <c r="F350" t="str">
        <f>INDEX(Branch[Area],MATCH(SOF[[#This Row],[Branch]],Branch[SortCode],0))</f>
        <v>Dublin</v>
      </c>
      <c r="G350" t="str">
        <f>INDEX(Branch[Branch],MATCH(SOF[[#This Row],[Branch]],Branch[SortCode],0))</f>
        <v>Drumcondra</v>
      </c>
      <c r="V350">
        <v>990653</v>
      </c>
      <c r="W350" t="str">
        <f t="shared" si="10"/>
        <v>19653950</v>
      </c>
    </row>
    <row r="351" spans="1:23" x14ac:dyDescent="0.55000000000000004">
      <c r="A351" s="21" t="b">
        <f>SOF[[#This Row],[RepDate]]='Monthly-Individual-Data'!A356</f>
        <v>0</v>
      </c>
      <c r="B351" s="21">
        <v>44805</v>
      </c>
      <c r="C351" t="s">
        <v>204</v>
      </c>
      <c r="D351" t="s">
        <v>168</v>
      </c>
      <c r="E351">
        <v>31</v>
      </c>
      <c r="F351" t="str">
        <f>INDEX(Branch[Area],MATCH(SOF[[#This Row],[Branch]],Branch[SortCode],0))</f>
        <v>Dublin</v>
      </c>
      <c r="G351" t="str">
        <f>INDEX(Branch[Branch],MATCH(SOF[[#This Row],[Branch]],Branch[SortCode],0))</f>
        <v>Drumcondra</v>
      </c>
      <c r="V351">
        <v>990653</v>
      </c>
      <c r="W351" t="str">
        <f t="shared" si="10"/>
        <v>19653950</v>
      </c>
    </row>
    <row r="352" spans="1:23" x14ac:dyDescent="0.55000000000000004">
      <c r="A352" s="21" t="b">
        <f>SOF[[#This Row],[RepDate]]='Monthly-Individual-Data'!A357</f>
        <v>0</v>
      </c>
      <c r="B352" s="21">
        <v>44805</v>
      </c>
      <c r="C352" t="s">
        <v>220</v>
      </c>
      <c r="D352" t="s">
        <v>109</v>
      </c>
      <c r="E352">
        <v>153</v>
      </c>
      <c r="F352" t="str">
        <f>INDEX(Branch[Area],MATCH(SOF[[#This Row],[Branch]],Branch[SortCode],0))</f>
        <v>Dublin</v>
      </c>
      <c r="G352" t="str">
        <f>INDEX(Branch[Branch],MATCH(SOF[[#This Row],[Branch]],Branch[SortCode],0))</f>
        <v>Malahide</v>
      </c>
      <c r="V352">
        <v>990656</v>
      </c>
      <c r="W352" t="str">
        <f t="shared" si="10"/>
        <v>35656790</v>
      </c>
    </row>
    <row r="353" spans="1:23" x14ac:dyDescent="0.55000000000000004">
      <c r="A353" s="21" t="b">
        <f>SOF[[#This Row],[RepDate]]='Monthly-Individual-Data'!A358</f>
        <v>0</v>
      </c>
      <c r="B353" s="21">
        <v>44805</v>
      </c>
      <c r="C353" t="s">
        <v>220</v>
      </c>
      <c r="D353" t="s">
        <v>168</v>
      </c>
      <c r="E353">
        <v>70</v>
      </c>
      <c r="F353" t="str">
        <f>INDEX(Branch[Area],MATCH(SOF[[#This Row],[Branch]],Branch[SortCode],0))</f>
        <v>Dublin</v>
      </c>
      <c r="G353" t="str">
        <f>INDEX(Branch[Branch],MATCH(SOF[[#This Row],[Branch]],Branch[SortCode],0))</f>
        <v>Malahide</v>
      </c>
      <c r="V353">
        <v>990656</v>
      </c>
      <c r="W353" t="str">
        <f t="shared" si="10"/>
        <v>35656790</v>
      </c>
    </row>
    <row r="354" spans="1:23" x14ac:dyDescent="0.55000000000000004">
      <c r="A354" s="21" t="b">
        <f>SOF[[#This Row],[RepDate]]='Monthly-Individual-Data'!A359</f>
        <v>0</v>
      </c>
      <c r="B354" s="21">
        <v>44805</v>
      </c>
      <c r="C354" t="s">
        <v>220</v>
      </c>
      <c r="D354" t="s">
        <v>169</v>
      </c>
      <c r="E354">
        <v>96</v>
      </c>
      <c r="F354" t="str">
        <f>INDEX(Branch[Area],MATCH(SOF[[#This Row],[Branch]],Branch[SortCode],0))</f>
        <v>Dublin</v>
      </c>
      <c r="G354" t="str">
        <f>INDEX(Branch[Branch],MATCH(SOF[[#This Row],[Branch]],Branch[SortCode],0))</f>
        <v>Malahide</v>
      </c>
      <c r="V354">
        <v>990656</v>
      </c>
      <c r="W354" t="str">
        <f t="shared" si="10"/>
        <v>35656790</v>
      </c>
    </row>
    <row r="355" spans="1:23" x14ac:dyDescent="0.55000000000000004">
      <c r="A355" s="21" t="b">
        <f>SOF[[#This Row],[RepDate]]='Monthly-Individual-Data'!A360</f>
        <v>0</v>
      </c>
      <c r="B355" s="21">
        <v>44805</v>
      </c>
      <c r="C355" t="s">
        <v>220</v>
      </c>
      <c r="D355" t="s">
        <v>171</v>
      </c>
      <c r="E355">
        <v>97</v>
      </c>
      <c r="F355" t="str">
        <f>INDEX(Branch[Area],MATCH(SOF[[#This Row],[Branch]],Branch[SortCode],0))</f>
        <v>Dublin</v>
      </c>
      <c r="G355" t="str">
        <f>INDEX(Branch[Branch],MATCH(SOF[[#This Row],[Branch]],Branch[SortCode],0))</f>
        <v>Malahide</v>
      </c>
      <c r="V355">
        <v>990656</v>
      </c>
      <c r="W355" t="str">
        <f t="shared" si="10"/>
        <v>35656790</v>
      </c>
    </row>
    <row r="356" spans="1:23" x14ac:dyDescent="0.55000000000000004">
      <c r="A356" s="21" t="b">
        <f>SOF[[#This Row],[RepDate]]='Monthly-Individual-Data'!A361</f>
        <v>0</v>
      </c>
      <c r="B356" s="21">
        <v>44805</v>
      </c>
      <c r="C356" t="s">
        <v>220</v>
      </c>
      <c r="D356" t="s">
        <v>174</v>
      </c>
      <c r="E356">
        <v>9</v>
      </c>
      <c r="F356" t="str">
        <f>INDEX(Branch[Area],MATCH(SOF[[#This Row],[Branch]],Branch[SortCode],0))</f>
        <v>Dublin</v>
      </c>
      <c r="G356" t="str">
        <f>INDEX(Branch[Branch],MATCH(SOF[[#This Row],[Branch]],Branch[SortCode],0))</f>
        <v>Malahide</v>
      </c>
      <c r="V356">
        <v>990656</v>
      </c>
      <c r="W356" t="str">
        <f t="shared" si="10"/>
        <v>35656790</v>
      </c>
    </row>
    <row r="357" spans="1:23" x14ac:dyDescent="0.55000000000000004">
      <c r="A357" s="21" t="b">
        <f>SOF[[#This Row],[RepDate]]='Monthly-Individual-Data'!A362</f>
        <v>0</v>
      </c>
      <c r="B357" s="21">
        <v>44805</v>
      </c>
      <c r="C357" t="s">
        <v>220</v>
      </c>
      <c r="D357" t="s">
        <v>182</v>
      </c>
      <c r="E357">
        <v>12</v>
      </c>
      <c r="F357" t="str">
        <f>INDEX(Branch[Area],MATCH(SOF[[#This Row],[Branch]],Branch[SortCode],0))</f>
        <v>Dublin</v>
      </c>
      <c r="G357" t="str">
        <f>INDEX(Branch[Branch],MATCH(SOF[[#This Row],[Branch]],Branch[SortCode],0))</f>
        <v>Malahide</v>
      </c>
      <c r="V357">
        <v>990656</v>
      </c>
      <c r="W357" t="str">
        <f t="shared" si="10"/>
        <v>35656790</v>
      </c>
    </row>
    <row r="358" spans="1:23" x14ac:dyDescent="0.55000000000000004">
      <c r="A358" s="21" t="b">
        <f>SOF[[#This Row],[RepDate]]='Monthly-Individual-Data'!A363</f>
        <v>0</v>
      </c>
      <c r="B358" s="21">
        <v>44805</v>
      </c>
      <c r="C358" t="s">
        <v>198</v>
      </c>
      <c r="D358" t="s">
        <v>109</v>
      </c>
      <c r="E358">
        <v>123</v>
      </c>
      <c r="F358" t="str">
        <f>INDEX(Branch[Area],MATCH(SOF[[#This Row],[Branch]],Branch[SortCode],0))</f>
        <v>Dublin</v>
      </c>
      <c r="G358" t="str">
        <f>INDEX(Branch[Branch],MATCH(SOF[[#This Row],[Branch]],Branch[SortCode],0))</f>
        <v>O'Connell St</v>
      </c>
      <c r="V358">
        <v>990658</v>
      </c>
      <c r="W358" t="str">
        <f t="shared" si="10"/>
        <v>13658101</v>
      </c>
    </row>
    <row r="359" spans="1:23" x14ac:dyDescent="0.55000000000000004">
      <c r="A359" s="21" t="b">
        <f>SOF[[#This Row],[RepDate]]='Monthly-Individual-Data'!A364</f>
        <v>0</v>
      </c>
      <c r="B359" s="21">
        <v>44805</v>
      </c>
      <c r="C359" t="s">
        <v>198</v>
      </c>
      <c r="D359" t="s">
        <v>168</v>
      </c>
      <c r="E359">
        <v>159</v>
      </c>
      <c r="F359" t="str">
        <f>INDEX(Branch[Area],MATCH(SOF[[#This Row],[Branch]],Branch[SortCode],0))</f>
        <v>Dublin</v>
      </c>
      <c r="G359" t="str">
        <f>INDEX(Branch[Branch],MATCH(SOF[[#This Row],[Branch]],Branch[SortCode],0))</f>
        <v>O'Connell St</v>
      </c>
      <c r="V359">
        <v>990658</v>
      </c>
      <c r="W359" t="str">
        <f t="shared" si="10"/>
        <v>13658101</v>
      </c>
    </row>
    <row r="360" spans="1:23" x14ac:dyDescent="0.55000000000000004">
      <c r="A360" s="21" t="b">
        <f>SOF[[#This Row],[RepDate]]='Monthly-Individual-Data'!A365</f>
        <v>0</v>
      </c>
      <c r="B360" s="21">
        <v>44805</v>
      </c>
      <c r="C360" t="s">
        <v>198</v>
      </c>
      <c r="D360" t="s">
        <v>169</v>
      </c>
      <c r="E360">
        <v>94</v>
      </c>
      <c r="F360" t="str">
        <f>INDEX(Branch[Area],MATCH(SOF[[#This Row],[Branch]],Branch[SortCode],0))</f>
        <v>Dublin</v>
      </c>
      <c r="G360" t="str">
        <f>INDEX(Branch[Branch],MATCH(SOF[[#This Row],[Branch]],Branch[SortCode],0))</f>
        <v>O'Connell St</v>
      </c>
      <c r="V360">
        <v>990658</v>
      </c>
      <c r="W360" t="str">
        <f t="shared" si="10"/>
        <v>13658101</v>
      </c>
    </row>
    <row r="361" spans="1:23" x14ac:dyDescent="0.55000000000000004">
      <c r="A361" s="21" t="b">
        <f>SOF[[#This Row],[RepDate]]='Monthly-Individual-Data'!A366</f>
        <v>0</v>
      </c>
      <c r="B361" s="21">
        <v>44805</v>
      </c>
      <c r="C361" t="s">
        <v>198</v>
      </c>
      <c r="D361" t="s">
        <v>171</v>
      </c>
      <c r="E361">
        <v>92</v>
      </c>
      <c r="F361" t="str">
        <f>INDEX(Branch[Area],MATCH(SOF[[#This Row],[Branch]],Branch[SortCode],0))</f>
        <v>Dublin</v>
      </c>
      <c r="G361" t="str">
        <f>INDEX(Branch[Branch],MATCH(SOF[[#This Row],[Branch]],Branch[SortCode],0))</f>
        <v>O'Connell St</v>
      </c>
      <c r="V361">
        <v>990658</v>
      </c>
      <c r="W361" t="str">
        <f t="shared" si="10"/>
        <v>13658101</v>
      </c>
    </row>
    <row r="362" spans="1:23" x14ac:dyDescent="0.55000000000000004">
      <c r="A362" s="21" t="b">
        <f>SOF[[#This Row],[RepDate]]='Monthly-Individual-Data'!A367</f>
        <v>0</v>
      </c>
      <c r="B362" s="21">
        <v>44805</v>
      </c>
      <c r="C362" t="s">
        <v>198</v>
      </c>
      <c r="D362" t="s">
        <v>172</v>
      </c>
      <c r="E362">
        <v>115</v>
      </c>
      <c r="F362" t="str">
        <f>INDEX(Branch[Area],MATCH(SOF[[#This Row],[Branch]],Branch[SortCode],0))</f>
        <v>Dublin</v>
      </c>
      <c r="G362" t="str">
        <f>INDEX(Branch[Branch],MATCH(SOF[[#This Row],[Branch]],Branch[SortCode],0))</f>
        <v>O'Connell St</v>
      </c>
      <c r="V362">
        <v>990658</v>
      </c>
      <c r="W362" t="str">
        <f t="shared" si="10"/>
        <v>13658101</v>
      </c>
    </row>
    <row r="363" spans="1:23" x14ac:dyDescent="0.55000000000000004">
      <c r="A363" s="21" t="b">
        <f>SOF[[#This Row],[RepDate]]='Monthly-Individual-Data'!A368</f>
        <v>0</v>
      </c>
      <c r="B363" s="21">
        <v>44805</v>
      </c>
      <c r="C363" t="s">
        <v>198</v>
      </c>
      <c r="D363" t="s">
        <v>180</v>
      </c>
      <c r="E363">
        <v>59</v>
      </c>
      <c r="F363" t="str">
        <f>INDEX(Branch[Area],MATCH(SOF[[#This Row],[Branch]],Branch[SortCode],0))</f>
        <v>Dublin</v>
      </c>
      <c r="G363" t="str">
        <f>INDEX(Branch[Branch],MATCH(SOF[[#This Row],[Branch]],Branch[SortCode],0))</f>
        <v>O'Connell St</v>
      </c>
      <c r="V363">
        <v>990658</v>
      </c>
      <c r="W363" t="str">
        <f t="shared" si="10"/>
        <v>13658101</v>
      </c>
    </row>
    <row r="364" spans="1:23" x14ac:dyDescent="0.55000000000000004">
      <c r="A364" s="21" t="b">
        <f>SOF[[#This Row],[RepDate]]='Monthly-Individual-Data'!A369</f>
        <v>0</v>
      </c>
      <c r="B364" s="21">
        <v>44805</v>
      </c>
      <c r="C364" t="s">
        <v>198</v>
      </c>
      <c r="D364" t="s">
        <v>184</v>
      </c>
      <c r="E364">
        <v>23</v>
      </c>
      <c r="F364" t="str">
        <f>INDEX(Branch[Area],MATCH(SOF[[#This Row],[Branch]],Branch[SortCode],0))</f>
        <v>Dublin</v>
      </c>
      <c r="G364" t="str">
        <f>INDEX(Branch[Branch],MATCH(SOF[[#This Row],[Branch]],Branch[SortCode],0))</f>
        <v>O'Connell St</v>
      </c>
      <c r="V364">
        <v>990658</v>
      </c>
      <c r="W364" t="str">
        <f t="shared" si="10"/>
        <v>13658101</v>
      </c>
    </row>
    <row r="365" spans="1:23" x14ac:dyDescent="0.55000000000000004">
      <c r="A365" s="21" t="b">
        <f>SOF[[#This Row],[RepDate]]='Monthly-Individual-Data'!A370</f>
        <v>0</v>
      </c>
      <c r="B365" s="21">
        <v>44805</v>
      </c>
      <c r="C365" t="s">
        <v>218</v>
      </c>
      <c r="D365" t="s">
        <v>109</v>
      </c>
      <c r="E365">
        <v>38</v>
      </c>
      <c r="F365" t="str">
        <f>INDEX(Branch[Area],MATCH(SOF[[#This Row],[Branch]],Branch[SortCode],0))</f>
        <v>Dublin</v>
      </c>
      <c r="G365" t="str">
        <f>INDEX(Branch[Branch],MATCH(SOF[[#This Row],[Branch]],Branch[SortCode],0))</f>
        <v>Swords</v>
      </c>
      <c r="V365">
        <v>990661</v>
      </c>
      <c r="W365" t="str">
        <f t="shared" si="10"/>
        <v>33661810</v>
      </c>
    </row>
    <row r="366" spans="1:23" x14ac:dyDescent="0.55000000000000004">
      <c r="A366" s="21" t="b">
        <f>SOF[[#This Row],[RepDate]]='Monthly-Individual-Data'!A371</f>
        <v>0</v>
      </c>
      <c r="B366" s="21">
        <v>44805</v>
      </c>
      <c r="C366" t="s">
        <v>218</v>
      </c>
      <c r="D366" t="s">
        <v>168</v>
      </c>
      <c r="E366">
        <v>103</v>
      </c>
      <c r="F366" t="str">
        <f>INDEX(Branch[Area],MATCH(SOF[[#This Row],[Branch]],Branch[SortCode],0))</f>
        <v>Dublin</v>
      </c>
      <c r="G366" t="str">
        <f>INDEX(Branch[Branch],MATCH(SOF[[#This Row],[Branch]],Branch[SortCode],0))</f>
        <v>Swords</v>
      </c>
      <c r="V366">
        <v>990661</v>
      </c>
      <c r="W366" t="str">
        <f t="shared" si="10"/>
        <v>33661810</v>
      </c>
    </row>
    <row r="367" spans="1:23" x14ac:dyDescent="0.55000000000000004">
      <c r="A367" s="21" t="b">
        <f>SOF[[#This Row],[RepDate]]='Monthly-Individual-Data'!A372</f>
        <v>0</v>
      </c>
      <c r="B367" s="21">
        <v>44805</v>
      </c>
      <c r="C367" t="s">
        <v>218</v>
      </c>
      <c r="D367" t="s">
        <v>169</v>
      </c>
      <c r="E367">
        <v>69</v>
      </c>
      <c r="F367" t="str">
        <f>INDEX(Branch[Area],MATCH(SOF[[#This Row],[Branch]],Branch[SortCode],0))</f>
        <v>Dublin</v>
      </c>
      <c r="G367" t="str">
        <f>INDEX(Branch[Branch],MATCH(SOF[[#This Row],[Branch]],Branch[SortCode],0))</f>
        <v>Swords</v>
      </c>
      <c r="V367">
        <v>990661</v>
      </c>
      <c r="W367" t="str">
        <f t="shared" si="10"/>
        <v>33661810</v>
      </c>
    </row>
    <row r="368" spans="1:23" x14ac:dyDescent="0.55000000000000004">
      <c r="A368" s="21" t="b">
        <f>SOF[[#This Row],[RepDate]]='Monthly-Individual-Data'!A373</f>
        <v>0</v>
      </c>
      <c r="B368" s="21">
        <v>44805</v>
      </c>
      <c r="C368" t="s">
        <v>218</v>
      </c>
      <c r="D368" t="s">
        <v>170</v>
      </c>
      <c r="E368">
        <v>100</v>
      </c>
      <c r="F368" t="str">
        <f>INDEX(Branch[Area],MATCH(SOF[[#This Row],[Branch]],Branch[SortCode],0))</f>
        <v>Dublin</v>
      </c>
      <c r="G368" t="str">
        <f>INDEX(Branch[Branch],MATCH(SOF[[#This Row],[Branch]],Branch[SortCode],0))</f>
        <v>Swords</v>
      </c>
      <c r="V368">
        <v>990661</v>
      </c>
      <c r="W368" t="str">
        <f t="shared" si="10"/>
        <v>33661810</v>
      </c>
    </row>
    <row r="369" spans="1:23" x14ac:dyDescent="0.55000000000000004">
      <c r="A369" s="21" t="b">
        <f>SOF[[#This Row],[RepDate]]='Monthly-Individual-Data'!A374</f>
        <v>0</v>
      </c>
      <c r="B369" s="21">
        <v>44805</v>
      </c>
      <c r="C369" t="s">
        <v>218</v>
      </c>
      <c r="D369" t="s">
        <v>171</v>
      </c>
      <c r="E369">
        <v>95</v>
      </c>
      <c r="F369" t="str">
        <f>INDEX(Branch[Area],MATCH(SOF[[#This Row],[Branch]],Branch[SortCode],0))</f>
        <v>Dublin</v>
      </c>
      <c r="G369" t="str">
        <f>INDEX(Branch[Branch],MATCH(SOF[[#This Row],[Branch]],Branch[SortCode],0))</f>
        <v>Swords</v>
      </c>
      <c r="V369">
        <v>990661</v>
      </c>
      <c r="W369" t="str">
        <f t="shared" si="10"/>
        <v>33661810</v>
      </c>
    </row>
    <row r="370" spans="1:23" x14ac:dyDescent="0.55000000000000004">
      <c r="A370" s="21" t="b">
        <f>SOF[[#This Row],[RepDate]]='Monthly-Individual-Data'!A375</f>
        <v>0</v>
      </c>
      <c r="B370" s="21">
        <v>44805</v>
      </c>
      <c r="C370" t="s">
        <v>218</v>
      </c>
      <c r="D370" t="s">
        <v>172</v>
      </c>
      <c r="E370">
        <v>100</v>
      </c>
      <c r="F370" t="str">
        <f>INDEX(Branch[Area],MATCH(SOF[[#This Row],[Branch]],Branch[SortCode],0))</f>
        <v>Dublin</v>
      </c>
      <c r="G370" t="str">
        <f>INDEX(Branch[Branch],MATCH(SOF[[#This Row],[Branch]],Branch[SortCode],0))</f>
        <v>Swords</v>
      </c>
      <c r="V370">
        <v>990661</v>
      </c>
      <c r="W370" t="str">
        <f t="shared" si="10"/>
        <v>33661810</v>
      </c>
    </row>
    <row r="371" spans="1:23" x14ac:dyDescent="0.55000000000000004">
      <c r="A371" s="21" t="b">
        <f>SOF[[#This Row],[RepDate]]='Monthly-Individual-Data'!A376</f>
        <v>0</v>
      </c>
      <c r="B371" s="21">
        <v>44805</v>
      </c>
      <c r="C371" t="s">
        <v>218</v>
      </c>
      <c r="D371" t="s">
        <v>173</v>
      </c>
      <c r="E371">
        <v>129</v>
      </c>
      <c r="F371" t="str">
        <f>INDEX(Branch[Area],MATCH(SOF[[#This Row],[Branch]],Branch[SortCode],0))</f>
        <v>Dublin</v>
      </c>
      <c r="G371" t="str">
        <f>INDEX(Branch[Branch],MATCH(SOF[[#This Row],[Branch]],Branch[SortCode],0))</f>
        <v>Swords</v>
      </c>
      <c r="V371">
        <v>990661</v>
      </c>
      <c r="W371" t="str">
        <f t="shared" si="10"/>
        <v>33661810</v>
      </c>
    </row>
    <row r="372" spans="1:23" x14ac:dyDescent="0.55000000000000004">
      <c r="A372" s="21" t="b">
        <f>SOF[[#This Row],[RepDate]]='Monthly-Individual-Data'!A377</f>
        <v>0</v>
      </c>
      <c r="B372" s="21">
        <v>44805</v>
      </c>
      <c r="C372" t="s">
        <v>218</v>
      </c>
      <c r="D372" t="s">
        <v>174</v>
      </c>
      <c r="E372">
        <v>145</v>
      </c>
      <c r="F372" t="str">
        <f>INDEX(Branch[Area],MATCH(SOF[[#This Row],[Branch]],Branch[SortCode],0))</f>
        <v>Dublin</v>
      </c>
      <c r="G372" t="str">
        <f>INDEX(Branch[Branch],MATCH(SOF[[#This Row],[Branch]],Branch[SortCode],0))</f>
        <v>Swords</v>
      </c>
      <c r="V372">
        <v>990661</v>
      </c>
      <c r="W372" t="str">
        <f t="shared" si="10"/>
        <v>33661810</v>
      </c>
    </row>
    <row r="373" spans="1:23" x14ac:dyDescent="0.55000000000000004">
      <c r="A373" s="21" t="b">
        <f>SOF[[#This Row],[RepDate]]='Monthly-Individual-Data'!A378</f>
        <v>0</v>
      </c>
      <c r="B373" s="21">
        <v>44805</v>
      </c>
      <c r="C373" t="s">
        <v>218</v>
      </c>
      <c r="D373" t="s">
        <v>175</v>
      </c>
      <c r="E373">
        <v>22</v>
      </c>
      <c r="F373" t="str">
        <f>INDEX(Branch[Area],MATCH(SOF[[#This Row],[Branch]],Branch[SortCode],0))</f>
        <v>Dublin</v>
      </c>
      <c r="G373" t="str">
        <f>INDEX(Branch[Branch],MATCH(SOF[[#This Row],[Branch]],Branch[SortCode],0))</f>
        <v>Swords</v>
      </c>
      <c r="V373">
        <v>990661</v>
      </c>
      <c r="W373" t="str">
        <f t="shared" si="10"/>
        <v>33661810</v>
      </c>
    </row>
    <row r="374" spans="1:23" x14ac:dyDescent="0.55000000000000004">
      <c r="A374" s="21" t="b">
        <f>SOF[[#This Row],[RepDate]]='Monthly-Individual-Data'!A379</f>
        <v>0</v>
      </c>
      <c r="B374" s="21">
        <v>44805</v>
      </c>
      <c r="C374" t="s">
        <v>218</v>
      </c>
      <c r="D374" t="s">
        <v>177</v>
      </c>
      <c r="E374">
        <v>113</v>
      </c>
      <c r="F374" t="str">
        <f>INDEX(Branch[Area],MATCH(SOF[[#This Row],[Branch]],Branch[SortCode],0))</f>
        <v>Dublin</v>
      </c>
      <c r="G374" t="str">
        <f>INDEX(Branch[Branch],MATCH(SOF[[#This Row],[Branch]],Branch[SortCode],0))</f>
        <v>Swords</v>
      </c>
      <c r="V374">
        <v>990661</v>
      </c>
      <c r="W374" t="str">
        <f t="shared" si="10"/>
        <v>33661810</v>
      </c>
    </row>
    <row r="375" spans="1:23" x14ac:dyDescent="0.55000000000000004">
      <c r="A375" s="21" t="b">
        <f>SOF[[#This Row],[RepDate]]='Monthly-Individual-Data'!A380</f>
        <v>0</v>
      </c>
      <c r="B375" s="21">
        <v>44805</v>
      </c>
      <c r="C375" t="s">
        <v>218</v>
      </c>
      <c r="D375" t="s">
        <v>179</v>
      </c>
      <c r="E375">
        <v>152</v>
      </c>
      <c r="F375" t="str">
        <f>INDEX(Branch[Area],MATCH(SOF[[#This Row],[Branch]],Branch[SortCode],0))</f>
        <v>Dublin</v>
      </c>
      <c r="G375" t="str">
        <f>INDEX(Branch[Branch],MATCH(SOF[[#This Row],[Branch]],Branch[SortCode],0))</f>
        <v>Swords</v>
      </c>
      <c r="V375">
        <v>990661</v>
      </c>
      <c r="W375" t="str">
        <f t="shared" si="10"/>
        <v>33661810</v>
      </c>
    </row>
    <row r="376" spans="1:23" x14ac:dyDescent="0.55000000000000004">
      <c r="A376" s="21" t="b">
        <f>SOF[[#This Row],[RepDate]]='Monthly-Individual-Data'!A381</f>
        <v>0</v>
      </c>
      <c r="B376" s="21">
        <v>44805</v>
      </c>
      <c r="C376" t="s">
        <v>218</v>
      </c>
      <c r="D376" t="s">
        <v>183</v>
      </c>
      <c r="E376">
        <v>49</v>
      </c>
      <c r="F376" t="str">
        <f>INDEX(Branch[Area],MATCH(SOF[[#This Row],[Branch]],Branch[SortCode],0))</f>
        <v>Dublin</v>
      </c>
      <c r="G376" t="str">
        <f>INDEX(Branch[Branch],MATCH(SOF[[#This Row],[Branch]],Branch[SortCode],0))</f>
        <v>Swords</v>
      </c>
      <c r="V376">
        <v>990661</v>
      </c>
      <c r="W376" t="str">
        <f t="shared" si="10"/>
        <v>33661810</v>
      </c>
    </row>
    <row r="377" spans="1:23" x14ac:dyDescent="0.55000000000000004">
      <c r="A377" s="21" t="b">
        <f>SOF[[#This Row],[RepDate]]='Monthly-Individual-Data'!A382</f>
        <v>0</v>
      </c>
      <c r="B377" s="21">
        <v>44805</v>
      </c>
      <c r="C377" t="s">
        <v>226</v>
      </c>
      <c r="D377" t="s">
        <v>109</v>
      </c>
      <c r="E377">
        <v>153</v>
      </c>
      <c r="F377" t="str">
        <f>INDEX(Branch[Area],MATCH(SOF[[#This Row],[Branch]],Branch[SortCode],0))</f>
        <v>Dublin</v>
      </c>
      <c r="G377" t="str">
        <f>INDEX(Branch[Branch],MATCH(SOF[[#This Row],[Branch]],Branch[SortCode],0))</f>
        <v>Greystones</v>
      </c>
      <c r="V377">
        <v>990667</v>
      </c>
      <c r="W377" t="str">
        <f t="shared" si="10"/>
        <v>41667730</v>
      </c>
    </row>
    <row r="378" spans="1:23" x14ac:dyDescent="0.55000000000000004">
      <c r="A378" s="21" t="b">
        <f>SOF[[#This Row],[RepDate]]='Monthly-Individual-Data'!A383</f>
        <v>0</v>
      </c>
      <c r="B378" s="21">
        <v>44805</v>
      </c>
      <c r="C378" t="s">
        <v>226</v>
      </c>
      <c r="D378" t="s">
        <v>169</v>
      </c>
      <c r="E378">
        <v>145</v>
      </c>
      <c r="F378" t="str">
        <f>INDEX(Branch[Area],MATCH(SOF[[#This Row],[Branch]],Branch[SortCode],0))</f>
        <v>Dublin</v>
      </c>
      <c r="G378" t="str">
        <f>INDEX(Branch[Branch],MATCH(SOF[[#This Row],[Branch]],Branch[SortCode],0))</f>
        <v>Greystones</v>
      </c>
      <c r="V378">
        <v>990667</v>
      </c>
      <c r="W378" t="str">
        <f t="shared" si="10"/>
        <v>41667730</v>
      </c>
    </row>
    <row r="379" spans="1:23" x14ac:dyDescent="0.55000000000000004">
      <c r="A379" s="21" t="b">
        <f>SOF[[#This Row],[RepDate]]='Monthly-Individual-Data'!A384</f>
        <v>0</v>
      </c>
      <c r="B379" s="21">
        <v>44805</v>
      </c>
      <c r="C379" t="s">
        <v>219</v>
      </c>
      <c r="D379" t="s">
        <v>109</v>
      </c>
      <c r="E379">
        <v>151</v>
      </c>
      <c r="F379" t="str">
        <f>INDEX(Branch[Area],MATCH(SOF[[#This Row],[Branch]],Branch[SortCode],0))</f>
        <v>Dublin</v>
      </c>
      <c r="G379" t="str">
        <f>INDEX(Branch[Branch],MATCH(SOF[[#This Row],[Branch]],Branch[SortCode],0))</f>
        <v>Balbriggan</v>
      </c>
      <c r="V379">
        <v>990669</v>
      </c>
      <c r="W379" t="str">
        <f t="shared" si="10"/>
        <v>34669800</v>
      </c>
    </row>
    <row r="380" spans="1:23" x14ac:dyDescent="0.55000000000000004">
      <c r="A380" s="21" t="b">
        <f>SOF[[#This Row],[RepDate]]='Monthly-Individual-Data'!A385</f>
        <v>0</v>
      </c>
      <c r="B380" s="21">
        <v>44805</v>
      </c>
      <c r="C380" t="s">
        <v>219</v>
      </c>
      <c r="D380" t="s">
        <v>169</v>
      </c>
      <c r="E380">
        <v>103</v>
      </c>
      <c r="F380" t="str">
        <f>INDEX(Branch[Area],MATCH(SOF[[#This Row],[Branch]],Branch[SortCode],0))</f>
        <v>Dublin</v>
      </c>
      <c r="G380" t="str">
        <f>INDEX(Branch[Branch],MATCH(SOF[[#This Row],[Branch]],Branch[SortCode],0))</f>
        <v>Balbriggan</v>
      </c>
      <c r="V380">
        <v>990669</v>
      </c>
      <c r="W380" t="str">
        <f t="shared" si="10"/>
        <v>34669800</v>
      </c>
    </row>
    <row r="381" spans="1:23" x14ac:dyDescent="0.55000000000000004">
      <c r="A381" s="21" t="b">
        <f>SOF[[#This Row],[RepDate]]='Monthly-Individual-Data'!A386</f>
        <v>0</v>
      </c>
      <c r="B381" s="21">
        <v>44805</v>
      </c>
      <c r="C381" t="s">
        <v>219</v>
      </c>
      <c r="D381" t="s">
        <v>174</v>
      </c>
      <c r="E381">
        <v>116</v>
      </c>
      <c r="F381" t="str">
        <f>INDEX(Branch[Area],MATCH(SOF[[#This Row],[Branch]],Branch[SortCode],0))</f>
        <v>Dublin</v>
      </c>
      <c r="G381" t="str">
        <f>INDEX(Branch[Branch],MATCH(SOF[[#This Row],[Branch]],Branch[SortCode],0))</f>
        <v>Balbriggan</v>
      </c>
      <c r="V381">
        <v>990669</v>
      </c>
      <c r="W381" t="str">
        <f t="shared" si="10"/>
        <v>34669800</v>
      </c>
    </row>
    <row r="382" spans="1:23" x14ac:dyDescent="0.55000000000000004">
      <c r="A382" s="21" t="b">
        <f>SOF[[#This Row],[RepDate]]='Monthly-Individual-Data'!A387</f>
        <v>0</v>
      </c>
      <c r="B382" s="21">
        <v>44805</v>
      </c>
      <c r="C382" t="s">
        <v>201</v>
      </c>
      <c r="D382" t="s">
        <v>109</v>
      </c>
      <c r="E382">
        <v>33</v>
      </c>
      <c r="F382" t="str">
        <f>INDEX(Branch[Area],MATCH(SOF[[#This Row],[Branch]],Branch[SortCode],0))</f>
        <v>Dublin</v>
      </c>
      <c r="G382" t="str">
        <f>INDEX(Branch[Branch],MATCH(SOF[[#This Row],[Branch]],Branch[SortCode],0))</f>
        <v>Omni</v>
      </c>
      <c r="V382">
        <v>990673</v>
      </c>
      <c r="W382" t="str">
        <f t="shared" si="10"/>
        <v>16673980</v>
      </c>
    </row>
    <row r="383" spans="1:23" x14ac:dyDescent="0.55000000000000004">
      <c r="A383" s="21" t="b">
        <f>SOF[[#This Row],[RepDate]]='Monthly-Individual-Data'!A388</f>
        <v>0</v>
      </c>
      <c r="B383" s="21">
        <v>44805</v>
      </c>
      <c r="C383" t="s">
        <v>201</v>
      </c>
      <c r="D383" t="s">
        <v>168</v>
      </c>
      <c r="E383">
        <v>33</v>
      </c>
      <c r="F383" t="str">
        <f>INDEX(Branch[Area],MATCH(SOF[[#This Row],[Branch]],Branch[SortCode],0))</f>
        <v>Dublin</v>
      </c>
      <c r="G383" t="str">
        <f>INDEX(Branch[Branch],MATCH(SOF[[#This Row],[Branch]],Branch[SortCode],0))</f>
        <v>Omni</v>
      </c>
      <c r="V383">
        <v>990673</v>
      </c>
      <c r="W383" t="str">
        <f t="shared" si="10"/>
        <v>16673980</v>
      </c>
    </row>
    <row r="384" spans="1:23" x14ac:dyDescent="0.55000000000000004">
      <c r="A384" s="21" t="b">
        <f>SOF[[#This Row],[RepDate]]='Monthly-Individual-Data'!A389</f>
        <v>0</v>
      </c>
      <c r="B384" s="21">
        <v>44805</v>
      </c>
      <c r="C384" t="s">
        <v>222</v>
      </c>
      <c r="D384" t="s">
        <v>109</v>
      </c>
      <c r="E384">
        <v>90</v>
      </c>
      <c r="F384" t="str">
        <f>INDEX(Branch[Area],MATCH(SOF[[#This Row],[Branch]],Branch[SortCode],0))</f>
        <v>Dublin</v>
      </c>
      <c r="G384" t="str">
        <f>INDEX(Branch[Branch],MATCH(SOF[[#This Row],[Branch]],Branch[SortCode],0))</f>
        <v>Liffey Valley</v>
      </c>
      <c r="V384">
        <v>990697</v>
      </c>
      <c r="W384" t="str">
        <f t="shared" si="10"/>
        <v>37697770</v>
      </c>
    </row>
    <row r="385" spans="1:23" x14ac:dyDescent="0.55000000000000004">
      <c r="A385" s="21" t="b">
        <f>SOF[[#This Row],[RepDate]]='Monthly-Individual-Data'!A390</f>
        <v>0</v>
      </c>
      <c r="B385" s="21">
        <v>44805</v>
      </c>
      <c r="C385" t="s">
        <v>222</v>
      </c>
      <c r="D385" t="s">
        <v>169</v>
      </c>
      <c r="E385">
        <v>113</v>
      </c>
      <c r="F385" t="str">
        <f>INDEX(Branch[Area],MATCH(SOF[[#This Row],[Branch]],Branch[SortCode],0))</f>
        <v>Dublin</v>
      </c>
      <c r="G385" t="str">
        <f>INDEX(Branch[Branch],MATCH(SOF[[#This Row],[Branch]],Branch[SortCode],0))</f>
        <v>Liffey Valley</v>
      </c>
      <c r="V385">
        <v>990697</v>
      </c>
      <c r="W385" t="str">
        <f t="shared" si="10"/>
        <v>37697770</v>
      </c>
    </row>
    <row r="386" spans="1:23" x14ac:dyDescent="0.55000000000000004">
      <c r="A386" s="21" t="b">
        <f>SOF[[#This Row],[RepDate]]='Monthly-Individual-Data'!A391</f>
        <v>0</v>
      </c>
      <c r="B386" s="21">
        <v>44805</v>
      </c>
      <c r="C386" t="s">
        <v>222</v>
      </c>
      <c r="D386" t="s">
        <v>171</v>
      </c>
      <c r="E386">
        <v>133</v>
      </c>
      <c r="F386" t="str">
        <f>INDEX(Branch[Area],MATCH(SOF[[#This Row],[Branch]],Branch[SortCode],0))</f>
        <v>Dublin</v>
      </c>
      <c r="G386" t="str">
        <f>INDEX(Branch[Branch],MATCH(SOF[[#This Row],[Branch]],Branch[SortCode],0))</f>
        <v>Liffey Valley</v>
      </c>
      <c r="V386">
        <v>990697</v>
      </c>
      <c r="W386" t="str">
        <f t="shared" si="10"/>
        <v>37697770</v>
      </c>
    </row>
    <row r="387" spans="1:23" x14ac:dyDescent="0.55000000000000004">
      <c r="A387" s="21" t="b">
        <f>SOF[[#This Row],[RepDate]]='Monthly-Individual-Data'!A392</f>
        <v>0</v>
      </c>
      <c r="B387" s="21">
        <v>44805</v>
      </c>
      <c r="C387" t="s">
        <v>222</v>
      </c>
      <c r="D387" t="s">
        <v>174</v>
      </c>
      <c r="E387">
        <v>141</v>
      </c>
      <c r="F387" t="str">
        <f>INDEX(Branch[Area],MATCH(SOF[[#This Row],[Branch]],Branch[SortCode],0))</f>
        <v>Dublin</v>
      </c>
      <c r="G387" t="str">
        <f>INDEX(Branch[Branch],MATCH(SOF[[#This Row],[Branch]],Branch[SortCode],0))</f>
        <v>Liffey Valley</v>
      </c>
      <c r="V387">
        <v>990697</v>
      </c>
      <c r="W387" t="str">
        <f t="shared" ref="W387:W450" si="11">VLOOKUP(V387,R:S,2,0)</f>
        <v>37697770</v>
      </c>
    </row>
    <row r="388" spans="1:23" x14ac:dyDescent="0.55000000000000004">
      <c r="A388" s="21" t="b">
        <f>SOF[[#This Row],[RepDate]]='Monthly-Individual-Data'!A393</f>
        <v>0</v>
      </c>
      <c r="B388" s="21">
        <v>44805</v>
      </c>
      <c r="C388" t="s">
        <v>222</v>
      </c>
      <c r="D388" t="s">
        <v>175</v>
      </c>
      <c r="E388">
        <v>3</v>
      </c>
      <c r="F388" t="str">
        <f>INDEX(Branch[Area],MATCH(SOF[[#This Row],[Branch]],Branch[SortCode],0))</f>
        <v>Dublin</v>
      </c>
      <c r="G388" t="str">
        <f>INDEX(Branch[Branch],MATCH(SOF[[#This Row],[Branch]],Branch[SortCode],0))</f>
        <v>Liffey Valley</v>
      </c>
      <c r="V388">
        <v>990697</v>
      </c>
      <c r="W388" t="str">
        <f t="shared" si="11"/>
        <v>37697770</v>
      </c>
    </row>
    <row r="389" spans="1:23" x14ac:dyDescent="0.55000000000000004">
      <c r="A389" s="21" t="b">
        <f>SOF[[#This Row],[RepDate]]='Monthly-Individual-Data'!A394</f>
        <v>0</v>
      </c>
      <c r="B389" s="21">
        <v>44805</v>
      </c>
      <c r="C389" t="s">
        <v>222</v>
      </c>
      <c r="D389" t="s">
        <v>176</v>
      </c>
      <c r="E389">
        <v>148</v>
      </c>
      <c r="F389" t="str">
        <f>INDEX(Branch[Area],MATCH(SOF[[#This Row],[Branch]],Branch[SortCode],0))</f>
        <v>Dublin</v>
      </c>
      <c r="G389" t="str">
        <f>INDEX(Branch[Branch],MATCH(SOF[[#This Row],[Branch]],Branch[SortCode],0))</f>
        <v>Liffey Valley</v>
      </c>
      <c r="V389">
        <v>990697</v>
      </c>
      <c r="W389" t="str">
        <f t="shared" si="11"/>
        <v>37697770</v>
      </c>
    </row>
    <row r="390" spans="1:23" x14ac:dyDescent="0.55000000000000004">
      <c r="A390" s="21" t="b">
        <f>SOF[[#This Row],[RepDate]]='Monthly-Individual-Data'!A395</f>
        <v>0</v>
      </c>
      <c r="B390" s="21">
        <v>44805</v>
      </c>
      <c r="C390" t="s">
        <v>222</v>
      </c>
      <c r="D390" t="s">
        <v>179</v>
      </c>
      <c r="E390">
        <v>12</v>
      </c>
      <c r="F390" t="str">
        <f>INDEX(Branch[Area],MATCH(SOF[[#This Row],[Branch]],Branch[SortCode],0))</f>
        <v>Dublin</v>
      </c>
      <c r="G390" t="str">
        <f>INDEX(Branch[Branch],MATCH(SOF[[#This Row],[Branch]],Branch[SortCode],0))</f>
        <v>Liffey Valley</v>
      </c>
      <c r="V390">
        <v>990697</v>
      </c>
      <c r="W390" t="str">
        <f t="shared" si="11"/>
        <v>37697770</v>
      </c>
    </row>
    <row r="391" spans="1:23" x14ac:dyDescent="0.55000000000000004">
      <c r="A391" s="21" t="b">
        <f>SOF[[#This Row],[RepDate]]='Monthly-Individual-Data'!A396</f>
        <v>0</v>
      </c>
      <c r="B391" s="21">
        <v>44805</v>
      </c>
      <c r="C391" t="s">
        <v>222</v>
      </c>
      <c r="D391" t="s">
        <v>180</v>
      </c>
      <c r="E391">
        <v>38</v>
      </c>
      <c r="F391" t="str">
        <f>INDEX(Branch[Area],MATCH(SOF[[#This Row],[Branch]],Branch[SortCode],0))</f>
        <v>Dublin</v>
      </c>
      <c r="G391" t="str">
        <f>INDEX(Branch[Branch],MATCH(SOF[[#This Row],[Branch]],Branch[SortCode],0))</f>
        <v>Liffey Valley</v>
      </c>
      <c r="V391">
        <v>990697</v>
      </c>
      <c r="W391" t="str">
        <f t="shared" si="11"/>
        <v>37697770</v>
      </c>
    </row>
    <row r="392" spans="1:23" x14ac:dyDescent="0.55000000000000004">
      <c r="A392" s="21" t="b">
        <f>SOF[[#This Row],[RepDate]]='Monthly-Individual-Data'!A397</f>
        <v>0</v>
      </c>
      <c r="B392" s="21">
        <v>44835</v>
      </c>
      <c r="C392" t="s">
        <v>203</v>
      </c>
      <c r="D392" t="s">
        <v>109</v>
      </c>
      <c r="E392">
        <v>10</v>
      </c>
      <c r="F392" t="str">
        <f>INDEX(Branch[Area],MATCH(SOF[[#This Row],[Branch]],Branch[SortCode],0))</f>
        <v>Dublin</v>
      </c>
      <c r="G392" t="str">
        <f>INDEX(Branch[Branch],MATCH(SOF[[#This Row],[Branch]],Branch[SortCode],0))</f>
        <v>Phibsboro</v>
      </c>
      <c r="V392">
        <v>990603</v>
      </c>
      <c r="W392" t="str">
        <f t="shared" si="11"/>
        <v>18603960</v>
      </c>
    </row>
    <row r="393" spans="1:23" x14ac:dyDescent="0.55000000000000004">
      <c r="A393" s="21" t="b">
        <f>SOF[[#This Row],[RepDate]]='Monthly-Individual-Data'!A398</f>
        <v>0</v>
      </c>
      <c r="B393" s="21">
        <v>44835</v>
      </c>
      <c r="C393" t="s">
        <v>208</v>
      </c>
      <c r="D393" t="s">
        <v>109</v>
      </c>
      <c r="E393">
        <v>31</v>
      </c>
      <c r="F393" t="str">
        <f>INDEX(Branch[Area],MATCH(SOF[[#This Row],[Branch]],Branch[SortCode],0))</f>
        <v>Dublin</v>
      </c>
      <c r="G393" t="str">
        <f>INDEX(Branch[Branch],MATCH(SOF[[#This Row],[Branch]],Branch[SortCode],0))</f>
        <v>Dun Laoghaire</v>
      </c>
      <c r="V393">
        <v>990604</v>
      </c>
      <c r="W393" t="str">
        <f t="shared" si="11"/>
        <v>23604910</v>
      </c>
    </row>
    <row r="394" spans="1:23" x14ac:dyDescent="0.55000000000000004">
      <c r="A394" s="21" t="b">
        <f>SOF[[#This Row],[RepDate]]='Monthly-Individual-Data'!A399</f>
        <v>0</v>
      </c>
      <c r="B394" s="21">
        <v>44835</v>
      </c>
      <c r="C394" t="s">
        <v>193</v>
      </c>
      <c r="D394" t="s">
        <v>109</v>
      </c>
      <c r="E394">
        <v>102</v>
      </c>
      <c r="F394" t="str">
        <f>INDEX(Branch[Area],MATCH(SOF[[#This Row],[Branch]],Branch[SortCode],0))</f>
        <v>Dublin</v>
      </c>
      <c r="G394" t="str">
        <f>INDEX(Branch[Branch],MATCH(SOF[[#This Row],[Branch]],Branch[SortCode],0))</f>
        <v>Rathmines</v>
      </c>
      <c r="V394">
        <v>990605</v>
      </c>
      <c r="W394" t="str">
        <f t="shared" si="11"/>
        <v>86051060</v>
      </c>
    </row>
    <row r="395" spans="1:23" x14ac:dyDescent="0.55000000000000004">
      <c r="A395" s="21" t="b">
        <f>SOF[[#This Row],[RepDate]]='Monthly-Individual-Data'!A400</f>
        <v>0</v>
      </c>
      <c r="B395" s="21">
        <v>44835</v>
      </c>
      <c r="C395" t="s">
        <v>193</v>
      </c>
      <c r="D395" t="s">
        <v>169</v>
      </c>
      <c r="E395">
        <v>52</v>
      </c>
      <c r="F395" t="str">
        <f>INDEX(Branch[Area],MATCH(SOF[[#This Row],[Branch]],Branch[SortCode],0))</f>
        <v>Dublin</v>
      </c>
      <c r="G395" t="str">
        <f>INDEX(Branch[Branch],MATCH(SOF[[#This Row],[Branch]],Branch[SortCode],0))</f>
        <v>Rathmines</v>
      </c>
      <c r="V395">
        <v>990605</v>
      </c>
      <c r="W395" t="str">
        <f t="shared" si="11"/>
        <v>86051060</v>
      </c>
    </row>
    <row r="396" spans="1:23" x14ac:dyDescent="0.55000000000000004">
      <c r="A396" s="21" t="b">
        <f>SOF[[#This Row],[RepDate]]='Monthly-Individual-Data'!A401</f>
        <v>0</v>
      </c>
      <c r="B396" s="21">
        <v>44835</v>
      </c>
      <c r="C396" t="s">
        <v>193</v>
      </c>
      <c r="D396" t="s">
        <v>174</v>
      </c>
      <c r="E396">
        <v>155</v>
      </c>
      <c r="F396" t="str">
        <f>INDEX(Branch[Area],MATCH(SOF[[#This Row],[Branch]],Branch[SortCode],0))</f>
        <v>Dublin</v>
      </c>
      <c r="G396" t="str">
        <f>INDEX(Branch[Branch],MATCH(SOF[[#This Row],[Branch]],Branch[SortCode],0))</f>
        <v>Rathmines</v>
      </c>
      <c r="V396">
        <v>990605</v>
      </c>
      <c r="W396" t="str">
        <f t="shared" si="11"/>
        <v>86051060</v>
      </c>
    </row>
    <row r="397" spans="1:23" x14ac:dyDescent="0.55000000000000004">
      <c r="A397" s="21" t="b">
        <f>SOF[[#This Row],[RepDate]]='Monthly-Individual-Data'!A402</f>
        <v>0</v>
      </c>
      <c r="B397" s="21">
        <v>44835</v>
      </c>
      <c r="C397" t="s">
        <v>212</v>
      </c>
      <c r="D397" t="s">
        <v>109</v>
      </c>
      <c r="E397">
        <v>44</v>
      </c>
      <c r="F397" t="str">
        <f>INDEX(Branch[Area],MATCH(SOF[[#This Row],[Branch]],Branch[SortCode],0))</f>
        <v>Dublin</v>
      </c>
      <c r="G397" t="str">
        <f>INDEX(Branch[Branch],MATCH(SOF[[#This Row],[Branch]],Branch[SortCode],0))</f>
        <v>Ballyfermot</v>
      </c>
      <c r="V397">
        <v>990606</v>
      </c>
      <c r="W397" t="str">
        <f t="shared" si="11"/>
        <v>27606870</v>
      </c>
    </row>
    <row r="398" spans="1:23" x14ac:dyDescent="0.55000000000000004">
      <c r="A398" s="21" t="b">
        <f>SOF[[#This Row],[RepDate]]='Monthly-Individual-Data'!A403</f>
        <v>0</v>
      </c>
      <c r="B398" s="21">
        <v>44835</v>
      </c>
      <c r="C398" t="s">
        <v>214</v>
      </c>
      <c r="D398" t="s">
        <v>109</v>
      </c>
      <c r="E398">
        <v>152</v>
      </c>
      <c r="F398" t="str">
        <f>INDEX(Branch[Area],MATCH(SOF[[#This Row],[Branch]],Branch[SortCode],0))</f>
        <v>Dublin</v>
      </c>
      <c r="G398" t="str">
        <f>INDEX(Branch[Branch],MATCH(SOF[[#This Row],[Branch]],Branch[SortCode],0))</f>
        <v>Finglas</v>
      </c>
      <c r="V398">
        <v>990609</v>
      </c>
      <c r="W398" t="str">
        <f t="shared" si="11"/>
        <v>29609850</v>
      </c>
    </row>
    <row r="399" spans="1:23" x14ac:dyDescent="0.55000000000000004">
      <c r="A399" s="21" t="b">
        <f>SOF[[#This Row],[RepDate]]='Monthly-Individual-Data'!A404</f>
        <v>0</v>
      </c>
      <c r="B399" s="21">
        <v>44835</v>
      </c>
      <c r="C399" t="s">
        <v>214</v>
      </c>
      <c r="D399" t="s">
        <v>169</v>
      </c>
      <c r="E399">
        <v>40</v>
      </c>
      <c r="F399" t="str">
        <f>INDEX(Branch[Area],MATCH(SOF[[#This Row],[Branch]],Branch[SortCode],0))</f>
        <v>Dublin</v>
      </c>
      <c r="G399" t="str">
        <f>INDEX(Branch[Branch],MATCH(SOF[[#This Row],[Branch]],Branch[SortCode],0))</f>
        <v>Finglas</v>
      </c>
      <c r="V399">
        <v>990609</v>
      </c>
      <c r="W399" t="str">
        <f t="shared" si="11"/>
        <v>29609850</v>
      </c>
    </row>
    <row r="400" spans="1:23" x14ac:dyDescent="0.55000000000000004">
      <c r="A400" s="21" t="b">
        <f>SOF[[#This Row],[RepDate]]='Monthly-Individual-Data'!A405</f>
        <v>0</v>
      </c>
      <c r="B400" s="21">
        <v>44835</v>
      </c>
      <c r="C400" t="s">
        <v>214</v>
      </c>
      <c r="D400" t="s">
        <v>174</v>
      </c>
      <c r="E400">
        <v>23</v>
      </c>
      <c r="F400" t="str">
        <f>INDEX(Branch[Area],MATCH(SOF[[#This Row],[Branch]],Branch[SortCode],0))</f>
        <v>Dublin</v>
      </c>
      <c r="G400" t="str">
        <f>INDEX(Branch[Branch],MATCH(SOF[[#This Row],[Branch]],Branch[SortCode],0))</f>
        <v>Finglas</v>
      </c>
      <c r="V400">
        <v>990609</v>
      </c>
      <c r="W400" t="str">
        <f t="shared" si="11"/>
        <v>29609850</v>
      </c>
    </row>
    <row r="401" spans="1:23" x14ac:dyDescent="0.55000000000000004">
      <c r="A401" s="21" t="b">
        <f>SOF[[#This Row],[RepDate]]='Monthly-Individual-Data'!A406</f>
        <v>0</v>
      </c>
      <c r="B401" s="21">
        <v>44835</v>
      </c>
      <c r="C401" t="s">
        <v>194</v>
      </c>
      <c r="D401" t="s">
        <v>109</v>
      </c>
      <c r="E401">
        <v>147</v>
      </c>
      <c r="F401" t="str">
        <f>INDEX(Branch[Area],MATCH(SOF[[#This Row],[Branch]],Branch[SortCode],0))</f>
        <v>Dublin</v>
      </c>
      <c r="G401" t="str">
        <f>INDEX(Branch[Branch],MATCH(SOF[[#This Row],[Branch]],Branch[SortCode],0))</f>
        <v>Grafton Street</v>
      </c>
      <c r="V401">
        <v>990610</v>
      </c>
      <c r="W401" t="str">
        <f t="shared" si="11"/>
        <v>96101050</v>
      </c>
    </row>
    <row r="402" spans="1:23" x14ac:dyDescent="0.55000000000000004">
      <c r="A402" s="21" t="b">
        <f>SOF[[#This Row],[RepDate]]='Monthly-Individual-Data'!A407</f>
        <v>0</v>
      </c>
      <c r="B402" s="21">
        <v>44835</v>
      </c>
      <c r="C402" t="s">
        <v>194</v>
      </c>
      <c r="D402" t="s">
        <v>168</v>
      </c>
      <c r="E402">
        <v>127</v>
      </c>
      <c r="F402" t="str">
        <f>INDEX(Branch[Area],MATCH(SOF[[#This Row],[Branch]],Branch[SortCode],0))</f>
        <v>Dublin</v>
      </c>
      <c r="G402" t="str">
        <f>INDEX(Branch[Branch],MATCH(SOF[[#This Row],[Branch]],Branch[SortCode],0))</f>
        <v>Grafton Street</v>
      </c>
      <c r="V402">
        <v>990610</v>
      </c>
      <c r="W402" t="str">
        <f t="shared" si="11"/>
        <v>96101050</v>
      </c>
    </row>
    <row r="403" spans="1:23" x14ac:dyDescent="0.55000000000000004">
      <c r="A403" s="21" t="b">
        <f>SOF[[#This Row],[RepDate]]='Monthly-Individual-Data'!A408</f>
        <v>0</v>
      </c>
      <c r="B403" s="21">
        <v>44835</v>
      </c>
      <c r="C403" t="s">
        <v>194</v>
      </c>
      <c r="D403" t="s">
        <v>169</v>
      </c>
      <c r="E403">
        <v>26</v>
      </c>
      <c r="F403" t="str">
        <f>INDEX(Branch[Area],MATCH(SOF[[#This Row],[Branch]],Branch[SortCode],0))</f>
        <v>Dublin</v>
      </c>
      <c r="G403" t="str">
        <f>INDEX(Branch[Branch],MATCH(SOF[[#This Row],[Branch]],Branch[SortCode],0))</f>
        <v>Grafton Street</v>
      </c>
      <c r="V403">
        <v>990610</v>
      </c>
      <c r="W403" t="str">
        <f t="shared" si="11"/>
        <v>96101050</v>
      </c>
    </row>
    <row r="404" spans="1:23" x14ac:dyDescent="0.55000000000000004">
      <c r="A404" s="21" t="b">
        <f>SOF[[#This Row],[RepDate]]='Monthly-Individual-Data'!A409</f>
        <v>0</v>
      </c>
      <c r="B404" s="21">
        <v>44835</v>
      </c>
      <c r="C404" t="s">
        <v>194</v>
      </c>
      <c r="D404" t="s">
        <v>171</v>
      </c>
      <c r="E404">
        <v>133</v>
      </c>
      <c r="F404" t="str">
        <f>INDEX(Branch[Area],MATCH(SOF[[#This Row],[Branch]],Branch[SortCode],0))</f>
        <v>Dublin</v>
      </c>
      <c r="G404" t="str">
        <f>INDEX(Branch[Branch],MATCH(SOF[[#This Row],[Branch]],Branch[SortCode],0))</f>
        <v>Grafton Street</v>
      </c>
      <c r="V404">
        <v>990610</v>
      </c>
      <c r="W404" t="str">
        <f t="shared" si="11"/>
        <v>96101050</v>
      </c>
    </row>
    <row r="405" spans="1:23" x14ac:dyDescent="0.55000000000000004">
      <c r="A405" s="21" t="b">
        <f>SOF[[#This Row],[RepDate]]='Monthly-Individual-Data'!A410</f>
        <v>0</v>
      </c>
      <c r="B405" s="21">
        <v>44835</v>
      </c>
      <c r="C405" t="s">
        <v>194</v>
      </c>
      <c r="D405" t="s">
        <v>174</v>
      </c>
      <c r="E405">
        <v>74</v>
      </c>
      <c r="F405" t="str">
        <f>INDEX(Branch[Area],MATCH(SOF[[#This Row],[Branch]],Branch[SortCode],0))</f>
        <v>Dublin</v>
      </c>
      <c r="G405" t="str">
        <f>INDEX(Branch[Branch],MATCH(SOF[[#This Row],[Branch]],Branch[SortCode],0))</f>
        <v>Grafton Street</v>
      </c>
      <c r="V405">
        <v>990610</v>
      </c>
      <c r="W405" t="str">
        <f t="shared" si="11"/>
        <v>96101050</v>
      </c>
    </row>
    <row r="406" spans="1:23" x14ac:dyDescent="0.55000000000000004">
      <c r="A406" s="21" t="b">
        <f>SOF[[#This Row],[RepDate]]='Monthly-Individual-Data'!A411</f>
        <v>0</v>
      </c>
      <c r="B406" s="21">
        <v>44835</v>
      </c>
      <c r="C406" t="s">
        <v>194</v>
      </c>
      <c r="D406" t="s">
        <v>175</v>
      </c>
      <c r="E406">
        <v>131</v>
      </c>
      <c r="F406" t="str">
        <f>INDEX(Branch[Area],MATCH(SOF[[#This Row],[Branch]],Branch[SortCode],0))</f>
        <v>Dublin</v>
      </c>
      <c r="G406" t="str">
        <f>INDEX(Branch[Branch],MATCH(SOF[[#This Row],[Branch]],Branch[SortCode],0))</f>
        <v>Grafton Street</v>
      </c>
      <c r="V406">
        <v>990610</v>
      </c>
      <c r="W406" t="str">
        <f t="shared" si="11"/>
        <v>96101050</v>
      </c>
    </row>
    <row r="407" spans="1:23" x14ac:dyDescent="0.55000000000000004">
      <c r="A407" s="21" t="b">
        <f>SOF[[#This Row],[RepDate]]='Monthly-Individual-Data'!A412</f>
        <v>0</v>
      </c>
      <c r="B407" s="21">
        <v>44835</v>
      </c>
      <c r="C407" t="s">
        <v>194</v>
      </c>
      <c r="D407" t="s">
        <v>179</v>
      </c>
      <c r="E407">
        <v>33</v>
      </c>
      <c r="F407" t="str">
        <f>INDEX(Branch[Area],MATCH(SOF[[#This Row],[Branch]],Branch[SortCode],0))</f>
        <v>Dublin</v>
      </c>
      <c r="G407" t="str">
        <f>INDEX(Branch[Branch],MATCH(SOF[[#This Row],[Branch]],Branch[SortCode],0))</f>
        <v>Grafton Street</v>
      </c>
      <c r="V407">
        <v>990610</v>
      </c>
      <c r="W407" t="str">
        <f t="shared" si="11"/>
        <v>96101050</v>
      </c>
    </row>
    <row r="408" spans="1:23" x14ac:dyDescent="0.55000000000000004">
      <c r="A408" s="21" t="b">
        <f>SOF[[#This Row],[RepDate]]='Monthly-Individual-Data'!A413</f>
        <v>0</v>
      </c>
      <c r="B408" s="21">
        <v>44835</v>
      </c>
      <c r="C408" t="s">
        <v>194</v>
      </c>
      <c r="D408" t="s">
        <v>180</v>
      </c>
      <c r="E408">
        <v>128</v>
      </c>
      <c r="F408" t="str">
        <f>INDEX(Branch[Area],MATCH(SOF[[#This Row],[Branch]],Branch[SortCode],0))</f>
        <v>Dublin</v>
      </c>
      <c r="G408" t="str">
        <f>INDEX(Branch[Branch],MATCH(SOF[[#This Row],[Branch]],Branch[SortCode],0))</f>
        <v>Grafton Street</v>
      </c>
      <c r="V408">
        <v>990610</v>
      </c>
      <c r="W408" t="str">
        <f t="shared" si="11"/>
        <v>96101050</v>
      </c>
    </row>
    <row r="409" spans="1:23" x14ac:dyDescent="0.55000000000000004">
      <c r="A409" s="21" t="b">
        <f>SOF[[#This Row],[RepDate]]='Monthly-Individual-Data'!A414</f>
        <v>0</v>
      </c>
      <c r="B409" s="21">
        <v>44835</v>
      </c>
      <c r="C409" t="s">
        <v>210</v>
      </c>
      <c r="D409" t="s">
        <v>109</v>
      </c>
      <c r="E409">
        <v>24</v>
      </c>
      <c r="F409" t="str">
        <f>INDEX(Branch[Area],MATCH(SOF[[#This Row],[Branch]],Branch[SortCode],0))</f>
        <v>Dublin</v>
      </c>
      <c r="G409" t="str">
        <f>INDEX(Branch[Branch],MATCH(SOF[[#This Row],[Branch]],Branch[SortCode],0))</f>
        <v>Walkinstown</v>
      </c>
      <c r="V409">
        <v>990612</v>
      </c>
      <c r="W409" t="str">
        <f t="shared" si="11"/>
        <v>25612890</v>
      </c>
    </row>
    <row r="410" spans="1:23" x14ac:dyDescent="0.55000000000000004">
      <c r="A410" s="21" t="b">
        <f>SOF[[#This Row],[RepDate]]='Monthly-Individual-Data'!A415</f>
        <v>0</v>
      </c>
      <c r="B410" s="21">
        <v>44835</v>
      </c>
      <c r="C410" t="s">
        <v>210</v>
      </c>
      <c r="D410" t="s">
        <v>168</v>
      </c>
      <c r="E410">
        <v>97</v>
      </c>
      <c r="F410" t="str">
        <f>INDEX(Branch[Area],MATCH(SOF[[#This Row],[Branch]],Branch[SortCode],0))</f>
        <v>Dublin</v>
      </c>
      <c r="G410" t="str">
        <f>INDEX(Branch[Branch],MATCH(SOF[[#This Row],[Branch]],Branch[SortCode],0))</f>
        <v>Walkinstown</v>
      </c>
      <c r="V410">
        <v>990612</v>
      </c>
      <c r="W410" t="str">
        <f t="shared" si="11"/>
        <v>25612890</v>
      </c>
    </row>
    <row r="411" spans="1:23" x14ac:dyDescent="0.55000000000000004">
      <c r="A411" s="21" t="b">
        <f>SOF[[#This Row],[RepDate]]='Monthly-Individual-Data'!A416</f>
        <v>0</v>
      </c>
      <c r="B411" s="21">
        <v>44835</v>
      </c>
      <c r="C411" t="s">
        <v>210</v>
      </c>
      <c r="D411" t="s">
        <v>169</v>
      </c>
      <c r="E411">
        <v>93</v>
      </c>
      <c r="F411" t="str">
        <f>INDEX(Branch[Area],MATCH(SOF[[#This Row],[Branch]],Branch[SortCode],0))</f>
        <v>Dublin</v>
      </c>
      <c r="G411" t="str">
        <f>INDEX(Branch[Branch],MATCH(SOF[[#This Row],[Branch]],Branch[SortCode],0))</f>
        <v>Walkinstown</v>
      </c>
      <c r="V411">
        <v>990612</v>
      </c>
      <c r="W411" t="str">
        <f t="shared" si="11"/>
        <v>25612890</v>
      </c>
    </row>
    <row r="412" spans="1:23" x14ac:dyDescent="0.55000000000000004">
      <c r="A412" s="21" t="b">
        <f>SOF[[#This Row],[RepDate]]='Monthly-Individual-Data'!A417</f>
        <v>0</v>
      </c>
      <c r="B412" s="21">
        <v>44835</v>
      </c>
      <c r="C412" t="s">
        <v>186</v>
      </c>
      <c r="D412" t="s">
        <v>109</v>
      </c>
      <c r="E412">
        <v>22</v>
      </c>
      <c r="F412" t="str">
        <f>INDEX(Branch[Area],MATCH(SOF[[#This Row],[Branch]],Branch[SortCode],0))</f>
        <v>Dublin</v>
      </c>
      <c r="G412" t="str">
        <f>INDEX(Branch[Branch],MATCH(SOF[[#This Row],[Branch]],Branch[SortCode],0))</f>
        <v>Artane</v>
      </c>
      <c r="V412">
        <v>990616</v>
      </c>
      <c r="W412" t="str">
        <f t="shared" si="11"/>
        <v>16161130</v>
      </c>
    </row>
    <row r="413" spans="1:23" x14ac:dyDescent="0.55000000000000004">
      <c r="A413" s="21" t="b">
        <f>SOF[[#This Row],[RepDate]]='Monthly-Individual-Data'!A418</f>
        <v>0</v>
      </c>
      <c r="B413" s="21">
        <v>44835</v>
      </c>
      <c r="C413" t="s">
        <v>186</v>
      </c>
      <c r="D413" t="s">
        <v>168</v>
      </c>
      <c r="E413">
        <v>46</v>
      </c>
      <c r="F413" t="str">
        <f>INDEX(Branch[Area],MATCH(SOF[[#This Row],[Branch]],Branch[SortCode],0))</f>
        <v>Dublin</v>
      </c>
      <c r="G413" t="str">
        <f>INDEX(Branch[Branch],MATCH(SOF[[#This Row],[Branch]],Branch[SortCode],0))</f>
        <v>Artane</v>
      </c>
      <c r="V413">
        <v>990616</v>
      </c>
      <c r="W413" t="str">
        <f t="shared" si="11"/>
        <v>16161130</v>
      </c>
    </row>
    <row r="414" spans="1:23" x14ac:dyDescent="0.55000000000000004">
      <c r="A414" s="21" t="b">
        <f>SOF[[#This Row],[RepDate]]='Monthly-Individual-Data'!A419</f>
        <v>0</v>
      </c>
      <c r="B414" s="21">
        <v>44835</v>
      </c>
      <c r="C414" t="s">
        <v>186</v>
      </c>
      <c r="D414" t="s">
        <v>169</v>
      </c>
      <c r="E414">
        <v>63</v>
      </c>
      <c r="F414" t="str">
        <f>INDEX(Branch[Area],MATCH(SOF[[#This Row],[Branch]],Branch[SortCode],0))</f>
        <v>Dublin</v>
      </c>
      <c r="G414" t="str">
        <f>INDEX(Branch[Branch],MATCH(SOF[[#This Row],[Branch]],Branch[SortCode],0))</f>
        <v>Artane</v>
      </c>
      <c r="V414">
        <v>990616</v>
      </c>
      <c r="W414" t="str">
        <f t="shared" si="11"/>
        <v>16161130</v>
      </c>
    </row>
    <row r="415" spans="1:23" x14ac:dyDescent="0.55000000000000004">
      <c r="A415" s="21" t="b">
        <f>SOF[[#This Row],[RepDate]]='Monthly-Individual-Data'!A420</f>
        <v>0</v>
      </c>
      <c r="B415" s="21">
        <v>44835</v>
      </c>
      <c r="C415" t="s">
        <v>186</v>
      </c>
      <c r="D415" t="s">
        <v>175</v>
      </c>
      <c r="E415">
        <v>5</v>
      </c>
      <c r="F415" t="str">
        <f>INDEX(Branch[Area],MATCH(SOF[[#This Row],[Branch]],Branch[SortCode],0))</f>
        <v>Dublin</v>
      </c>
      <c r="G415" t="str">
        <f>INDEX(Branch[Branch],MATCH(SOF[[#This Row],[Branch]],Branch[SortCode],0))</f>
        <v>Artane</v>
      </c>
      <c r="V415">
        <v>990616</v>
      </c>
      <c r="W415" t="str">
        <f t="shared" si="11"/>
        <v>16161130</v>
      </c>
    </row>
    <row r="416" spans="1:23" x14ac:dyDescent="0.55000000000000004">
      <c r="A416" s="21" t="b">
        <f>SOF[[#This Row],[RepDate]]='Monthly-Individual-Data'!A421</f>
        <v>0</v>
      </c>
      <c r="B416" s="21">
        <v>44835</v>
      </c>
      <c r="C416" t="s">
        <v>209</v>
      </c>
      <c r="D416" t="s">
        <v>109</v>
      </c>
      <c r="E416">
        <v>138</v>
      </c>
      <c r="F416" t="str">
        <f>INDEX(Branch[Area],MATCH(SOF[[#This Row],[Branch]],Branch[SortCode],0))</f>
        <v>Dublin</v>
      </c>
      <c r="G416" t="str">
        <f>INDEX(Branch[Branch],MATCH(SOF[[#This Row],[Branch]],Branch[SortCode],0))</f>
        <v>Dundrum</v>
      </c>
      <c r="V416">
        <v>990620</v>
      </c>
      <c r="W416" t="str">
        <f t="shared" si="11"/>
        <v>24620900</v>
      </c>
    </row>
    <row r="417" spans="1:23" x14ac:dyDescent="0.55000000000000004">
      <c r="A417" s="21" t="b">
        <f>SOF[[#This Row],[RepDate]]='Monthly-Individual-Data'!A422</f>
        <v>0</v>
      </c>
      <c r="B417" s="21">
        <v>44835</v>
      </c>
      <c r="C417" t="s">
        <v>225</v>
      </c>
      <c r="D417" t="s">
        <v>109</v>
      </c>
      <c r="E417">
        <v>96</v>
      </c>
      <c r="F417" t="str">
        <f>INDEX(Branch[Area],MATCH(SOF[[#This Row],[Branch]],Branch[SortCode],0))</f>
        <v>Dublin</v>
      </c>
      <c r="G417" t="str">
        <f>INDEX(Branch[Branch],MATCH(SOF[[#This Row],[Branch]],Branch[SortCode],0))</f>
        <v>Bray</v>
      </c>
      <c r="V417">
        <v>990623</v>
      </c>
      <c r="W417" t="str">
        <f t="shared" si="11"/>
        <v>40623740</v>
      </c>
    </row>
    <row r="418" spans="1:23" x14ac:dyDescent="0.55000000000000004">
      <c r="A418" s="21" t="b">
        <f>SOF[[#This Row],[RepDate]]='Monthly-Individual-Data'!A423</f>
        <v>0</v>
      </c>
      <c r="B418" s="21">
        <v>44835</v>
      </c>
      <c r="C418" t="s">
        <v>225</v>
      </c>
      <c r="D418" t="s">
        <v>168</v>
      </c>
      <c r="E418">
        <v>3</v>
      </c>
      <c r="F418" t="str">
        <f>INDEX(Branch[Area],MATCH(SOF[[#This Row],[Branch]],Branch[SortCode],0))</f>
        <v>Dublin</v>
      </c>
      <c r="G418" t="str">
        <f>INDEX(Branch[Branch],MATCH(SOF[[#This Row],[Branch]],Branch[SortCode],0))</f>
        <v>Bray</v>
      </c>
      <c r="V418">
        <v>990623</v>
      </c>
      <c r="W418" t="str">
        <f t="shared" si="11"/>
        <v>40623740</v>
      </c>
    </row>
    <row r="419" spans="1:23" x14ac:dyDescent="0.55000000000000004">
      <c r="A419" s="21" t="b">
        <f>SOF[[#This Row],[RepDate]]='Monthly-Individual-Data'!A424</f>
        <v>0</v>
      </c>
      <c r="B419" s="21">
        <v>44835</v>
      </c>
      <c r="C419" t="s">
        <v>225</v>
      </c>
      <c r="D419" t="s">
        <v>169</v>
      </c>
      <c r="E419">
        <v>34</v>
      </c>
      <c r="F419" t="str">
        <f>INDEX(Branch[Area],MATCH(SOF[[#This Row],[Branch]],Branch[SortCode],0))</f>
        <v>Dublin</v>
      </c>
      <c r="G419" t="str">
        <f>INDEX(Branch[Branch],MATCH(SOF[[#This Row],[Branch]],Branch[SortCode],0))</f>
        <v>Bray</v>
      </c>
      <c r="V419">
        <v>990623</v>
      </c>
      <c r="W419" t="str">
        <f t="shared" si="11"/>
        <v>40623740</v>
      </c>
    </row>
    <row r="420" spans="1:23" x14ac:dyDescent="0.55000000000000004">
      <c r="A420" s="21" t="b">
        <f>SOF[[#This Row],[RepDate]]='Monthly-Individual-Data'!A425</f>
        <v>0</v>
      </c>
      <c r="B420" s="21">
        <v>44835</v>
      </c>
      <c r="C420" t="s">
        <v>225</v>
      </c>
      <c r="D420" t="s">
        <v>170</v>
      </c>
      <c r="E420">
        <v>98</v>
      </c>
      <c r="F420" t="str">
        <f>INDEX(Branch[Area],MATCH(SOF[[#This Row],[Branch]],Branch[SortCode],0))</f>
        <v>Dublin</v>
      </c>
      <c r="G420" t="str">
        <f>INDEX(Branch[Branch],MATCH(SOF[[#This Row],[Branch]],Branch[SortCode],0))</f>
        <v>Bray</v>
      </c>
      <c r="V420">
        <v>990623</v>
      </c>
      <c r="W420" t="str">
        <f t="shared" si="11"/>
        <v>40623740</v>
      </c>
    </row>
    <row r="421" spans="1:23" x14ac:dyDescent="0.55000000000000004">
      <c r="A421" s="21" t="b">
        <f>SOF[[#This Row],[RepDate]]='Monthly-Individual-Data'!A426</f>
        <v>0</v>
      </c>
      <c r="B421" s="21">
        <v>44835</v>
      </c>
      <c r="C421" t="s">
        <v>225</v>
      </c>
      <c r="D421" t="s">
        <v>171</v>
      </c>
      <c r="E421">
        <v>40</v>
      </c>
      <c r="F421" t="str">
        <f>INDEX(Branch[Area],MATCH(SOF[[#This Row],[Branch]],Branch[SortCode],0))</f>
        <v>Dublin</v>
      </c>
      <c r="G421" t="str">
        <f>INDEX(Branch[Branch],MATCH(SOF[[#This Row],[Branch]],Branch[SortCode],0))</f>
        <v>Bray</v>
      </c>
      <c r="V421">
        <v>990623</v>
      </c>
      <c r="W421" t="str">
        <f t="shared" si="11"/>
        <v>40623740</v>
      </c>
    </row>
    <row r="422" spans="1:23" x14ac:dyDescent="0.55000000000000004">
      <c r="A422" s="21" t="b">
        <f>SOF[[#This Row],[RepDate]]='Monthly-Individual-Data'!A427</f>
        <v>0</v>
      </c>
      <c r="B422" s="21">
        <v>44835</v>
      </c>
      <c r="C422" t="s">
        <v>225</v>
      </c>
      <c r="D422" t="s">
        <v>174</v>
      </c>
      <c r="E422">
        <v>151</v>
      </c>
      <c r="F422" t="str">
        <f>INDEX(Branch[Area],MATCH(SOF[[#This Row],[Branch]],Branch[SortCode],0))</f>
        <v>Dublin</v>
      </c>
      <c r="G422" t="str">
        <f>INDEX(Branch[Branch],MATCH(SOF[[#This Row],[Branch]],Branch[SortCode],0))</f>
        <v>Bray</v>
      </c>
      <c r="V422">
        <v>990623</v>
      </c>
      <c r="W422" t="str">
        <f t="shared" si="11"/>
        <v>40623740</v>
      </c>
    </row>
    <row r="423" spans="1:23" x14ac:dyDescent="0.55000000000000004">
      <c r="A423" s="21" t="b">
        <f>SOF[[#This Row],[RepDate]]='Monthly-Individual-Data'!A428</f>
        <v>0</v>
      </c>
      <c r="B423" s="21">
        <v>44835</v>
      </c>
      <c r="C423" t="s">
        <v>225</v>
      </c>
      <c r="D423" t="s">
        <v>175</v>
      </c>
      <c r="E423">
        <v>134</v>
      </c>
      <c r="F423" t="str">
        <f>INDEX(Branch[Area],MATCH(SOF[[#This Row],[Branch]],Branch[SortCode],0))</f>
        <v>Dublin</v>
      </c>
      <c r="G423" t="str">
        <f>INDEX(Branch[Branch],MATCH(SOF[[#This Row],[Branch]],Branch[SortCode],0))</f>
        <v>Bray</v>
      </c>
      <c r="V423">
        <v>990623</v>
      </c>
      <c r="W423" t="str">
        <f t="shared" si="11"/>
        <v>40623740</v>
      </c>
    </row>
    <row r="424" spans="1:23" x14ac:dyDescent="0.55000000000000004">
      <c r="A424" s="21" t="b">
        <f>SOF[[#This Row],[RepDate]]='Monthly-Individual-Data'!A429</f>
        <v>0</v>
      </c>
      <c r="B424" s="21">
        <v>44835</v>
      </c>
      <c r="C424" t="s">
        <v>225</v>
      </c>
      <c r="D424" t="s">
        <v>185</v>
      </c>
      <c r="E424">
        <v>118</v>
      </c>
      <c r="F424" t="str">
        <f>INDEX(Branch[Area],MATCH(SOF[[#This Row],[Branch]],Branch[SortCode],0))</f>
        <v>Dublin</v>
      </c>
      <c r="G424" t="str">
        <f>INDEX(Branch[Branch],MATCH(SOF[[#This Row],[Branch]],Branch[SortCode],0))</f>
        <v>Bray</v>
      </c>
      <c r="V424">
        <v>990623</v>
      </c>
      <c r="W424" t="str">
        <f t="shared" si="11"/>
        <v>40623740</v>
      </c>
    </row>
    <row r="425" spans="1:23" x14ac:dyDescent="0.55000000000000004">
      <c r="A425" s="21" t="b">
        <f>SOF[[#This Row],[RepDate]]='Monthly-Individual-Data'!A430</f>
        <v>0</v>
      </c>
      <c r="B425" s="21">
        <v>44835</v>
      </c>
      <c r="C425" t="s">
        <v>221</v>
      </c>
      <c r="D425" t="s">
        <v>109</v>
      </c>
      <c r="E425">
        <v>42</v>
      </c>
      <c r="F425" t="str">
        <f>INDEX(Branch[Area],MATCH(SOF[[#This Row],[Branch]],Branch[SortCode],0))</f>
        <v>Dublin</v>
      </c>
      <c r="G425" t="str">
        <f>INDEX(Branch[Branch],MATCH(SOF[[#This Row],[Branch]],Branch[SortCode],0))</f>
        <v>Tallaght</v>
      </c>
      <c r="V425">
        <v>990624</v>
      </c>
      <c r="W425" t="str">
        <f t="shared" si="11"/>
        <v>36624780</v>
      </c>
    </row>
    <row r="426" spans="1:23" x14ac:dyDescent="0.55000000000000004">
      <c r="A426" s="21" t="b">
        <f>SOF[[#This Row],[RepDate]]='Monthly-Individual-Data'!A431</f>
        <v>0</v>
      </c>
      <c r="B426" s="21">
        <v>44835</v>
      </c>
      <c r="C426" t="s">
        <v>221</v>
      </c>
      <c r="D426" t="s">
        <v>169</v>
      </c>
      <c r="E426">
        <v>150</v>
      </c>
      <c r="F426" t="str">
        <f>INDEX(Branch[Area],MATCH(SOF[[#This Row],[Branch]],Branch[SortCode],0))</f>
        <v>Dublin</v>
      </c>
      <c r="G426" t="str">
        <f>INDEX(Branch[Branch],MATCH(SOF[[#This Row],[Branch]],Branch[SortCode],0))</f>
        <v>Tallaght</v>
      </c>
      <c r="V426">
        <v>990624</v>
      </c>
      <c r="W426" t="str">
        <f t="shared" si="11"/>
        <v>36624780</v>
      </c>
    </row>
    <row r="427" spans="1:23" x14ac:dyDescent="0.55000000000000004">
      <c r="A427" s="21" t="b">
        <f>SOF[[#This Row],[RepDate]]='Monthly-Individual-Data'!A432</f>
        <v>0</v>
      </c>
      <c r="B427" s="21">
        <v>44835</v>
      </c>
      <c r="C427" t="s">
        <v>221</v>
      </c>
      <c r="D427" t="s">
        <v>171</v>
      </c>
      <c r="E427">
        <v>140</v>
      </c>
      <c r="F427" t="str">
        <f>INDEX(Branch[Area],MATCH(SOF[[#This Row],[Branch]],Branch[SortCode],0))</f>
        <v>Dublin</v>
      </c>
      <c r="G427" t="str">
        <f>INDEX(Branch[Branch],MATCH(SOF[[#This Row],[Branch]],Branch[SortCode],0))</f>
        <v>Tallaght</v>
      </c>
      <c r="V427">
        <v>990624</v>
      </c>
      <c r="W427" t="str">
        <f t="shared" si="11"/>
        <v>36624780</v>
      </c>
    </row>
    <row r="428" spans="1:23" x14ac:dyDescent="0.55000000000000004">
      <c r="A428" s="21" t="b">
        <f>SOF[[#This Row],[RepDate]]='Monthly-Individual-Data'!A433</f>
        <v>0</v>
      </c>
      <c r="B428" s="21">
        <v>44835</v>
      </c>
      <c r="C428" t="s">
        <v>221</v>
      </c>
      <c r="D428" t="s">
        <v>174</v>
      </c>
      <c r="E428">
        <v>16</v>
      </c>
      <c r="F428" t="str">
        <f>INDEX(Branch[Area],MATCH(SOF[[#This Row],[Branch]],Branch[SortCode],0))</f>
        <v>Dublin</v>
      </c>
      <c r="G428" t="str">
        <f>INDEX(Branch[Branch],MATCH(SOF[[#This Row],[Branch]],Branch[SortCode],0))</f>
        <v>Tallaght</v>
      </c>
      <c r="V428">
        <v>990624</v>
      </c>
      <c r="W428" t="str">
        <f t="shared" si="11"/>
        <v>36624780</v>
      </c>
    </row>
    <row r="429" spans="1:23" x14ac:dyDescent="0.55000000000000004">
      <c r="A429" s="21" t="b">
        <f>SOF[[#This Row],[RepDate]]='Monthly-Individual-Data'!A434</f>
        <v>0</v>
      </c>
      <c r="B429" s="21">
        <v>44835</v>
      </c>
      <c r="C429" t="s">
        <v>221</v>
      </c>
      <c r="D429" t="s">
        <v>175</v>
      </c>
      <c r="E429">
        <v>90</v>
      </c>
      <c r="F429" t="str">
        <f>INDEX(Branch[Area],MATCH(SOF[[#This Row],[Branch]],Branch[SortCode],0))</f>
        <v>Dublin</v>
      </c>
      <c r="G429" t="str">
        <f>INDEX(Branch[Branch],MATCH(SOF[[#This Row],[Branch]],Branch[SortCode],0))</f>
        <v>Tallaght</v>
      </c>
      <c r="V429">
        <v>990624</v>
      </c>
      <c r="W429" t="str">
        <f t="shared" si="11"/>
        <v>36624780</v>
      </c>
    </row>
    <row r="430" spans="1:23" x14ac:dyDescent="0.55000000000000004">
      <c r="A430" s="21" t="b">
        <f>SOF[[#This Row],[RepDate]]='Monthly-Individual-Data'!A435</f>
        <v>0</v>
      </c>
      <c r="B430" s="21">
        <v>44835</v>
      </c>
      <c r="C430" t="s">
        <v>189</v>
      </c>
      <c r="D430" t="s">
        <v>109</v>
      </c>
      <c r="E430">
        <v>63</v>
      </c>
      <c r="F430" t="str">
        <f>INDEX(Branch[Area],MATCH(SOF[[#This Row],[Branch]],Branch[SortCode],0))</f>
        <v>Dublin</v>
      </c>
      <c r="G430" t="str">
        <f>INDEX(Branch[Branch],MATCH(SOF[[#This Row],[Branch]],Branch[SortCode],0))</f>
        <v>Baggot St</v>
      </c>
      <c r="V430">
        <v>990626</v>
      </c>
      <c r="W430" t="str">
        <f t="shared" si="11"/>
        <v>46261100</v>
      </c>
    </row>
    <row r="431" spans="1:23" x14ac:dyDescent="0.55000000000000004">
      <c r="A431" s="21" t="b">
        <f>SOF[[#This Row],[RepDate]]='Monthly-Individual-Data'!A436</f>
        <v>0</v>
      </c>
      <c r="B431" s="21">
        <v>44835</v>
      </c>
      <c r="C431" t="s">
        <v>189</v>
      </c>
      <c r="D431" t="s">
        <v>169</v>
      </c>
      <c r="E431">
        <v>8</v>
      </c>
      <c r="F431" t="str">
        <f>INDEX(Branch[Area],MATCH(SOF[[#This Row],[Branch]],Branch[SortCode],0))</f>
        <v>Dublin</v>
      </c>
      <c r="G431" t="str">
        <f>INDEX(Branch[Branch],MATCH(SOF[[#This Row],[Branch]],Branch[SortCode],0))</f>
        <v>Baggot St</v>
      </c>
      <c r="V431">
        <v>990626</v>
      </c>
      <c r="W431" t="str">
        <f t="shared" si="11"/>
        <v>46261100</v>
      </c>
    </row>
    <row r="432" spans="1:23" x14ac:dyDescent="0.55000000000000004">
      <c r="A432" s="21" t="b">
        <f>SOF[[#This Row],[RepDate]]='Monthly-Individual-Data'!A437</f>
        <v>0</v>
      </c>
      <c r="B432" s="21">
        <v>44835</v>
      </c>
      <c r="C432" t="s">
        <v>189</v>
      </c>
      <c r="D432" t="s">
        <v>174</v>
      </c>
      <c r="E432">
        <v>55</v>
      </c>
      <c r="F432" t="str">
        <f>INDEX(Branch[Area],MATCH(SOF[[#This Row],[Branch]],Branch[SortCode],0))</f>
        <v>Dublin</v>
      </c>
      <c r="G432" t="str">
        <f>INDEX(Branch[Branch],MATCH(SOF[[#This Row],[Branch]],Branch[SortCode],0))</f>
        <v>Baggot St</v>
      </c>
      <c r="V432">
        <v>990626</v>
      </c>
      <c r="W432" t="str">
        <f t="shared" si="11"/>
        <v>46261100</v>
      </c>
    </row>
    <row r="433" spans="1:23" x14ac:dyDescent="0.55000000000000004">
      <c r="A433" s="21" t="b">
        <f>SOF[[#This Row],[RepDate]]='Monthly-Individual-Data'!A438</f>
        <v>0</v>
      </c>
      <c r="B433" s="21">
        <v>44835</v>
      </c>
      <c r="C433" t="s">
        <v>206</v>
      </c>
      <c r="D433" t="s">
        <v>109</v>
      </c>
      <c r="E433">
        <v>72</v>
      </c>
      <c r="F433" t="str">
        <f>INDEX(Branch[Area],MATCH(SOF[[#This Row],[Branch]],Branch[SortCode],0))</f>
        <v>Dublin</v>
      </c>
      <c r="G433" t="str">
        <f>INDEX(Branch[Branch],MATCH(SOF[[#This Row],[Branch]],Branch[SortCode],0))</f>
        <v>Stillorgan</v>
      </c>
      <c r="V433">
        <v>990629</v>
      </c>
      <c r="W433" t="str">
        <f t="shared" si="11"/>
        <v>21629930</v>
      </c>
    </row>
    <row r="434" spans="1:23" x14ac:dyDescent="0.55000000000000004">
      <c r="A434" s="21" t="b">
        <f>SOF[[#This Row],[RepDate]]='Monthly-Individual-Data'!A439</f>
        <v>0</v>
      </c>
      <c r="B434" s="21">
        <v>44835</v>
      </c>
      <c r="C434" t="s">
        <v>206</v>
      </c>
      <c r="D434" t="s">
        <v>168</v>
      </c>
      <c r="E434">
        <v>149</v>
      </c>
      <c r="F434" t="str">
        <f>INDEX(Branch[Area],MATCH(SOF[[#This Row],[Branch]],Branch[SortCode],0))</f>
        <v>Dublin</v>
      </c>
      <c r="G434" t="str">
        <f>INDEX(Branch[Branch],MATCH(SOF[[#This Row],[Branch]],Branch[SortCode],0))</f>
        <v>Stillorgan</v>
      </c>
      <c r="V434">
        <v>990629</v>
      </c>
      <c r="W434" t="str">
        <f t="shared" si="11"/>
        <v>21629930</v>
      </c>
    </row>
    <row r="435" spans="1:23" x14ac:dyDescent="0.55000000000000004">
      <c r="A435" s="21" t="b">
        <f>SOF[[#This Row],[RepDate]]='Monthly-Individual-Data'!A440</f>
        <v>0</v>
      </c>
      <c r="B435" s="21">
        <v>44835</v>
      </c>
      <c r="C435" t="s">
        <v>206</v>
      </c>
      <c r="D435" t="s">
        <v>169</v>
      </c>
      <c r="E435">
        <v>62</v>
      </c>
      <c r="F435" t="str">
        <f>INDEX(Branch[Area],MATCH(SOF[[#This Row],[Branch]],Branch[SortCode],0))</f>
        <v>Dublin</v>
      </c>
      <c r="G435" t="str">
        <f>INDEX(Branch[Branch],MATCH(SOF[[#This Row],[Branch]],Branch[SortCode],0))</f>
        <v>Stillorgan</v>
      </c>
      <c r="V435">
        <v>990629</v>
      </c>
      <c r="W435" t="str">
        <f t="shared" si="11"/>
        <v>21629930</v>
      </c>
    </row>
    <row r="436" spans="1:23" x14ac:dyDescent="0.55000000000000004">
      <c r="A436" s="21" t="b">
        <f>SOF[[#This Row],[RepDate]]='Monthly-Individual-Data'!A441</f>
        <v>0</v>
      </c>
      <c r="B436" s="21">
        <v>44835</v>
      </c>
      <c r="C436" t="s">
        <v>206</v>
      </c>
      <c r="D436" t="s">
        <v>170</v>
      </c>
      <c r="E436">
        <v>140</v>
      </c>
      <c r="F436" t="str">
        <f>INDEX(Branch[Area],MATCH(SOF[[#This Row],[Branch]],Branch[SortCode],0))</f>
        <v>Dublin</v>
      </c>
      <c r="G436" t="str">
        <f>INDEX(Branch[Branch],MATCH(SOF[[#This Row],[Branch]],Branch[SortCode],0))</f>
        <v>Stillorgan</v>
      </c>
      <c r="V436">
        <v>990629</v>
      </c>
      <c r="W436" t="str">
        <f t="shared" si="11"/>
        <v>21629930</v>
      </c>
    </row>
    <row r="437" spans="1:23" x14ac:dyDescent="0.55000000000000004">
      <c r="A437" s="21" t="b">
        <f>SOF[[#This Row],[RepDate]]='Monthly-Individual-Data'!A442</f>
        <v>0</v>
      </c>
      <c r="B437" s="21">
        <v>44835</v>
      </c>
      <c r="C437" t="s">
        <v>206</v>
      </c>
      <c r="D437" t="s">
        <v>171</v>
      </c>
      <c r="E437">
        <v>151</v>
      </c>
      <c r="F437" t="str">
        <f>INDEX(Branch[Area],MATCH(SOF[[#This Row],[Branch]],Branch[SortCode],0))</f>
        <v>Dublin</v>
      </c>
      <c r="G437" t="str">
        <f>INDEX(Branch[Branch],MATCH(SOF[[#This Row],[Branch]],Branch[SortCode],0))</f>
        <v>Stillorgan</v>
      </c>
      <c r="V437">
        <v>990629</v>
      </c>
      <c r="W437" t="str">
        <f t="shared" si="11"/>
        <v>21629930</v>
      </c>
    </row>
    <row r="438" spans="1:23" x14ac:dyDescent="0.55000000000000004">
      <c r="A438" s="21" t="b">
        <f>SOF[[#This Row],[RepDate]]='Monthly-Individual-Data'!A443</f>
        <v>0</v>
      </c>
      <c r="B438" s="21">
        <v>44835</v>
      </c>
      <c r="C438" t="s">
        <v>206</v>
      </c>
      <c r="D438" t="s">
        <v>172</v>
      </c>
      <c r="E438">
        <v>8</v>
      </c>
      <c r="F438" t="str">
        <f>INDEX(Branch[Area],MATCH(SOF[[#This Row],[Branch]],Branch[SortCode],0))</f>
        <v>Dublin</v>
      </c>
      <c r="G438" t="str">
        <f>INDEX(Branch[Branch],MATCH(SOF[[#This Row],[Branch]],Branch[SortCode],0))</f>
        <v>Stillorgan</v>
      </c>
      <c r="V438">
        <v>990629</v>
      </c>
      <c r="W438" t="str">
        <f t="shared" si="11"/>
        <v>21629930</v>
      </c>
    </row>
    <row r="439" spans="1:23" x14ac:dyDescent="0.55000000000000004">
      <c r="A439" s="21" t="b">
        <f>SOF[[#This Row],[RepDate]]='Monthly-Individual-Data'!A444</f>
        <v>0</v>
      </c>
      <c r="B439" s="21">
        <v>44835</v>
      </c>
      <c r="C439" t="s">
        <v>206</v>
      </c>
      <c r="D439" t="s">
        <v>174</v>
      </c>
      <c r="E439">
        <v>70</v>
      </c>
      <c r="F439" t="str">
        <f>INDEX(Branch[Area],MATCH(SOF[[#This Row],[Branch]],Branch[SortCode],0))</f>
        <v>Dublin</v>
      </c>
      <c r="G439" t="str">
        <f>INDEX(Branch[Branch],MATCH(SOF[[#This Row],[Branch]],Branch[SortCode],0))</f>
        <v>Stillorgan</v>
      </c>
      <c r="V439">
        <v>990629</v>
      </c>
      <c r="W439" t="str">
        <f t="shared" si="11"/>
        <v>21629930</v>
      </c>
    </row>
    <row r="440" spans="1:23" x14ac:dyDescent="0.55000000000000004">
      <c r="A440" s="21" t="b">
        <f>SOF[[#This Row],[RepDate]]='Monthly-Individual-Data'!A445</f>
        <v>0</v>
      </c>
      <c r="B440" s="21">
        <v>44835</v>
      </c>
      <c r="C440" t="s">
        <v>206</v>
      </c>
      <c r="D440" t="s">
        <v>175</v>
      </c>
      <c r="E440">
        <v>41</v>
      </c>
      <c r="F440" t="str">
        <f>INDEX(Branch[Area],MATCH(SOF[[#This Row],[Branch]],Branch[SortCode],0))</f>
        <v>Dublin</v>
      </c>
      <c r="G440" t="str">
        <f>INDEX(Branch[Branch],MATCH(SOF[[#This Row],[Branch]],Branch[SortCode],0))</f>
        <v>Stillorgan</v>
      </c>
      <c r="V440">
        <v>990629</v>
      </c>
      <c r="W440" t="str">
        <f t="shared" si="11"/>
        <v>21629930</v>
      </c>
    </row>
    <row r="441" spans="1:23" x14ac:dyDescent="0.55000000000000004">
      <c r="A441" s="21" t="b">
        <f>SOF[[#This Row],[RepDate]]='Monthly-Individual-Data'!A446</f>
        <v>0</v>
      </c>
      <c r="B441" s="21">
        <v>44835</v>
      </c>
      <c r="C441" t="s">
        <v>206</v>
      </c>
      <c r="D441" t="s">
        <v>176</v>
      </c>
      <c r="E441">
        <v>151</v>
      </c>
      <c r="F441" t="str">
        <f>INDEX(Branch[Area],MATCH(SOF[[#This Row],[Branch]],Branch[SortCode],0))</f>
        <v>Dublin</v>
      </c>
      <c r="G441" t="str">
        <f>INDEX(Branch[Branch],MATCH(SOF[[#This Row],[Branch]],Branch[SortCode],0))</f>
        <v>Stillorgan</v>
      </c>
      <c r="V441">
        <v>990629</v>
      </c>
      <c r="W441" t="str">
        <f t="shared" si="11"/>
        <v>21629930</v>
      </c>
    </row>
    <row r="442" spans="1:23" x14ac:dyDescent="0.55000000000000004">
      <c r="A442" s="21" t="b">
        <f>SOF[[#This Row],[RepDate]]='Monthly-Individual-Data'!A447</f>
        <v>0</v>
      </c>
      <c r="B442" s="21">
        <v>44835</v>
      </c>
      <c r="C442" t="s">
        <v>206</v>
      </c>
      <c r="D442" t="s">
        <v>179</v>
      </c>
      <c r="E442">
        <v>32</v>
      </c>
      <c r="F442" t="str">
        <f>INDEX(Branch[Area],MATCH(SOF[[#This Row],[Branch]],Branch[SortCode],0))</f>
        <v>Dublin</v>
      </c>
      <c r="G442" t="str">
        <f>INDEX(Branch[Branch],MATCH(SOF[[#This Row],[Branch]],Branch[SortCode],0))</f>
        <v>Stillorgan</v>
      </c>
      <c r="V442">
        <v>990629</v>
      </c>
      <c r="W442" t="str">
        <f t="shared" si="11"/>
        <v>21629930</v>
      </c>
    </row>
    <row r="443" spans="1:23" x14ac:dyDescent="0.55000000000000004">
      <c r="A443" s="21" t="b">
        <f>SOF[[#This Row],[RepDate]]='Monthly-Individual-Data'!A448</f>
        <v>0</v>
      </c>
      <c r="B443" s="21">
        <v>44835</v>
      </c>
      <c r="C443" t="s">
        <v>206</v>
      </c>
      <c r="D443" t="s">
        <v>180</v>
      </c>
      <c r="E443">
        <v>154</v>
      </c>
      <c r="F443" t="str">
        <f>INDEX(Branch[Area],MATCH(SOF[[#This Row],[Branch]],Branch[SortCode],0))</f>
        <v>Dublin</v>
      </c>
      <c r="G443" t="str">
        <f>INDEX(Branch[Branch],MATCH(SOF[[#This Row],[Branch]],Branch[SortCode],0))</f>
        <v>Stillorgan</v>
      </c>
      <c r="V443">
        <v>990629</v>
      </c>
      <c r="W443" t="str">
        <f t="shared" si="11"/>
        <v>21629930</v>
      </c>
    </row>
    <row r="444" spans="1:23" x14ac:dyDescent="0.55000000000000004">
      <c r="A444" s="21" t="b">
        <f>SOF[[#This Row],[RepDate]]='Monthly-Individual-Data'!A449</f>
        <v>0</v>
      </c>
      <c r="B444" s="21">
        <v>44835</v>
      </c>
      <c r="C444" t="s">
        <v>206</v>
      </c>
      <c r="D444" t="s">
        <v>182</v>
      </c>
      <c r="E444">
        <v>78</v>
      </c>
      <c r="F444" t="str">
        <f>INDEX(Branch[Area],MATCH(SOF[[#This Row],[Branch]],Branch[SortCode],0))</f>
        <v>Dublin</v>
      </c>
      <c r="G444" t="str">
        <f>INDEX(Branch[Branch],MATCH(SOF[[#This Row],[Branch]],Branch[SortCode],0))</f>
        <v>Stillorgan</v>
      </c>
      <c r="V444">
        <v>990629</v>
      </c>
      <c r="W444" t="str">
        <f t="shared" si="11"/>
        <v>21629930</v>
      </c>
    </row>
    <row r="445" spans="1:23" x14ac:dyDescent="0.55000000000000004">
      <c r="A445" s="21" t="b">
        <f>SOF[[#This Row],[RepDate]]='Monthly-Individual-Data'!A450</f>
        <v>0</v>
      </c>
      <c r="B445" s="21">
        <v>44835</v>
      </c>
      <c r="C445" t="s">
        <v>187</v>
      </c>
      <c r="D445" t="s">
        <v>109</v>
      </c>
      <c r="E445">
        <v>74</v>
      </c>
      <c r="F445" t="str">
        <f>INDEX(Branch[Area],MATCH(SOF[[#This Row],[Branch]],Branch[SortCode],0))</f>
        <v>Dublin</v>
      </c>
      <c r="G445" t="str">
        <f>INDEX(Branch[Branch],MATCH(SOF[[#This Row],[Branch]],Branch[SortCode],0))</f>
        <v>Raheny</v>
      </c>
      <c r="V445">
        <v>990641</v>
      </c>
      <c r="W445" t="str">
        <f t="shared" si="11"/>
        <v>26411120</v>
      </c>
    </row>
    <row r="446" spans="1:23" x14ac:dyDescent="0.55000000000000004">
      <c r="A446" s="21" t="b">
        <f>SOF[[#This Row],[RepDate]]='Monthly-Individual-Data'!A451</f>
        <v>0</v>
      </c>
      <c r="B446" s="21">
        <v>44835</v>
      </c>
      <c r="C446" t="s">
        <v>187</v>
      </c>
      <c r="D446" t="s">
        <v>169</v>
      </c>
      <c r="E446">
        <v>87</v>
      </c>
      <c r="F446" t="str">
        <f>INDEX(Branch[Area],MATCH(SOF[[#This Row],[Branch]],Branch[SortCode],0))</f>
        <v>Dublin</v>
      </c>
      <c r="G446" t="str">
        <f>INDEX(Branch[Branch],MATCH(SOF[[#This Row],[Branch]],Branch[SortCode],0))</f>
        <v>Raheny</v>
      </c>
      <c r="V446">
        <v>990641</v>
      </c>
      <c r="W446" t="str">
        <f t="shared" si="11"/>
        <v>26411120</v>
      </c>
    </row>
    <row r="447" spans="1:23" x14ac:dyDescent="0.55000000000000004">
      <c r="A447" s="21" t="b">
        <f>SOF[[#This Row],[RepDate]]='Monthly-Individual-Data'!A452</f>
        <v>0</v>
      </c>
      <c r="B447" s="21">
        <v>44835</v>
      </c>
      <c r="C447" t="s">
        <v>187</v>
      </c>
      <c r="D447" t="s">
        <v>171</v>
      </c>
      <c r="E447">
        <v>121</v>
      </c>
      <c r="F447" t="str">
        <f>INDEX(Branch[Area],MATCH(SOF[[#This Row],[Branch]],Branch[SortCode],0))</f>
        <v>Dublin</v>
      </c>
      <c r="G447" t="str">
        <f>INDEX(Branch[Branch],MATCH(SOF[[#This Row],[Branch]],Branch[SortCode],0))</f>
        <v>Raheny</v>
      </c>
      <c r="V447">
        <v>990641</v>
      </c>
      <c r="W447" t="str">
        <f t="shared" si="11"/>
        <v>26411120</v>
      </c>
    </row>
    <row r="448" spans="1:23" x14ac:dyDescent="0.55000000000000004">
      <c r="A448" s="21" t="b">
        <f>SOF[[#This Row],[RepDate]]='Monthly-Individual-Data'!A453</f>
        <v>0</v>
      </c>
      <c r="B448" s="21">
        <v>44835</v>
      </c>
      <c r="C448" t="s">
        <v>187</v>
      </c>
      <c r="D448" t="s">
        <v>174</v>
      </c>
      <c r="E448">
        <v>90</v>
      </c>
      <c r="F448" t="str">
        <f>INDEX(Branch[Area],MATCH(SOF[[#This Row],[Branch]],Branch[SortCode],0))</f>
        <v>Dublin</v>
      </c>
      <c r="G448" t="str">
        <f>INDEX(Branch[Branch],MATCH(SOF[[#This Row],[Branch]],Branch[SortCode],0))</f>
        <v>Raheny</v>
      </c>
      <c r="V448">
        <v>990641</v>
      </c>
      <c r="W448" t="str">
        <f t="shared" si="11"/>
        <v>26411120</v>
      </c>
    </row>
    <row r="449" spans="1:23" x14ac:dyDescent="0.55000000000000004">
      <c r="A449" s="21" t="b">
        <f>SOF[[#This Row],[RepDate]]='Monthly-Individual-Data'!A454</f>
        <v>0</v>
      </c>
      <c r="B449" s="21">
        <v>44835</v>
      </c>
      <c r="C449" t="s">
        <v>192</v>
      </c>
      <c r="D449" t="s">
        <v>109</v>
      </c>
      <c r="E449">
        <v>58</v>
      </c>
      <c r="F449" t="str">
        <f>INDEX(Branch[Area],MATCH(SOF[[#This Row],[Branch]],Branch[SortCode],0))</f>
        <v>Dublin</v>
      </c>
      <c r="G449" t="str">
        <f>INDEX(Branch[Branch],MATCH(SOF[[#This Row],[Branch]],Branch[SortCode],0))</f>
        <v>Rathfarnham</v>
      </c>
      <c r="V449">
        <v>990642</v>
      </c>
      <c r="W449" t="str">
        <f t="shared" si="11"/>
        <v>76421070</v>
      </c>
    </row>
    <row r="450" spans="1:23" x14ac:dyDescent="0.55000000000000004">
      <c r="A450" s="21" t="b">
        <f>SOF[[#This Row],[RepDate]]='Monthly-Individual-Data'!A455</f>
        <v>0</v>
      </c>
      <c r="B450" s="21">
        <v>44835</v>
      </c>
      <c r="C450" t="s">
        <v>192</v>
      </c>
      <c r="D450" t="s">
        <v>169</v>
      </c>
      <c r="E450">
        <v>41</v>
      </c>
      <c r="F450" t="str">
        <f>INDEX(Branch[Area],MATCH(SOF[[#This Row],[Branch]],Branch[SortCode],0))</f>
        <v>Dublin</v>
      </c>
      <c r="G450" t="str">
        <f>INDEX(Branch[Branch],MATCH(SOF[[#This Row],[Branch]],Branch[SortCode],0))</f>
        <v>Rathfarnham</v>
      </c>
      <c r="V450">
        <v>990642</v>
      </c>
      <c r="W450" t="str">
        <f t="shared" si="11"/>
        <v>76421070</v>
      </c>
    </row>
    <row r="451" spans="1:23" x14ac:dyDescent="0.55000000000000004">
      <c r="A451" s="21" t="b">
        <f>SOF[[#This Row],[RepDate]]='Monthly-Individual-Data'!A456</f>
        <v>0</v>
      </c>
      <c r="B451" s="21">
        <v>44835</v>
      </c>
      <c r="C451" t="s">
        <v>215</v>
      </c>
      <c r="D451" t="s">
        <v>109</v>
      </c>
      <c r="E451">
        <v>95</v>
      </c>
      <c r="F451" t="str">
        <f>INDEX(Branch[Area],MATCH(SOF[[#This Row],[Branch]],Branch[SortCode],0))</f>
        <v>Dublin</v>
      </c>
      <c r="G451" t="str">
        <f>INDEX(Branch[Branch],MATCH(SOF[[#This Row],[Branch]],Branch[SortCode],0))</f>
        <v>Blanchardstown NTC</v>
      </c>
      <c r="V451">
        <v>990651</v>
      </c>
      <c r="W451" t="str">
        <f t="shared" ref="W451:W514" si="12">VLOOKUP(V451,R:S,2,0)</f>
        <v>30651840</v>
      </c>
    </row>
    <row r="452" spans="1:23" x14ac:dyDescent="0.55000000000000004">
      <c r="A452" s="21" t="b">
        <f>SOF[[#This Row],[RepDate]]='Monthly-Individual-Data'!A457</f>
        <v>0</v>
      </c>
      <c r="B452" s="21">
        <v>44835</v>
      </c>
      <c r="C452" t="s">
        <v>215</v>
      </c>
      <c r="D452" t="s">
        <v>168</v>
      </c>
      <c r="E452">
        <v>28</v>
      </c>
      <c r="F452" t="str">
        <f>INDEX(Branch[Area],MATCH(SOF[[#This Row],[Branch]],Branch[SortCode],0))</f>
        <v>Dublin</v>
      </c>
      <c r="G452" t="str">
        <f>INDEX(Branch[Branch],MATCH(SOF[[#This Row],[Branch]],Branch[SortCode],0))</f>
        <v>Blanchardstown NTC</v>
      </c>
      <c r="V452">
        <v>990651</v>
      </c>
      <c r="W452" t="str">
        <f t="shared" si="12"/>
        <v>30651840</v>
      </c>
    </row>
    <row r="453" spans="1:23" x14ac:dyDescent="0.55000000000000004">
      <c r="A453" s="21" t="b">
        <f>SOF[[#This Row],[RepDate]]='Monthly-Individual-Data'!A458</f>
        <v>0</v>
      </c>
      <c r="B453" s="21">
        <v>44835</v>
      </c>
      <c r="C453" t="s">
        <v>215</v>
      </c>
      <c r="D453" t="s">
        <v>169</v>
      </c>
      <c r="E453">
        <v>88</v>
      </c>
      <c r="F453" t="str">
        <f>INDEX(Branch[Area],MATCH(SOF[[#This Row],[Branch]],Branch[SortCode],0))</f>
        <v>Dublin</v>
      </c>
      <c r="G453" t="str">
        <f>INDEX(Branch[Branch],MATCH(SOF[[#This Row],[Branch]],Branch[SortCode],0))</f>
        <v>Blanchardstown NTC</v>
      </c>
      <c r="V453">
        <v>990651</v>
      </c>
      <c r="W453" t="str">
        <f t="shared" si="12"/>
        <v>30651840</v>
      </c>
    </row>
    <row r="454" spans="1:23" x14ac:dyDescent="0.55000000000000004">
      <c r="A454" s="21" t="b">
        <f>SOF[[#This Row],[RepDate]]='Monthly-Individual-Data'!A459</f>
        <v>0</v>
      </c>
      <c r="B454" s="21">
        <v>44835</v>
      </c>
      <c r="C454" t="s">
        <v>215</v>
      </c>
      <c r="D454" t="s">
        <v>170</v>
      </c>
      <c r="E454">
        <v>46</v>
      </c>
      <c r="F454" t="str">
        <f>INDEX(Branch[Area],MATCH(SOF[[#This Row],[Branch]],Branch[SortCode],0))</f>
        <v>Dublin</v>
      </c>
      <c r="G454" t="str">
        <f>INDEX(Branch[Branch],MATCH(SOF[[#This Row],[Branch]],Branch[SortCode],0))</f>
        <v>Blanchardstown NTC</v>
      </c>
      <c r="V454">
        <v>990651</v>
      </c>
      <c r="W454" t="str">
        <f t="shared" si="12"/>
        <v>30651840</v>
      </c>
    </row>
    <row r="455" spans="1:23" x14ac:dyDescent="0.55000000000000004">
      <c r="A455" s="21" t="b">
        <f>SOF[[#This Row],[RepDate]]='Monthly-Individual-Data'!A460</f>
        <v>0</v>
      </c>
      <c r="B455" s="21">
        <v>44835</v>
      </c>
      <c r="C455" t="s">
        <v>215</v>
      </c>
      <c r="D455" t="s">
        <v>171</v>
      </c>
      <c r="E455">
        <v>106</v>
      </c>
      <c r="F455" t="str">
        <f>INDEX(Branch[Area],MATCH(SOF[[#This Row],[Branch]],Branch[SortCode],0))</f>
        <v>Dublin</v>
      </c>
      <c r="G455" t="str">
        <f>INDEX(Branch[Branch],MATCH(SOF[[#This Row],[Branch]],Branch[SortCode],0))</f>
        <v>Blanchardstown NTC</v>
      </c>
      <c r="V455">
        <v>990651</v>
      </c>
      <c r="W455" t="str">
        <f t="shared" si="12"/>
        <v>30651840</v>
      </c>
    </row>
    <row r="456" spans="1:23" x14ac:dyDescent="0.55000000000000004">
      <c r="A456" s="21" t="b">
        <f>SOF[[#This Row],[RepDate]]='Monthly-Individual-Data'!A461</f>
        <v>0</v>
      </c>
      <c r="B456" s="21">
        <v>44835</v>
      </c>
      <c r="C456" t="s">
        <v>215</v>
      </c>
      <c r="D456" t="s">
        <v>172</v>
      </c>
      <c r="E456">
        <v>90</v>
      </c>
      <c r="F456" t="str">
        <f>INDEX(Branch[Area],MATCH(SOF[[#This Row],[Branch]],Branch[SortCode],0))</f>
        <v>Dublin</v>
      </c>
      <c r="G456" t="str">
        <f>INDEX(Branch[Branch],MATCH(SOF[[#This Row],[Branch]],Branch[SortCode],0))</f>
        <v>Blanchardstown NTC</v>
      </c>
      <c r="V456">
        <v>990651</v>
      </c>
      <c r="W456" t="str">
        <f t="shared" si="12"/>
        <v>30651840</v>
      </c>
    </row>
    <row r="457" spans="1:23" x14ac:dyDescent="0.55000000000000004">
      <c r="A457" s="21" t="b">
        <f>SOF[[#This Row],[RepDate]]='Monthly-Individual-Data'!A462</f>
        <v>0</v>
      </c>
      <c r="B457" s="21">
        <v>44835</v>
      </c>
      <c r="C457" t="s">
        <v>215</v>
      </c>
      <c r="D457" t="s">
        <v>174</v>
      </c>
      <c r="E457">
        <v>89</v>
      </c>
      <c r="F457" t="str">
        <f>INDEX(Branch[Area],MATCH(SOF[[#This Row],[Branch]],Branch[SortCode],0))</f>
        <v>Dublin</v>
      </c>
      <c r="G457" t="str">
        <f>INDEX(Branch[Branch],MATCH(SOF[[#This Row],[Branch]],Branch[SortCode],0))</f>
        <v>Blanchardstown NTC</v>
      </c>
      <c r="V457">
        <v>990651</v>
      </c>
      <c r="W457" t="str">
        <f t="shared" si="12"/>
        <v>30651840</v>
      </c>
    </row>
    <row r="458" spans="1:23" x14ac:dyDescent="0.55000000000000004">
      <c r="A458" s="21" t="b">
        <f>SOF[[#This Row],[RepDate]]='Monthly-Individual-Data'!A463</f>
        <v>0</v>
      </c>
      <c r="B458" s="21">
        <v>44835</v>
      </c>
      <c r="C458" t="s">
        <v>215</v>
      </c>
      <c r="D458" t="s">
        <v>175</v>
      </c>
      <c r="E458">
        <v>95</v>
      </c>
      <c r="F458" t="str">
        <f>INDEX(Branch[Area],MATCH(SOF[[#This Row],[Branch]],Branch[SortCode],0))</f>
        <v>Dublin</v>
      </c>
      <c r="G458" t="str">
        <f>INDEX(Branch[Branch],MATCH(SOF[[#This Row],[Branch]],Branch[SortCode],0))</f>
        <v>Blanchardstown NTC</v>
      </c>
      <c r="V458">
        <v>990651</v>
      </c>
      <c r="W458" t="str">
        <f t="shared" si="12"/>
        <v>30651840</v>
      </c>
    </row>
    <row r="459" spans="1:23" x14ac:dyDescent="0.55000000000000004">
      <c r="A459" s="21" t="b">
        <f>SOF[[#This Row],[RepDate]]='Monthly-Individual-Data'!A464</f>
        <v>0</v>
      </c>
      <c r="B459" s="21">
        <v>44835</v>
      </c>
      <c r="C459" t="s">
        <v>215</v>
      </c>
      <c r="D459" t="s">
        <v>177</v>
      </c>
      <c r="E459">
        <v>97</v>
      </c>
      <c r="F459" t="str">
        <f>INDEX(Branch[Area],MATCH(SOF[[#This Row],[Branch]],Branch[SortCode],0))</f>
        <v>Dublin</v>
      </c>
      <c r="G459" t="str">
        <f>INDEX(Branch[Branch],MATCH(SOF[[#This Row],[Branch]],Branch[SortCode],0))</f>
        <v>Blanchardstown NTC</v>
      </c>
      <c r="V459">
        <v>990651</v>
      </c>
      <c r="W459" t="str">
        <f t="shared" si="12"/>
        <v>30651840</v>
      </c>
    </row>
    <row r="460" spans="1:23" x14ac:dyDescent="0.55000000000000004">
      <c r="A460" s="21" t="b">
        <f>SOF[[#This Row],[RepDate]]='Monthly-Individual-Data'!A465</f>
        <v>0</v>
      </c>
      <c r="B460" s="21">
        <v>44835</v>
      </c>
      <c r="C460" t="s">
        <v>215</v>
      </c>
      <c r="D460" t="s">
        <v>179</v>
      </c>
      <c r="E460">
        <v>24</v>
      </c>
      <c r="F460" t="str">
        <f>INDEX(Branch[Area],MATCH(SOF[[#This Row],[Branch]],Branch[SortCode],0))</f>
        <v>Dublin</v>
      </c>
      <c r="G460" t="str">
        <f>INDEX(Branch[Branch],MATCH(SOF[[#This Row],[Branch]],Branch[SortCode],0))</f>
        <v>Blanchardstown NTC</v>
      </c>
      <c r="V460">
        <v>990651</v>
      </c>
      <c r="W460" t="str">
        <f t="shared" si="12"/>
        <v>30651840</v>
      </c>
    </row>
    <row r="461" spans="1:23" x14ac:dyDescent="0.55000000000000004">
      <c r="A461" s="21" t="b">
        <f>SOF[[#This Row],[RepDate]]='Monthly-Individual-Data'!A466</f>
        <v>0</v>
      </c>
      <c r="B461" s="21">
        <v>44835</v>
      </c>
      <c r="C461" t="s">
        <v>215</v>
      </c>
      <c r="D461" t="s">
        <v>180</v>
      </c>
      <c r="E461">
        <v>6</v>
      </c>
      <c r="F461" t="str">
        <f>INDEX(Branch[Area],MATCH(SOF[[#This Row],[Branch]],Branch[SortCode],0))</f>
        <v>Dublin</v>
      </c>
      <c r="G461" t="str">
        <f>INDEX(Branch[Branch],MATCH(SOF[[#This Row],[Branch]],Branch[SortCode],0))</f>
        <v>Blanchardstown NTC</v>
      </c>
      <c r="V461">
        <v>990651</v>
      </c>
      <c r="W461" t="str">
        <f t="shared" si="12"/>
        <v>30651840</v>
      </c>
    </row>
    <row r="462" spans="1:23" x14ac:dyDescent="0.55000000000000004">
      <c r="A462" s="21" t="b">
        <f>SOF[[#This Row],[RepDate]]='Monthly-Individual-Data'!A467</f>
        <v>0</v>
      </c>
      <c r="B462" s="21">
        <v>44835</v>
      </c>
      <c r="C462" t="s">
        <v>215</v>
      </c>
      <c r="D462" t="s">
        <v>183</v>
      </c>
      <c r="E462">
        <v>47</v>
      </c>
      <c r="F462" t="str">
        <f>INDEX(Branch[Area],MATCH(SOF[[#This Row],[Branch]],Branch[SortCode],0))</f>
        <v>Dublin</v>
      </c>
      <c r="G462" t="str">
        <f>INDEX(Branch[Branch],MATCH(SOF[[#This Row],[Branch]],Branch[SortCode],0))</f>
        <v>Blanchardstown NTC</v>
      </c>
      <c r="V462">
        <v>990651</v>
      </c>
      <c r="W462" t="str">
        <f t="shared" si="12"/>
        <v>30651840</v>
      </c>
    </row>
    <row r="463" spans="1:23" x14ac:dyDescent="0.55000000000000004">
      <c r="A463" s="21" t="b">
        <f>SOF[[#This Row],[RepDate]]='Monthly-Individual-Data'!A468</f>
        <v>0</v>
      </c>
      <c r="B463" s="21">
        <v>44835</v>
      </c>
      <c r="C463" t="s">
        <v>204</v>
      </c>
      <c r="D463" t="s">
        <v>109</v>
      </c>
      <c r="E463">
        <v>10</v>
      </c>
      <c r="F463" t="str">
        <f>INDEX(Branch[Area],MATCH(SOF[[#This Row],[Branch]],Branch[SortCode],0))</f>
        <v>Dublin</v>
      </c>
      <c r="G463" t="str">
        <f>INDEX(Branch[Branch],MATCH(SOF[[#This Row],[Branch]],Branch[SortCode],0))</f>
        <v>Drumcondra</v>
      </c>
      <c r="V463">
        <v>990653</v>
      </c>
      <c r="W463" t="str">
        <f t="shared" si="12"/>
        <v>19653950</v>
      </c>
    </row>
    <row r="464" spans="1:23" x14ac:dyDescent="0.55000000000000004">
      <c r="A464" s="21" t="b">
        <f>SOF[[#This Row],[RepDate]]='Monthly-Individual-Data'!A469</f>
        <v>0</v>
      </c>
      <c r="B464" s="21">
        <v>44835</v>
      </c>
      <c r="C464" t="s">
        <v>204</v>
      </c>
      <c r="D464" t="s">
        <v>168</v>
      </c>
      <c r="E464">
        <v>59</v>
      </c>
      <c r="F464" t="str">
        <f>INDEX(Branch[Area],MATCH(SOF[[#This Row],[Branch]],Branch[SortCode],0))</f>
        <v>Dublin</v>
      </c>
      <c r="G464" t="str">
        <f>INDEX(Branch[Branch],MATCH(SOF[[#This Row],[Branch]],Branch[SortCode],0))</f>
        <v>Drumcondra</v>
      </c>
      <c r="V464">
        <v>990653</v>
      </c>
      <c r="W464" t="str">
        <f t="shared" si="12"/>
        <v>19653950</v>
      </c>
    </row>
    <row r="465" spans="1:23" x14ac:dyDescent="0.55000000000000004">
      <c r="A465" s="21" t="b">
        <f>SOF[[#This Row],[RepDate]]='Monthly-Individual-Data'!A470</f>
        <v>0</v>
      </c>
      <c r="B465" s="21">
        <v>44835</v>
      </c>
      <c r="C465" t="s">
        <v>220</v>
      </c>
      <c r="D465" t="s">
        <v>109</v>
      </c>
      <c r="E465">
        <v>132</v>
      </c>
      <c r="F465" t="str">
        <f>INDEX(Branch[Area],MATCH(SOF[[#This Row],[Branch]],Branch[SortCode],0))</f>
        <v>Dublin</v>
      </c>
      <c r="G465" t="str">
        <f>INDEX(Branch[Branch],MATCH(SOF[[#This Row],[Branch]],Branch[SortCode],0))</f>
        <v>Malahide</v>
      </c>
      <c r="V465">
        <v>990656</v>
      </c>
      <c r="W465" t="str">
        <f t="shared" si="12"/>
        <v>35656790</v>
      </c>
    </row>
    <row r="466" spans="1:23" x14ac:dyDescent="0.55000000000000004">
      <c r="A466" s="21" t="b">
        <f>SOF[[#This Row],[RepDate]]='Monthly-Individual-Data'!A471</f>
        <v>0</v>
      </c>
      <c r="B466" s="21">
        <v>44835</v>
      </c>
      <c r="C466" t="s">
        <v>220</v>
      </c>
      <c r="D466" t="s">
        <v>169</v>
      </c>
      <c r="E466">
        <v>51</v>
      </c>
      <c r="F466" t="str">
        <f>INDEX(Branch[Area],MATCH(SOF[[#This Row],[Branch]],Branch[SortCode],0))</f>
        <v>Dublin</v>
      </c>
      <c r="G466" t="str">
        <f>INDEX(Branch[Branch],MATCH(SOF[[#This Row],[Branch]],Branch[SortCode],0))</f>
        <v>Malahide</v>
      </c>
      <c r="V466">
        <v>990656</v>
      </c>
      <c r="W466" t="str">
        <f t="shared" si="12"/>
        <v>35656790</v>
      </c>
    </row>
    <row r="467" spans="1:23" x14ac:dyDescent="0.55000000000000004">
      <c r="A467" s="21" t="b">
        <f>SOF[[#This Row],[RepDate]]='Monthly-Individual-Data'!A472</f>
        <v>0</v>
      </c>
      <c r="B467" s="21">
        <v>44835</v>
      </c>
      <c r="C467" t="s">
        <v>220</v>
      </c>
      <c r="D467" t="s">
        <v>174</v>
      </c>
      <c r="E467">
        <v>37</v>
      </c>
      <c r="F467" t="str">
        <f>INDEX(Branch[Area],MATCH(SOF[[#This Row],[Branch]],Branch[SortCode],0))</f>
        <v>Dublin</v>
      </c>
      <c r="G467" t="str">
        <f>INDEX(Branch[Branch],MATCH(SOF[[#This Row],[Branch]],Branch[SortCode],0))</f>
        <v>Malahide</v>
      </c>
      <c r="V467">
        <v>990656</v>
      </c>
      <c r="W467" t="str">
        <f t="shared" si="12"/>
        <v>35656790</v>
      </c>
    </row>
    <row r="468" spans="1:23" x14ac:dyDescent="0.55000000000000004">
      <c r="A468" s="21" t="b">
        <f>SOF[[#This Row],[RepDate]]='Monthly-Individual-Data'!A473</f>
        <v>0</v>
      </c>
      <c r="B468" s="21">
        <v>44835</v>
      </c>
      <c r="C468" t="s">
        <v>198</v>
      </c>
      <c r="D468" t="s">
        <v>109</v>
      </c>
      <c r="E468">
        <v>10</v>
      </c>
      <c r="F468" t="str">
        <f>INDEX(Branch[Area],MATCH(SOF[[#This Row],[Branch]],Branch[SortCode],0))</f>
        <v>Dublin</v>
      </c>
      <c r="G468" t="str">
        <f>INDEX(Branch[Branch],MATCH(SOF[[#This Row],[Branch]],Branch[SortCode],0))</f>
        <v>O'Connell St</v>
      </c>
      <c r="V468">
        <v>990658</v>
      </c>
      <c r="W468" t="str">
        <f t="shared" si="12"/>
        <v>13658101</v>
      </c>
    </row>
    <row r="469" spans="1:23" x14ac:dyDescent="0.55000000000000004">
      <c r="A469" s="21" t="b">
        <f>SOF[[#This Row],[RepDate]]='Monthly-Individual-Data'!A474</f>
        <v>0</v>
      </c>
      <c r="B469" s="21">
        <v>44835</v>
      </c>
      <c r="C469" t="s">
        <v>198</v>
      </c>
      <c r="D469" t="s">
        <v>169</v>
      </c>
      <c r="E469">
        <v>18</v>
      </c>
      <c r="F469" t="str">
        <f>INDEX(Branch[Area],MATCH(SOF[[#This Row],[Branch]],Branch[SortCode],0))</f>
        <v>Dublin</v>
      </c>
      <c r="G469" t="str">
        <f>INDEX(Branch[Branch],MATCH(SOF[[#This Row],[Branch]],Branch[SortCode],0))</f>
        <v>O'Connell St</v>
      </c>
      <c r="V469">
        <v>990658</v>
      </c>
      <c r="W469" t="str">
        <f t="shared" si="12"/>
        <v>13658101</v>
      </c>
    </row>
    <row r="470" spans="1:23" x14ac:dyDescent="0.55000000000000004">
      <c r="A470" s="21" t="b">
        <f>SOF[[#This Row],[RepDate]]='Monthly-Individual-Data'!A475</f>
        <v>0</v>
      </c>
      <c r="B470" s="21">
        <v>44835</v>
      </c>
      <c r="C470" t="s">
        <v>218</v>
      </c>
      <c r="D470" t="s">
        <v>109</v>
      </c>
      <c r="E470">
        <v>7</v>
      </c>
      <c r="F470" t="str">
        <f>INDEX(Branch[Area],MATCH(SOF[[#This Row],[Branch]],Branch[SortCode],0))</f>
        <v>Dublin</v>
      </c>
      <c r="G470" t="str">
        <f>INDEX(Branch[Branch],MATCH(SOF[[#This Row],[Branch]],Branch[SortCode],0))</f>
        <v>Swords</v>
      </c>
      <c r="V470">
        <v>990661</v>
      </c>
      <c r="W470" t="str">
        <f t="shared" si="12"/>
        <v>33661810</v>
      </c>
    </row>
    <row r="471" spans="1:23" x14ac:dyDescent="0.55000000000000004">
      <c r="A471" s="21" t="b">
        <f>SOF[[#This Row],[RepDate]]='Monthly-Individual-Data'!A476</f>
        <v>0</v>
      </c>
      <c r="B471" s="21">
        <v>44835</v>
      </c>
      <c r="C471" t="s">
        <v>218</v>
      </c>
      <c r="D471" t="s">
        <v>169</v>
      </c>
      <c r="E471">
        <v>114</v>
      </c>
      <c r="F471" t="str">
        <f>INDEX(Branch[Area],MATCH(SOF[[#This Row],[Branch]],Branch[SortCode],0))</f>
        <v>Dublin</v>
      </c>
      <c r="G471" t="str">
        <f>INDEX(Branch[Branch],MATCH(SOF[[#This Row],[Branch]],Branch[SortCode],0))</f>
        <v>Swords</v>
      </c>
      <c r="V471">
        <v>990661</v>
      </c>
      <c r="W471" t="str">
        <f t="shared" si="12"/>
        <v>33661810</v>
      </c>
    </row>
    <row r="472" spans="1:23" x14ac:dyDescent="0.55000000000000004">
      <c r="A472" s="21" t="b">
        <f>SOF[[#This Row],[RepDate]]='Monthly-Individual-Data'!A477</f>
        <v>0</v>
      </c>
      <c r="B472" s="21">
        <v>44835</v>
      </c>
      <c r="C472" t="s">
        <v>218</v>
      </c>
      <c r="D472" t="s">
        <v>170</v>
      </c>
      <c r="E472">
        <v>140</v>
      </c>
      <c r="F472" t="str">
        <f>INDEX(Branch[Area],MATCH(SOF[[#This Row],[Branch]],Branch[SortCode],0))</f>
        <v>Dublin</v>
      </c>
      <c r="G472" t="str">
        <f>INDEX(Branch[Branch],MATCH(SOF[[#This Row],[Branch]],Branch[SortCode],0))</f>
        <v>Swords</v>
      </c>
      <c r="V472">
        <v>990661</v>
      </c>
      <c r="W472" t="str">
        <f t="shared" si="12"/>
        <v>33661810</v>
      </c>
    </row>
    <row r="473" spans="1:23" x14ac:dyDescent="0.55000000000000004">
      <c r="A473" s="21" t="b">
        <f>SOF[[#This Row],[RepDate]]='Monthly-Individual-Data'!A478</f>
        <v>0</v>
      </c>
      <c r="B473" s="21">
        <v>44835</v>
      </c>
      <c r="C473" t="s">
        <v>218</v>
      </c>
      <c r="D473" t="s">
        <v>171</v>
      </c>
      <c r="E473">
        <v>46</v>
      </c>
      <c r="F473" t="str">
        <f>INDEX(Branch[Area],MATCH(SOF[[#This Row],[Branch]],Branch[SortCode],0))</f>
        <v>Dublin</v>
      </c>
      <c r="G473" t="str">
        <f>INDEX(Branch[Branch],MATCH(SOF[[#This Row],[Branch]],Branch[SortCode],0))</f>
        <v>Swords</v>
      </c>
      <c r="V473">
        <v>990661</v>
      </c>
      <c r="W473" t="str">
        <f t="shared" si="12"/>
        <v>33661810</v>
      </c>
    </row>
    <row r="474" spans="1:23" x14ac:dyDescent="0.55000000000000004">
      <c r="A474" s="21" t="b">
        <f>SOF[[#This Row],[RepDate]]='Monthly-Individual-Data'!A479</f>
        <v>0</v>
      </c>
      <c r="B474" s="21">
        <v>44835</v>
      </c>
      <c r="C474" t="s">
        <v>218</v>
      </c>
      <c r="D474" t="s">
        <v>173</v>
      </c>
      <c r="E474">
        <v>107</v>
      </c>
      <c r="F474" t="str">
        <f>INDEX(Branch[Area],MATCH(SOF[[#This Row],[Branch]],Branch[SortCode],0))</f>
        <v>Dublin</v>
      </c>
      <c r="G474" t="str">
        <f>INDEX(Branch[Branch],MATCH(SOF[[#This Row],[Branch]],Branch[SortCode],0))</f>
        <v>Swords</v>
      </c>
      <c r="V474">
        <v>990661</v>
      </c>
      <c r="W474" t="str">
        <f t="shared" si="12"/>
        <v>33661810</v>
      </c>
    </row>
    <row r="475" spans="1:23" x14ac:dyDescent="0.55000000000000004">
      <c r="A475" s="21" t="b">
        <f>SOF[[#This Row],[RepDate]]='Monthly-Individual-Data'!A480</f>
        <v>0</v>
      </c>
      <c r="B475" s="21">
        <v>44835</v>
      </c>
      <c r="C475" t="s">
        <v>218</v>
      </c>
      <c r="D475" t="s">
        <v>174</v>
      </c>
      <c r="E475">
        <v>132</v>
      </c>
      <c r="F475" t="str">
        <f>INDEX(Branch[Area],MATCH(SOF[[#This Row],[Branch]],Branch[SortCode],0))</f>
        <v>Dublin</v>
      </c>
      <c r="G475" t="str">
        <f>INDEX(Branch[Branch],MATCH(SOF[[#This Row],[Branch]],Branch[SortCode],0))</f>
        <v>Swords</v>
      </c>
      <c r="V475">
        <v>990661</v>
      </c>
      <c r="W475" t="str">
        <f t="shared" si="12"/>
        <v>33661810</v>
      </c>
    </row>
    <row r="476" spans="1:23" x14ac:dyDescent="0.55000000000000004">
      <c r="A476" s="21" t="b">
        <f>SOF[[#This Row],[RepDate]]='Monthly-Individual-Data'!A481</f>
        <v>0</v>
      </c>
      <c r="B476" s="21">
        <v>44835</v>
      </c>
      <c r="C476" t="s">
        <v>218</v>
      </c>
      <c r="D476" t="s">
        <v>175</v>
      </c>
      <c r="E476">
        <v>48</v>
      </c>
      <c r="F476" t="str">
        <f>INDEX(Branch[Area],MATCH(SOF[[#This Row],[Branch]],Branch[SortCode],0))</f>
        <v>Dublin</v>
      </c>
      <c r="G476" t="str">
        <f>INDEX(Branch[Branch],MATCH(SOF[[#This Row],[Branch]],Branch[SortCode],0))</f>
        <v>Swords</v>
      </c>
      <c r="V476">
        <v>990661</v>
      </c>
      <c r="W476" t="str">
        <f t="shared" si="12"/>
        <v>33661810</v>
      </c>
    </row>
    <row r="477" spans="1:23" x14ac:dyDescent="0.55000000000000004">
      <c r="A477" s="21" t="b">
        <f>SOF[[#This Row],[RepDate]]='Monthly-Individual-Data'!A482</f>
        <v>0</v>
      </c>
      <c r="B477" s="21">
        <v>44835</v>
      </c>
      <c r="C477" t="s">
        <v>218</v>
      </c>
      <c r="D477" t="s">
        <v>177</v>
      </c>
      <c r="E477">
        <v>123</v>
      </c>
      <c r="F477" t="str">
        <f>INDEX(Branch[Area],MATCH(SOF[[#This Row],[Branch]],Branch[SortCode],0))</f>
        <v>Dublin</v>
      </c>
      <c r="G477" t="str">
        <f>INDEX(Branch[Branch],MATCH(SOF[[#This Row],[Branch]],Branch[SortCode],0))</f>
        <v>Swords</v>
      </c>
      <c r="V477">
        <v>990661</v>
      </c>
      <c r="W477" t="str">
        <f t="shared" si="12"/>
        <v>33661810</v>
      </c>
    </row>
    <row r="478" spans="1:23" x14ac:dyDescent="0.55000000000000004">
      <c r="A478" s="21" t="b">
        <f>SOF[[#This Row],[RepDate]]='Monthly-Individual-Data'!A483</f>
        <v>0</v>
      </c>
      <c r="B478" s="21">
        <v>44835</v>
      </c>
      <c r="C478" t="s">
        <v>218</v>
      </c>
      <c r="D478" t="s">
        <v>183</v>
      </c>
      <c r="E478">
        <v>67</v>
      </c>
      <c r="F478" t="str">
        <f>INDEX(Branch[Area],MATCH(SOF[[#This Row],[Branch]],Branch[SortCode],0))</f>
        <v>Dublin</v>
      </c>
      <c r="G478" t="str">
        <f>INDEX(Branch[Branch],MATCH(SOF[[#This Row],[Branch]],Branch[SortCode],0))</f>
        <v>Swords</v>
      </c>
      <c r="V478">
        <v>990661</v>
      </c>
      <c r="W478" t="str">
        <f t="shared" si="12"/>
        <v>33661810</v>
      </c>
    </row>
    <row r="479" spans="1:23" x14ac:dyDescent="0.55000000000000004">
      <c r="A479" s="21" t="b">
        <f>SOF[[#This Row],[RepDate]]='Monthly-Individual-Data'!A484</f>
        <v>0</v>
      </c>
      <c r="B479" s="21">
        <v>44835</v>
      </c>
      <c r="C479" t="s">
        <v>226</v>
      </c>
      <c r="D479" t="s">
        <v>109</v>
      </c>
      <c r="E479">
        <v>126</v>
      </c>
      <c r="F479" t="str">
        <f>INDEX(Branch[Area],MATCH(SOF[[#This Row],[Branch]],Branch[SortCode],0))</f>
        <v>Dublin</v>
      </c>
      <c r="G479" t="str">
        <f>INDEX(Branch[Branch],MATCH(SOF[[#This Row],[Branch]],Branch[SortCode],0))</f>
        <v>Greystones</v>
      </c>
      <c r="V479">
        <v>990667</v>
      </c>
      <c r="W479" t="str">
        <f t="shared" si="12"/>
        <v>41667730</v>
      </c>
    </row>
    <row r="480" spans="1:23" x14ac:dyDescent="0.55000000000000004">
      <c r="A480" s="21" t="b">
        <f>SOF[[#This Row],[RepDate]]='Monthly-Individual-Data'!A485</f>
        <v>0</v>
      </c>
      <c r="B480" s="21">
        <v>44835</v>
      </c>
      <c r="C480" t="s">
        <v>226</v>
      </c>
      <c r="D480" t="s">
        <v>169</v>
      </c>
      <c r="E480">
        <v>8</v>
      </c>
      <c r="F480" t="str">
        <f>INDEX(Branch[Area],MATCH(SOF[[#This Row],[Branch]],Branch[SortCode],0))</f>
        <v>Dublin</v>
      </c>
      <c r="G480" t="str">
        <f>INDEX(Branch[Branch],MATCH(SOF[[#This Row],[Branch]],Branch[SortCode],0))</f>
        <v>Greystones</v>
      </c>
      <c r="V480">
        <v>990667</v>
      </c>
      <c r="W480" t="str">
        <f t="shared" si="12"/>
        <v>41667730</v>
      </c>
    </row>
    <row r="481" spans="1:23" x14ac:dyDescent="0.55000000000000004">
      <c r="A481" s="21" t="b">
        <f>SOF[[#This Row],[RepDate]]='Monthly-Individual-Data'!A486</f>
        <v>0</v>
      </c>
      <c r="B481" s="21">
        <v>44835</v>
      </c>
      <c r="C481" t="s">
        <v>219</v>
      </c>
      <c r="D481" t="s">
        <v>109</v>
      </c>
      <c r="E481">
        <v>23</v>
      </c>
      <c r="F481" t="str">
        <f>INDEX(Branch[Area],MATCH(SOF[[#This Row],[Branch]],Branch[SortCode],0))</f>
        <v>Dublin</v>
      </c>
      <c r="G481" t="str">
        <f>INDEX(Branch[Branch],MATCH(SOF[[#This Row],[Branch]],Branch[SortCode],0))</f>
        <v>Balbriggan</v>
      </c>
      <c r="V481">
        <v>990669</v>
      </c>
      <c r="W481" t="str">
        <f t="shared" si="12"/>
        <v>34669800</v>
      </c>
    </row>
    <row r="482" spans="1:23" x14ac:dyDescent="0.55000000000000004">
      <c r="A482" s="21" t="b">
        <f>SOF[[#This Row],[RepDate]]='Monthly-Individual-Data'!A487</f>
        <v>0</v>
      </c>
      <c r="B482" s="21">
        <v>44835</v>
      </c>
      <c r="C482" t="s">
        <v>219</v>
      </c>
      <c r="D482" t="s">
        <v>174</v>
      </c>
      <c r="E482">
        <v>139</v>
      </c>
      <c r="F482" t="str">
        <f>INDEX(Branch[Area],MATCH(SOF[[#This Row],[Branch]],Branch[SortCode],0))</f>
        <v>Dublin</v>
      </c>
      <c r="G482" t="str">
        <f>INDEX(Branch[Branch],MATCH(SOF[[#This Row],[Branch]],Branch[SortCode],0))</f>
        <v>Balbriggan</v>
      </c>
      <c r="V482">
        <v>990669</v>
      </c>
      <c r="W482" t="str">
        <f t="shared" si="12"/>
        <v>34669800</v>
      </c>
    </row>
    <row r="483" spans="1:23" x14ac:dyDescent="0.55000000000000004">
      <c r="A483" s="21" t="b">
        <f>SOF[[#This Row],[RepDate]]='Monthly-Individual-Data'!A488</f>
        <v>0</v>
      </c>
      <c r="B483" s="21">
        <v>44835</v>
      </c>
      <c r="C483" t="s">
        <v>201</v>
      </c>
      <c r="D483" t="s">
        <v>109</v>
      </c>
      <c r="E483">
        <v>36</v>
      </c>
      <c r="F483" t="str">
        <f>INDEX(Branch[Area],MATCH(SOF[[#This Row],[Branch]],Branch[SortCode],0))</f>
        <v>Dublin</v>
      </c>
      <c r="G483" t="str">
        <f>INDEX(Branch[Branch],MATCH(SOF[[#This Row],[Branch]],Branch[SortCode],0))</f>
        <v>Omni</v>
      </c>
      <c r="V483">
        <v>990673</v>
      </c>
      <c r="W483" t="str">
        <f t="shared" si="12"/>
        <v>16673980</v>
      </c>
    </row>
    <row r="484" spans="1:23" x14ac:dyDescent="0.55000000000000004">
      <c r="A484" s="21" t="b">
        <f>SOF[[#This Row],[RepDate]]='Monthly-Individual-Data'!A489</f>
        <v>0</v>
      </c>
      <c r="B484" s="21">
        <v>44835</v>
      </c>
      <c r="C484" t="s">
        <v>201</v>
      </c>
      <c r="D484" t="s">
        <v>168</v>
      </c>
      <c r="E484">
        <v>92</v>
      </c>
      <c r="F484" t="str">
        <f>INDEX(Branch[Area],MATCH(SOF[[#This Row],[Branch]],Branch[SortCode],0))</f>
        <v>Dublin</v>
      </c>
      <c r="G484" t="str">
        <f>INDEX(Branch[Branch],MATCH(SOF[[#This Row],[Branch]],Branch[SortCode],0))</f>
        <v>Omni</v>
      </c>
      <c r="V484">
        <v>990673</v>
      </c>
      <c r="W484" t="str">
        <f t="shared" si="12"/>
        <v>16673980</v>
      </c>
    </row>
    <row r="485" spans="1:23" x14ac:dyDescent="0.55000000000000004">
      <c r="A485" s="21" t="b">
        <f>SOF[[#This Row],[RepDate]]='Monthly-Individual-Data'!A490</f>
        <v>0</v>
      </c>
      <c r="B485" s="21">
        <v>44835</v>
      </c>
      <c r="C485" t="s">
        <v>222</v>
      </c>
      <c r="D485" t="s">
        <v>109</v>
      </c>
      <c r="E485">
        <v>96</v>
      </c>
      <c r="F485" t="str">
        <f>INDEX(Branch[Area],MATCH(SOF[[#This Row],[Branch]],Branch[SortCode],0))</f>
        <v>Dublin</v>
      </c>
      <c r="G485" t="str">
        <f>INDEX(Branch[Branch],MATCH(SOF[[#This Row],[Branch]],Branch[SortCode],0))</f>
        <v>Liffey Valley</v>
      </c>
      <c r="V485">
        <v>990697</v>
      </c>
      <c r="W485" t="str">
        <f t="shared" si="12"/>
        <v>37697770</v>
      </c>
    </row>
    <row r="486" spans="1:23" x14ac:dyDescent="0.55000000000000004">
      <c r="A486" s="21" t="b">
        <f>SOF[[#This Row],[RepDate]]='Monthly-Individual-Data'!A491</f>
        <v>0</v>
      </c>
      <c r="B486" s="21">
        <v>44835</v>
      </c>
      <c r="C486" t="s">
        <v>222</v>
      </c>
      <c r="D486" t="s">
        <v>168</v>
      </c>
      <c r="E486">
        <v>25</v>
      </c>
      <c r="F486" t="str">
        <f>INDEX(Branch[Area],MATCH(SOF[[#This Row],[Branch]],Branch[SortCode],0))</f>
        <v>Dublin</v>
      </c>
      <c r="G486" t="str">
        <f>INDEX(Branch[Branch],MATCH(SOF[[#This Row],[Branch]],Branch[SortCode],0))</f>
        <v>Liffey Valley</v>
      </c>
      <c r="V486">
        <v>990697</v>
      </c>
      <c r="W486" t="str">
        <f t="shared" si="12"/>
        <v>37697770</v>
      </c>
    </row>
    <row r="487" spans="1:23" x14ac:dyDescent="0.55000000000000004">
      <c r="A487" s="21" t="b">
        <f>SOF[[#This Row],[RepDate]]='Monthly-Individual-Data'!A492</f>
        <v>0</v>
      </c>
      <c r="B487" s="21">
        <v>44835</v>
      </c>
      <c r="C487" t="s">
        <v>222</v>
      </c>
      <c r="D487" t="s">
        <v>169</v>
      </c>
      <c r="E487">
        <v>63</v>
      </c>
      <c r="F487" t="str">
        <f>INDEX(Branch[Area],MATCH(SOF[[#This Row],[Branch]],Branch[SortCode],0))</f>
        <v>Dublin</v>
      </c>
      <c r="G487" t="str">
        <f>INDEX(Branch[Branch],MATCH(SOF[[#This Row],[Branch]],Branch[SortCode],0))</f>
        <v>Liffey Valley</v>
      </c>
      <c r="V487">
        <v>990697</v>
      </c>
      <c r="W487" t="str">
        <f t="shared" si="12"/>
        <v>37697770</v>
      </c>
    </row>
    <row r="488" spans="1:23" x14ac:dyDescent="0.55000000000000004">
      <c r="A488" s="21" t="b">
        <f>SOF[[#This Row],[RepDate]]='Monthly-Individual-Data'!A493</f>
        <v>0</v>
      </c>
      <c r="B488" s="21">
        <v>44835</v>
      </c>
      <c r="C488" t="s">
        <v>222</v>
      </c>
      <c r="D488" t="s">
        <v>174</v>
      </c>
      <c r="E488">
        <v>64</v>
      </c>
      <c r="F488" t="str">
        <f>INDEX(Branch[Area],MATCH(SOF[[#This Row],[Branch]],Branch[SortCode],0))</f>
        <v>Dublin</v>
      </c>
      <c r="G488" t="str">
        <f>INDEX(Branch[Branch],MATCH(SOF[[#This Row],[Branch]],Branch[SortCode],0))</f>
        <v>Liffey Valley</v>
      </c>
      <c r="V488">
        <v>990697</v>
      </c>
      <c r="W488" t="str">
        <f t="shared" si="12"/>
        <v>37697770</v>
      </c>
    </row>
    <row r="489" spans="1:23" x14ac:dyDescent="0.55000000000000004">
      <c r="A489" s="21" t="b">
        <f>SOF[[#This Row],[RepDate]]='Monthly-Individual-Data'!A494</f>
        <v>0</v>
      </c>
      <c r="B489" s="21">
        <v>44866</v>
      </c>
      <c r="C489" t="s">
        <v>203</v>
      </c>
      <c r="D489" t="s">
        <v>109</v>
      </c>
      <c r="E489">
        <v>151</v>
      </c>
      <c r="F489" t="str">
        <f>INDEX(Branch[Area],MATCH(SOF[[#This Row],[Branch]],Branch[SortCode],0))</f>
        <v>Dublin</v>
      </c>
      <c r="G489" t="str">
        <f>INDEX(Branch[Branch],MATCH(SOF[[#This Row],[Branch]],Branch[SortCode],0))</f>
        <v>Phibsboro</v>
      </c>
      <c r="V489">
        <v>990603</v>
      </c>
      <c r="W489" t="str">
        <f t="shared" si="12"/>
        <v>18603960</v>
      </c>
    </row>
    <row r="490" spans="1:23" x14ac:dyDescent="0.55000000000000004">
      <c r="A490" s="21" t="b">
        <f>SOF[[#This Row],[RepDate]]='Monthly-Individual-Data'!A495</f>
        <v>0</v>
      </c>
      <c r="B490" s="21">
        <v>44866</v>
      </c>
      <c r="C490" t="s">
        <v>208</v>
      </c>
      <c r="D490" t="s">
        <v>109</v>
      </c>
      <c r="E490">
        <v>106</v>
      </c>
      <c r="F490" t="str">
        <f>INDEX(Branch[Area],MATCH(SOF[[#This Row],[Branch]],Branch[SortCode],0))</f>
        <v>Dublin</v>
      </c>
      <c r="G490" t="str">
        <f>INDEX(Branch[Branch],MATCH(SOF[[#This Row],[Branch]],Branch[SortCode],0))</f>
        <v>Dun Laoghaire</v>
      </c>
      <c r="V490">
        <v>990604</v>
      </c>
      <c r="W490" t="str">
        <f t="shared" si="12"/>
        <v>23604910</v>
      </c>
    </row>
    <row r="491" spans="1:23" x14ac:dyDescent="0.55000000000000004">
      <c r="A491" s="21" t="b">
        <f>SOF[[#This Row],[RepDate]]='Monthly-Individual-Data'!A496</f>
        <v>0</v>
      </c>
      <c r="B491" s="21">
        <v>44866</v>
      </c>
      <c r="C491" t="s">
        <v>193</v>
      </c>
      <c r="D491" t="s">
        <v>109</v>
      </c>
      <c r="E491">
        <v>140</v>
      </c>
      <c r="F491" t="str">
        <f>INDEX(Branch[Area],MATCH(SOF[[#This Row],[Branch]],Branch[SortCode],0))</f>
        <v>Dublin</v>
      </c>
      <c r="G491" t="str">
        <f>INDEX(Branch[Branch],MATCH(SOF[[#This Row],[Branch]],Branch[SortCode],0))</f>
        <v>Rathmines</v>
      </c>
      <c r="V491">
        <v>990605</v>
      </c>
      <c r="W491" t="str">
        <f t="shared" si="12"/>
        <v>86051060</v>
      </c>
    </row>
    <row r="492" spans="1:23" x14ac:dyDescent="0.55000000000000004">
      <c r="A492" s="21" t="b">
        <f>SOF[[#This Row],[RepDate]]='Monthly-Individual-Data'!A497</f>
        <v>0</v>
      </c>
      <c r="B492" s="21">
        <v>44866</v>
      </c>
      <c r="C492" t="s">
        <v>193</v>
      </c>
      <c r="D492" t="s">
        <v>171</v>
      </c>
      <c r="E492">
        <v>128</v>
      </c>
      <c r="F492" t="str">
        <f>INDEX(Branch[Area],MATCH(SOF[[#This Row],[Branch]],Branch[SortCode],0))</f>
        <v>Dublin</v>
      </c>
      <c r="G492" t="str">
        <f>INDEX(Branch[Branch],MATCH(SOF[[#This Row],[Branch]],Branch[SortCode],0))</f>
        <v>Rathmines</v>
      </c>
      <c r="V492">
        <v>990605</v>
      </c>
      <c r="W492" t="str">
        <f t="shared" si="12"/>
        <v>86051060</v>
      </c>
    </row>
    <row r="493" spans="1:23" x14ac:dyDescent="0.55000000000000004">
      <c r="A493" s="21" t="b">
        <f>SOF[[#This Row],[RepDate]]='Monthly-Individual-Data'!A498</f>
        <v>0</v>
      </c>
      <c r="B493" s="21">
        <v>44866</v>
      </c>
      <c r="C493" t="s">
        <v>193</v>
      </c>
      <c r="D493" t="s">
        <v>174</v>
      </c>
      <c r="E493">
        <v>66</v>
      </c>
      <c r="F493" t="str">
        <f>INDEX(Branch[Area],MATCH(SOF[[#This Row],[Branch]],Branch[SortCode],0))</f>
        <v>Dublin</v>
      </c>
      <c r="G493" t="str">
        <f>INDEX(Branch[Branch],MATCH(SOF[[#This Row],[Branch]],Branch[SortCode],0))</f>
        <v>Rathmines</v>
      </c>
      <c r="V493">
        <v>990605</v>
      </c>
      <c r="W493" t="str">
        <f t="shared" si="12"/>
        <v>86051060</v>
      </c>
    </row>
    <row r="494" spans="1:23" x14ac:dyDescent="0.55000000000000004">
      <c r="A494" s="21" t="b">
        <f>SOF[[#This Row],[RepDate]]='Monthly-Individual-Data'!A499</f>
        <v>0</v>
      </c>
      <c r="B494" s="21">
        <v>44866</v>
      </c>
      <c r="C494" t="s">
        <v>212</v>
      </c>
      <c r="D494" t="s">
        <v>109</v>
      </c>
      <c r="E494">
        <v>106</v>
      </c>
      <c r="F494" t="str">
        <f>INDEX(Branch[Area],MATCH(SOF[[#This Row],[Branch]],Branch[SortCode],0))</f>
        <v>Dublin</v>
      </c>
      <c r="G494" t="str">
        <f>INDEX(Branch[Branch],MATCH(SOF[[#This Row],[Branch]],Branch[SortCode],0))</f>
        <v>Ballyfermot</v>
      </c>
      <c r="V494">
        <v>990606</v>
      </c>
      <c r="W494" t="str">
        <f t="shared" si="12"/>
        <v>27606870</v>
      </c>
    </row>
    <row r="495" spans="1:23" x14ac:dyDescent="0.55000000000000004">
      <c r="A495" s="21" t="b">
        <f>SOF[[#This Row],[RepDate]]='Monthly-Individual-Data'!A500</f>
        <v>0</v>
      </c>
      <c r="B495" s="21">
        <v>44866</v>
      </c>
      <c r="C495" t="s">
        <v>214</v>
      </c>
      <c r="D495" t="s">
        <v>109</v>
      </c>
      <c r="E495">
        <v>100</v>
      </c>
      <c r="F495" t="str">
        <f>INDEX(Branch[Area],MATCH(SOF[[#This Row],[Branch]],Branch[SortCode],0))</f>
        <v>Dublin</v>
      </c>
      <c r="G495" t="str">
        <f>INDEX(Branch[Branch],MATCH(SOF[[#This Row],[Branch]],Branch[SortCode],0))</f>
        <v>Finglas</v>
      </c>
      <c r="V495">
        <v>990609</v>
      </c>
      <c r="W495" t="str">
        <f t="shared" si="12"/>
        <v>29609850</v>
      </c>
    </row>
    <row r="496" spans="1:23" x14ac:dyDescent="0.55000000000000004">
      <c r="A496" s="21" t="b">
        <f>SOF[[#This Row],[RepDate]]='Monthly-Individual-Data'!A501</f>
        <v>0</v>
      </c>
      <c r="B496" s="21">
        <v>44866</v>
      </c>
      <c r="C496" t="s">
        <v>214</v>
      </c>
      <c r="D496" t="s">
        <v>169</v>
      </c>
      <c r="E496">
        <v>153</v>
      </c>
      <c r="F496" t="str">
        <f>INDEX(Branch[Area],MATCH(SOF[[#This Row],[Branch]],Branch[SortCode],0))</f>
        <v>Dublin</v>
      </c>
      <c r="G496" t="str">
        <f>INDEX(Branch[Branch],MATCH(SOF[[#This Row],[Branch]],Branch[SortCode],0))</f>
        <v>Finglas</v>
      </c>
      <c r="V496">
        <v>990609</v>
      </c>
      <c r="W496" t="str">
        <f t="shared" si="12"/>
        <v>29609850</v>
      </c>
    </row>
    <row r="497" spans="1:23" x14ac:dyDescent="0.55000000000000004">
      <c r="A497" s="21" t="b">
        <f>SOF[[#This Row],[RepDate]]='Monthly-Individual-Data'!A502</f>
        <v>0</v>
      </c>
      <c r="B497" s="21">
        <v>44866</v>
      </c>
      <c r="C497" t="s">
        <v>194</v>
      </c>
      <c r="D497" t="s">
        <v>109</v>
      </c>
      <c r="E497">
        <v>118</v>
      </c>
      <c r="F497" t="str">
        <f>INDEX(Branch[Area],MATCH(SOF[[#This Row],[Branch]],Branch[SortCode],0))</f>
        <v>Dublin</v>
      </c>
      <c r="G497" t="str">
        <f>INDEX(Branch[Branch],MATCH(SOF[[#This Row],[Branch]],Branch[SortCode],0))</f>
        <v>Grafton Street</v>
      </c>
      <c r="V497">
        <v>990610</v>
      </c>
      <c r="W497" t="str">
        <f t="shared" si="12"/>
        <v>96101050</v>
      </c>
    </row>
    <row r="498" spans="1:23" x14ac:dyDescent="0.55000000000000004">
      <c r="A498" s="21" t="b">
        <f>SOF[[#This Row],[RepDate]]='Monthly-Individual-Data'!A503</f>
        <v>0</v>
      </c>
      <c r="B498" s="21">
        <v>44866</v>
      </c>
      <c r="C498" t="s">
        <v>194</v>
      </c>
      <c r="D498" t="s">
        <v>168</v>
      </c>
      <c r="E498">
        <v>44</v>
      </c>
      <c r="F498" t="str">
        <f>INDEX(Branch[Area],MATCH(SOF[[#This Row],[Branch]],Branch[SortCode],0))</f>
        <v>Dublin</v>
      </c>
      <c r="G498" t="str">
        <f>INDEX(Branch[Branch],MATCH(SOF[[#This Row],[Branch]],Branch[SortCode],0))</f>
        <v>Grafton Street</v>
      </c>
      <c r="V498">
        <v>990610</v>
      </c>
      <c r="W498" t="str">
        <f t="shared" si="12"/>
        <v>96101050</v>
      </c>
    </row>
    <row r="499" spans="1:23" x14ac:dyDescent="0.55000000000000004">
      <c r="A499" s="21" t="b">
        <f>SOF[[#This Row],[RepDate]]='Monthly-Individual-Data'!A504</f>
        <v>0</v>
      </c>
      <c r="B499" s="21">
        <v>44866</v>
      </c>
      <c r="C499" t="s">
        <v>194</v>
      </c>
      <c r="D499" t="s">
        <v>169</v>
      </c>
      <c r="E499">
        <v>79</v>
      </c>
      <c r="F499" t="str">
        <f>INDEX(Branch[Area],MATCH(SOF[[#This Row],[Branch]],Branch[SortCode],0))</f>
        <v>Dublin</v>
      </c>
      <c r="G499" t="str">
        <f>INDEX(Branch[Branch],MATCH(SOF[[#This Row],[Branch]],Branch[SortCode],0))</f>
        <v>Grafton Street</v>
      </c>
      <c r="V499">
        <v>990610</v>
      </c>
      <c r="W499" t="str">
        <f t="shared" si="12"/>
        <v>96101050</v>
      </c>
    </row>
    <row r="500" spans="1:23" x14ac:dyDescent="0.55000000000000004">
      <c r="A500" s="21" t="b">
        <f>SOF[[#This Row],[RepDate]]='Monthly-Individual-Data'!A505</f>
        <v>0</v>
      </c>
      <c r="B500" s="21">
        <v>44866</v>
      </c>
      <c r="C500" t="s">
        <v>194</v>
      </c>
      <c r="D500" t="s">
        <v>171</v>
      </c>
      <c r="E500">
        <v>33</v>
      </c>
      <c r="F500" t="str">
        <f>INDEX(Branch[Area],MATCH(SOF[[#This Row],[Branch]],Branch[SortCode],0))</f>
        <v>Dublin</v>
      </c>
      <c r="G500" t="str">
        <f>INDEX(Branch[Branch],MATCH(SOF[[#This Row],[Branch]],Branch[SortCode],0))</f>
        <v>Grafton Street</v>
      </c>
      <c r="V500">
        <v>990610</v>
      </c>
      <c r="W500" t="str">
        <f t="shared" si="12"/>
        <v>96101050</v>
      </c>
    </row>
    <row r="501" spans="1:23" x14ac:dyDescent="0.55000000000000004">
      <c r="A501" s="21" t="b">
        <f>SOF[[#This Row],[RepDate]]='Monthly-Individual-Data'!A506</f>
        <v>0</v>
      </c>
      <c r="B501" s="21">
        <v>44866</v>
      </c>
      <c r="C501" t="s">
        <v>194</v>
      </c>
      <c r="D501" t="s">
        <v>174</v>
      </c>
      <c r="E501">
        <v>157</v>
      </c>
      <c r="F501" t="str">
        <f>INDEX(Branch[Area],MATCH(SOF[[#This Row],[Branch]],Branch[SortCode],0))</f>
        <v>Dublin</v>
      </c>
      <c r="G501" t="str">
        <f>INDEX(Branch[Branch],MATCH(SOF[[#This Row],[Branch]],Branch[SortCode],0))</f>
        <v>Grafton Street</v>
      </c>
      <c r="V501">
        <v>990610</v>
      </c>
      <c r="W501" t="str">
        <f t="shared" si="12"/>
        <v>96101050</v>
      </c>
    </row>
    <row r="502" spans="1:23" x14ac:dyDescent="0.55000000000000004">
      <c r="A502" s="21" t="b">
        <f>SOF[[#This Row],[RepDate]]='Monthly-Individual-Data'!A507</f>
        <v>0</v>
      </c>
      <c r="B502" s="21">
        <v>44866</v>
      </c>
      <c r="C502" t="s">
        <v>194</v>
      </c>
      <c r="D502" t="s">
        <v>175</v>
      </c>
      <c r="E502">
        <v>8</v>
      </c>
      <c r="F502" t="str">
        <f>INDEX(Branch[Area],MATCH(SOF[[#This Row],[Branch]],Branch[SortCode],0))</f>
        <v>Dublin</v>
      </c>
      <c r="G502" t="str">
        <f>INDEX(Branch[Branch],MATCH(SOF[[#This Row],[Branch]],Branch[SortCode],0))</f>
        <v>Grafton Street</v>
      </c>
      <c r="V502">
        <v>990610</v>
      </c>
      <c r="W502" t="str">
        <f t="shared" si="12"/>
        <v>96101050</v>
      </c>
    </row>
    <row r="503" spans="1:23" x14ac:dyDescent="0.55000000000000004">
      <c r="A503" s="21" t="b">
        <f>SOF[[#This Row],[RepDate]]='Monthly-Individual-Data'!A508</f>
        <v>0</v>
      </c>
      <c r="B503" s="21">
        <v>44866</v>
      </c>
      <c r="C503" t="s">
        <v>194</v>
      </c>
      <c r="D503" t="s">
        <v>177</v>
      </c>
      <c r="E503">
        <v>108</v>
      </c>
      <c r="F503" t="str">
        <f>INDEX(Branch[Area],MATCH(SOF[[#This Row],[Branch]],Branch[SortCode],0))</f>
        <v>Dublin</v>
      </c>
      <c r="G503" t="str">
        <f>INDEX(Branch[Branch],MATCH(SOF[[#This Row],[Branch]],Branch[SortCode],0))</f>
        <v>Grafton Street</v>
      </c>
      <c r="V503">
        <v>990610</v>
      </c>
      <c r="W503" t="str">
        <f t="shared" si="12"/>
        <v>96101050</v>
      </c>
    </row>
    <row r="504" spans="1:23" x14ac:dyDescent="0.55000000000000004">
      <c r="A504" s="21" t="b">
        <f>SOF[[#This Row],[RepDate]]='Monthly-Individual-Data'!A509</f>
        <v>0</v>
      </c>
      <c r="B504" s="21">
        <v>44866</v>
      </c>
      <c r="C504" t="s">
        <v>210</v>
      </c>
      <c r="D504" t="s">
        <v>109</v>
      </c>
      <c r="E504">
        <v>96</v>
      </c>
      <c r="F504" t="str">
        <f>INDEX(Branch[Area],MATCH(SOF[[#This Row],[Branch]],Branch[SortCode],0))</f>
        <v>Dublin</v>
      </c>
      <c r="G504" t="str">
        <f>INDEX(Branch[Branch],MATCH(SOF[[#This Row],[Branch]],Branch[SortCode],0))</f>
        <v>Walkinstown</v>
      </c>
      <c r="V504">
        <v>990612</v>
      </c>
      <c r="W504" t="str">
        <f t="shared" si="12"/>
        <v>25612890</v>
      </c>
    </row>
    <row r="505" spans="1:23" x14ac:dyDescent="0.55000000000000004">
      <c r="A505" s="21" t="b">
        <f>SOF[[#This Row],[RepDate]]='Monthly-Individual-Data'!A510</f>
        <v>0</v>
      </c>
      <c r="B505" s="21">
        <v>44866</v>
      </c>
      <c r="C505" t="s">
        <v>210</v>
      </c>
      <c r="D505" t="s">
        <v>168</v>
      </c>
      <c r="E505">
        <v>148</v>
      </c>
      <c r="F505" t="str">
        <f>INDEX(Branch[Area],MATCH(SOF[[#This Row],[Branch]],Branch[SortCode],0))</f>
        <v>Dublin</v>
      </c>
      <c r="G505" t="str">
        <f>INDEX(Branch[Branch],MATCH(SOF[[#This Row],[Branch]],Branch[SortCode],0))</f>
        <v>Walkinstown</v>
      </c>
      <c r="V505">
        <v>990612</v>
      </c>
      <c r="W505" t="str">
        <f t="shared" si="12"/>
        <v>25612890</v>
      </c>
    </row>
    <row r="506" spans="1:23" x14ac:dyDescent="0.55000000000000004">
      <c r="A506" s="21" t="b">
        <f>SOF[[#This Row],[RepDate]]='Monthly-Individual-Data'!A511</f>
        <v>0</v>
      </c>
      <c r="B506" s="21">
        <v>44866</v>
      </c>
      <c r="C506" t="s">
        <v>210</v>
      </c>
      <c r="D506" t="s">
        <v>169</v>
      </c>
      <c r="E506">
        <v>132</v>
      </c>
      <c r="F506" t="str">
        <f>INDEX(Branch[Area],MATCH(SOF[[#This Row],[Branch]],Branch[SortCode],0))</f>
        <v>Dublin</v>
      </c>
      <c r="G506" t="str">
        <f>INDEX(Branch[Branch],MATCH(SOF[[#This Row],[Branch]],Branch[SortCode],0))</f>
        <v>Walkinstown</v>
      </c>
      <c r="V506">
        <v>990612</v>
      </c>
      <c r="W506" t="str">
        <f t="shared" si="12"/>
        <v>25612890</v>
      </c>
    </row>
    <row r="507" spans="1:23" x14ac:dyDescent="0.55000000000000004">
      <c r="A507" s="21" t="b">
        <f>SOF[[#This Row],[RepDate]]='Monthly-Individual-Data'!A512</f>
        <v>0</v>
      </c>
      <c r="B507" s="21">
        <v>44866</v>
      </c>
      <c r="C507" t="s">
        <v>186</v>
      </c>
      <c r="D507" t="s">
        <v>109</v>
      </c>
      <c r="E507">
        <v>37</v>
      </c>
      <c r="F507" t="str">
        <f>INDEX(Branch[Area],MATCH(SOF[[#This Row],[Branch]],Branch[SortCode],0))</f>
        <v>Dublin</v>
      </c>
      <c r="G507" t="str">
        <f>INDEX(Branch[Branch],MATCH(SOF[[#This Row],[Branch]],Branch[SortCode],0))</f>
        <v>Artane</v>
      </c>
      <c r="V507">
        <v>990616</v>
      </c>
      <c r="W507" t="str">
        <f t="shared" si="12"/>
        <v>16161130</v>
      </c>
    </row>
    <row r="508" spans="1:23" x14ac:dyDescent="0.55000000000000004">
      <c r="A508" s="21" t="b">
        <f>SOF[[#This Row],[RepDate]]='Monthly-Individual-Data'!A513</f>
        <v>0</v>
      </c>
      <c r="B508" s="21">
        <v>44866</v>
      </c>
      <c r="C508" t="s">
        <v>209</v>
      </c>
      <c r="D508" t="s">
        <v>109</v>
      </c>
      <c r="E508">
        <v>118</v>
      </c>
      <c r="F508" t="str">
        <f>INDEX(Branch[Area],MATCH(SOF[[#This Row],[Branch]],Branch[SortCode],0))</f>
        <v>Dublin</v>
      </c>
      <c r="G508" t="str">
        <f>INDEX(Branch[Branch],MATCH(SOF[[#This Row],[Branch]],Branch[SortCode],0))</f>
        <v>Dundrum</v>
      </c>
      <c r="V508">
        <v>990620</v>
      </c>
      <c r="W508" t="str">
        <f t="shared" si="12"/>
        <v>24620900</v>
      </c>
    </row>
    <row r="509" spans="1:23" x14ac:dyDescent="0.55000000000000004">
      <c r="A509" s="21" t="b">
        <f>SOF[[#This Row],[RepDate]]='Monthly-Individual-Data'!A514</f>
        <v>0</v>
      </c>
      <c r="B509" s="21">
        <v>44866</v>
      </c>
      <c r="C509" t="s">
        <v>209</v>
      </c>
      <c r="D509" t="s">
        <v>169</v>
      </c>
      <c r="E509">
        <v>117</v>
      </c>
      <c r="F509" t="str">
        <f>INDEX(Branch[Area],MATCH(SOF[[#This Row],[Branch]],Branch[SortCode],0))</f>
        <v>Dublin</v>
      </c>
      <c r="G509" t="str">
        <f>INDEX(Branch[Branch],MATCH(SOF[[#This Row],[Branch]],Branch[SortCode],0))</f>
        <v>Dundrum</v>
      </c>
      <c r="V509">
        <v>990620</v>
      </c>
      <c r="W509" t="str">
        <f t="shared" si="12"/>
        <v>24620900</v>
      </c>
    </row>
    <row r="510" spans="1:23" x14ac:dyDescent="0.55000000000000004">
      <c r="A510" s="21" t="b">
        <f>SOF[[#This Row],[RepDate]]='Monthly-Individual-Data'!A515</f>
        <v>0</v>
      </c>
      <c r="B510" s="21">
        <v>44866</v>
      </c>
      <c r="C510" t="s">
        <v>209</v>
      </c>
      <c r="D510" t="s">
        <v>174</v>
      </c>
      <c r="E510">
        <v>83</v>
      </c>
      <c r="F510" t="str">
        <f>INDEX(Branch[Area],MATCH(SOF[[#This Row],[Branch]],Branch[SortCode],0))</f>
        <v>Dublin</v>
      </c>
      <c r="G510" t="str">
        <f>INDEX(Branch[Branch],MATCH(SOF[[#This Row],[Branch]],Branch[SortCode],0))</f>
        <v>Dundrum</v>
      </c>
      <c r="V510">
        <v>990620</v>
      </c>
      <c r="W510" t="str">
        <f t="shared" si="12"/>
        <v>24620900</v>
      </c>
    </row>
    <row r="511" spans="1:23" x14ac:dyDescent="0.55000000000000004">
      <c r="A511" s="21" t="b">
        <f>SOF[[#This Row],[RepDate]]='Monthly-Individual-Data'!A516</f>
        <v>0</v>
      </c>
      <c r="B511" s="21">
        <v>44866</v>
      </c>
      <c r="C511" t="s">
        <v>225</v>
      </c>
      <c r="D511" t="s">
        <v>109</v>
      </c>
      <c r="E511">
        <v>61</v>
      </c>
      <c r="F511" t="str">
        <f>INDEX(Branch[Area],MATCH(SOF[[#This Row],[Branch]],Branch[SortCode],0))</f>
        <v>Dublin</v>
      </c>
      <c r="G511" t="str">
        <f>INDEX(Branch[Branch],MATCH(SOF[[#This Row],[Branch]],Branch[SortCode],0))</f>
        <v>Bray</v>
      </c>
      <c r="V511">
        <v>990623</v>
      </c>
      <c r="W511" t="str">
        <f t="shared" si="12"/>
        <v>40623740</v>
      </c>
    </row>
    <row r="512" spans="1:23" x14ac:dyDescent="0.55000000000000004">
      <c r="A512" s="21" t="b">
        <f>SOF[[#This Row],[RepDate]]='Monthly-Individual-Data'!A517</f>
        <v>0</v>
      </c>
      <c r="B512" s="21">
        <v>44866</v>
      </c>
      <c r="C512" t="s">
        <v>225</v>
      </c>
      <c r="D512" t="s">
        <v>168</v>
      </c>
      <c r="E512">
        <v>7</v>
      </c>
      <c r="F512" t="str">
        <f>INDEX(Branch[Area],MATCH(SOF[[#This Row],[Branch]],Branch[SortCode],0))</f>
        <v>Dublin</v>
      </c>
      <c r="G512" t="str">
        <f>INDEX(Branch[Branch],MATCH(SOF[[#This Row],[Branch]],Branch[SortCode],0))</f>
        <v>Bray</v>
      </c>
      <c r="V512">
        <v>990623</v>
      </c>
      <c r="W512" t="str">
        <f t="shared" si="12"/>
        <v>40623740</v>
      </c>
    </row>
    <row r="513" spans="1:23" x14ac:dyDescent="0.55000000000000004">
      <c r="A513" s="21" t="b">
        <f>SOF[[#This Row],[RepDate]]='Monthly-Individual-Data'!A518</f>
        <v>0</v>
      </c>
      <c r="B513" s="21">
        <v>44866</v>
      </c>
      <c r="C513" t="s">
        <v>225</v>
      </c>
      <c r="D513" t="s">
        <v>169</v>
      </c>
      <c r="E513">
        <v>22</v>
      </c>
      <c r="F513" t="str">
        <f>INDEX(Branch[Area],MATCH(SOF[[#This Row],[Branch]],Branch[SortCode],0))</f>
        <v>Dublin</v>
      </c>
      <c r="G513" t="str">
        <f>INDEX(Branch[Branch],MATCH(SOF[[#This Row],[Branch]],Branch[SortCode],0))</f>
        <v>Bray</v>
      </c>
      <c r="V513">
        <v>990623</v>
      </c>
      <c r="W513" t="str">
        <f t="shared" si="12"/>
        <v>40623740</v>
      </c>
    </row>
    <row r="514" spans="1:23" x14ac:dyDescent="0.55000000000000004">
      <c r="A514" s="21" t="b">
        <f>SOF[[#This Row],[RepDate]]='Monthly-Individual-Data'!A519</f>
        <v>0</v>
      </c>
      <c r="B514" s="21">
        <v>44866</v>
      </c>
      <c r="C514" t="s">
        <v>225</v>
      </c>
      <c r="D514" t="s">
        <v>171</v>
      </c>
      <c r="E514">
        <v>86</v>
      </c>
      <c r="F514" t="str">
        <f>INDEX(Branch[Area],MATCH(SOF[[#This Row],[Branch]],Branch[SortCode],0))</f>
        <v>Dublin</v>
      </c>
      <c r="G514" t="str">
        <f>INDEX(Branch[Branch],MATCH(SOF[[#This Row],[Branch]],Branch[SortCode],0))</f>
        <v>Bray</v>
      </c>
      <c r="V514">
        <v>990623</v>
      </c>
      <c r="W514" t="str">
        <f t="shared" si="12"/>
        <v>40623740</v>
      </c>
    </row>
    <row r="515" spans="1:23" x14ac:dyDescent="0.55000000000000004">
      <c r="A515" s="21" t="b">
        <f>SOF[[#This Row],[RepDate]]='Monthly-Individual-Data'!A520</f>
        <v>0</v>
      </c>
      <c r="B515" s="21">
        <v>44866</v>
      </c>
      <c r="C515" t="s">
        <v>225</v>
      </c>
      <c r="D515" t="s">
        <v>174</v>
      </c>
      <c r="E515">
        <v>97</v>
      </c>
      <c r="F515" t="str">
        <f>INDEX(Branch[Area],MATCH(SOF[[#This Row],[Branch]],Branch[SortCode],0))</f>
        <v>Dublin</v>
      </c>
      <c r="G515" t="str">
        <f>INDEX(Branch[Branch],MATCH(SOF[[#This Row],[Branch]],Branch[SortCode],0))</f>
        <v>Bray</v>
      </c>
      <c r="V515">
        <v>990623</v>
      </c>
      <c r="W515" t="str">
        <f t="shared" ref="W515:W578" si="13">VLOOKUP(V515,R:S,2,0)</f>
        <v>40623740</v>
      </c>
    </row>
    <row r="516" spans="1:23" x14ac:dyDescent="0.55000000000000004">
      <c r="A516" s="21" t="b">
        <f>SOF[[#This Row],[RepDate]]='Monthly-Individual-Data'!A521</f>
        <v>0</v>
      </c>
      <c r="B516" s="21">
        <v>44866</v>
      </c>
      <c r="C516" t="s">
        <v>225</v>
      </c>
      <c r="D516" t="s">
        <v>175</v>
      </c>
      <c r="E516">
        <v>33</v>
      </c>
      <c r="F516" t="str">
        <f>INDEX(Branch[Area],MATCH(SOF[[#This Row],[Branch]],Branch[SortCode],0))</f>
        <v>Dublin</v>
      </c>
      <c r="G516" t="str">
        <f>INDEX(Branch[Branch],MATCH(SOF[[#This Row],[Branch]],Branch[SortCode],0))</f>
        <v>Bray</v>
      </c>
      <c r="V516">
        <v>990623</v>
      </c>
      <c r="W516" t="str">
        <f t="shared" si="13"/>
        <v>40623740</v>
      </c>
    </row>
    <row r="517" spans="1:23" x14ac:dyDescent="0.55000000000000004">
      <c r="A517" s="21" t="b">
        <f>SOF[[#This Row],[RepDate]]='Monthly-Individual-Data'!A522</f>
        <v>0</v>
      </c>
      <c r="B517" s="21">
        <v>44866</v>
      </c>
      <c r="C517" t="s">
        <v>225</v>
      </c>
      <c r="D517" t="s">
        <v>182</v>
      </c>
      <c r="E517">
        <v>91</v>
      </c>
      <c r="F517" t="str">
        <f>INDEX(Branch[Area],MATCH(SOF[[#This Row],[Branch]],Branch[SortCode],0))</f>
        <v>Dublin</v>
      </c>
      <c r="G517" t="str">
        <f>INDEX(Branch[Branch],MATCH(SOF[[#This Row],[Branch]],Branch[SortCode],0))</f>
        <v>Bray</v>
      </c>
      <c r="V517">
        <v>990623</v>
      </c>
      <c r="W517" t="str">
        <f t="shared" si="13"/>
        <v>40623740</v>
      </c>
    </row>
    <row r="518" spans="1:23" x14ac:dyDescent="0.55000000000000004">
      <c r="A518" s="21" t="b">
        <f>SOF[[#This Row],[RepDate]]='Monthly-Individual-Data'!A523</f>
        <v>0</v>
      </c>
      <c r="B518" s="21">
        <v>44866</v>
      </c>
      <c r="C518" t="s">
        <v>221</v>
      </c>
      <c r="D518" t="s">
        <v>109</v>
      </c>
      <c r="E518">
        <v>96</v>
      </c>
      <c r="F518" t="str">
        <f>INDEX(Branch[Area],MATCH(SOF[[#This Row],[Branch]],Branch[SortCode],0))</f>
        <v>Dublin</v>
      </c>
      <c r="G518" t="str">
        <f>INDEX(Branch[Branch],MATCH(SOF[[#This Row],[Branch]],Branch[SortCode],0))</f>
        <v>Tallaght</v>
      </c>
      <c r="V518">
        <v>990624</v>
      </c>
      <c r="W518" t="str">
        <f t="shared" si="13"/>
        <v>36624780</v>
      </c>
    </row>
    <row r="519" spans="1:23" x14ac:dyDescent="0.55000000000000004">
      <c r="A519" s="21" t="b">
        <f>SOF[[#This Row],[RepDate]]='Monthly-Individual-Data'!A524</f>
        <v>0</v>
      </c>
      <c r="B519" s="21">
        <v>44866</v>
      </c>
      <c r="C519" t="s">
        <v>221</v>
      </c>
      <c r="D519" t="s">
        <v>168</v>
      </c>
      <c r="E519">
        <v>37</v>
      </c>
      <c r="F519" t="str">
        <f>INDEX(Branch[Area],MATCH(SOF[[#This Row],[Branch]],Branch[SortCode],0))</f>
        <v>Dublin</v>
      </c>
      <c r="G519" t="str">
        <f>INDEX(Branch[Branch],MATCH(SOF[[#This Row],[Branch]],Branch[SortCode],0))</f>
        <v>Tallaght</v>
      </c>
      <c r="V519">
        <v>990624</v>
      </c>
      <c r="W519" t="str">
        <f t="shared" si="13"/>
        <v>36624780</v>
      </c>
    </row>
    <row r="520" spans="1:23" x14ac:dyDescent="0.55000000000000004">
      <c r="A520" s="21" t="b">
        <f>SOF[[#This Row],[RepDate]]='Monthly-Individual-Data'!A525</f>
        <v>0</v>
      </c>
      <c r="B520" s="21">
        <v>44866</v>
      </c>
      <c r="C520" t="s">
        <v>221</v>
      </c>
      <c r="D520" t="s">
        <v>169</v>
      </c>
      <c r="E520">
        <v>67</v>
      </c>
      <c r="F520" t="str">
        <f>INDEX(Branch[Area],MATCH(SOF[[#This Row],[Branch]],Branch[SortCode],0))</f>
        <v>Dublin</v>
      </c>
      <c r="G520" t="str">
        <f>INDEX(Branch[Branch],MATCH(SOF[[#This Row],[Branch]],Branch[SortCode],0))</f>
        <v>Tallaght</v>
      </c>
      <c r="V520">
        <v>990624</v>
      </c>
      <c r="W520" t="str">
        <f t="shared" si="13"/>
        <v>36624780</v>
      </c>
    </row>
    <row r="521" spans="1:23" x14ac:dyDescent="0.55000000000000004">
      <c r="A521" s="21" t="b">
        <f>SOF[[#This Row],[RepDate]]='Monthly-Individual-Data'!A526</f>
        <v>0</v>
      </c>
      <c r="B521" s="21">
        <v>44866</v>
      </c>
      <c r="C521" t="s">
        <v>221</v>
      </c>
      <c r="D521" t="s">
        <v>171</v>
      </c>
      <c r="E521">
        <v>76</v>
      </c>
      <c r="F521" t="str">
        <f>INDEX(Branch[Area],MATCH(SOF[[#This Row],[Branch]],Branch[SortCode],0))</f>
        <v>Dublin</v>
      </c>
      <c r="G521" t="str">
        <f>INDEX(Branch[Branch],MATCH(SOF[[#This Row],[Branch]],Branch[SortCode],0))</f>
        <v>Tallaght</v>
      </c>
      <c r="V521">
        <v>990624</v>
      </c>
      <c r="W521" t="str">
        <f t="shared" si="13"/>
        <v>36624780</v>
      </c>
    </row>
    <row r="522" spans="1:23" x14ac:dyDescent="0.55000000000000004">
      <c r="A522" s="21" t="b">
        <f>SOF[[#This Row],[RepDate]]='Monthly-Individual-Data'!A527</f>
        <v>0</v>
      </c>
      <c r="B522" s="21">
        <v>44866</v>
      </c>
      <c r="C522" t="s">
        <v>221</v>
      </c>
      <c r="D522" t="s">
        <v>174</v>
      </c>
      <c r="E522">
        <v>26</v>
      </c>
      <c r="F522" t="str">
        <f>INDEX(Branch[Area],MATCH(SOF[[#This Row],[Branch]],Branch[SortCode],0))</f>
        <v>Dublin</v>
      </c>
      <c r="G522" t="str">
        <f>INDEX(Branch[Branch],MATCH(SOF[[#This Row],[Branch]],Branch[SortCode],0))</f>
        <v>Tallaght</v>
      </c>
      <c r="V522">
        <v>990624</v>
      </c>
      <c r="W522" t="str">
        <f t="shared" si="13"/>
        <v>36624780</v>
      </c>
    </row>
    <row r="523" spans="1:23" x14ac:dyDescent="0.55000000000000004">
      <c r="A523" s="21" t="b">
        <f>SOF[[#This Row],[RepDate]]='Monthly-Individual-Data'!A528</f>
        <v>0</v>
      </c>
      <c r="B523" s="21">
        <v>44866</v>
      </c>
      <c r="C523" t="s">
        <v>221</v>
      </c>
      <c r="D523" t="s">
        <v>175</v>
      </c>
      <c r="E523">
        <v>81</v>
      </c>
      <c r="F523" t="str">
        <f>INDEX(Branch[Area],MATCH(SOF[[#This Row],[Branch]],Branch[SortCode],0))</f>
        <v>Dublin</v>
      </c>
      <c r="G523" t="str">
        <f>INDEX(Branch[Branch],MATCH(SOF[[#This Row],[Branch]],Branch[SortCode],0))</f>
        <v>Tallaght</v>
      </c>
      <c r="V523">
        <v>990624</v>
      </c>
      <c r="W523" t="str">
        <f t="shared" si="13"/>
        <v>36624780</v>
      </c>
    </row>
    <row r="524" spans="1:23" x14ac:dyDescent="0.55000000000000004">
      <c r="A524" s="21" t="b">
        <f>SOF[[#This Row],[RepDate]]='Monthly-Individual-Data'!A529</f>
        <v>0</v>
      </c>
      <c r="B524" s="21">
        <v>44866</v>
      </c>
      <c r="C524" t="s">
        <v>221</v>
      </c>
      <c r="D524" t="s">
        <v>180</v>
      </c>
      <c r="E524">
        <v>129</v>
      </c>
      <c r="F524" t="str">
        <f>INDEX(Branch[Area],MATCH(SOF[[#This Row],[Branch]],Branch[SortCode],0))</f>
        <v>Dublin</v>
      </c>
      <c r="G524" t="str">
        <f>INDEX(Branch[Branch],MATCH(SOF[[#This Row],[Branch]],Branch[SortCode],0))</f>
        <v>Tallaght</v>
      </c>
      <c r="V524">
        <v>990624</v>
      </c>
      <c r="W524" t="str">
        <f t="shared" si="13"/>
        <v>36624780</v>
      </c>
    </row>
    <row r="525" spans="1:23" x14ac:dyDescent="0.55000000000000004">
      <c r="A525" s="21" t="b">
        <f>SOF[[#This Row],[RepDate]]='Monthly-Individual-Data'!A530</f>
        <v>0</v>
      </c>
      <c r="B525" s="21">
        <v>44866</v>
      </c>
      <c r="C525" t="s">
        <v>189</v>
      </c>
      <c r="D525" t="s">
        <v>109</v>
      </c>
      <c r="E525">
        <v>35</v>
      </c>
      <c r="F525" t="str">
        <f>INDEX(Branch[Area],MATCH(SOF[[#This Row],[Branch]],Branch[SortCode],0))</f>
        <v>Dublin</v>
      </c>
      <c r="G525" t="str">
        <f>INDEX(Branch[Branch],MATCH(SOF[[#This Row],[Branch]],Branch[SortCode],0))</f>
        <v>Baggot St</v>
      </c>
      <c r="V525">
        <v>990626</v>
      </c>
      <c r="W525" t="str">
        <f t="shared" si="13"/>
        <v>46261100</v>
      </c>
    </row>
    <row r="526" spans="1:23" x14ac:dyDescent="0.55000000000000004">
      <c r="A526" s="21" t="b">
        <f>SOF[[#This Row],[RepDate]]='Monthly-Individual-Data'!A531</f>
        <v>0</v>
      </c>
      <c r="B526" s="21">
        <v>44866</v>
      </c>
      <c r="C526" t="s">
        <v>189</v>
      </c>
      <c r="D526" t="s">
        <v>169</v>
      </c>
      <c r="E526">
        <v>120</v>
      </c>
      <c r="F526" t="str">
        <f>INDEX(Branch[Area],MATCH(SOF[[#This Row],[Branch]],Branch[SortCode],0))</f>
        <v>Dublin</v>
      </c>
      <c r="G526" t="str">
        <f>INDEX(Branch[Branch],MATCH(SOF[[#This Row],[Branch]],Branch[SortCode],0))</f>
        <v>Baggot St</v>
      </c>
      <c r="V526">
        <v>990626</v>
      </c>
      <c r="W526" t="str">
        <f t="shared" si="13"/>
        <v>46261100</v>
      </c>
    </row>
    <row r="527" spans="1:23" x14ac:dyDescent="0.55000000000000004">
      <c r="A527" s="21" t="b">
        <f>SOF[[#This Row],[RepDate]]='Monthly-Individual-Data'!A532</f>
        <v>0</v>
      </c>
      <c r="B527" s="21">
        <v>44866</v>
      </c>
      <c r="C527" t="s">
        <v>189</v>
      </c>
      <c r="D527" t="s">
        <v>174</v>
      </c>
      <c r="E527">
        <v>32</v>
      </c>
      <c r="F527" t="str">
        <f>INDEX(Branch[Area],MATCH(SOF[[#This Row],[Branch]],Branch[SortCode],0))</f>
        <v>Dublin</v>
      </c>
      <c r="G527" t="str">
        <f>INDEX(Branch[Branch],MATCH(SOF[[#This Row],[Branch]],Branch[SortCode],0))</f>
        <v>Baggot St</v>
      </c>
      <c r="V527">
        <v>990626</v>
      </c>
      <c r="W527" t="str">
        <f t="shared" si="13"/>
        <v>46261100</v>
      </c>
    </row>
    <row r="528" spans="1:23" x14ac:dyDescent="0.55000000000000004">
      <c r="A528" s="21" t="b">
        <f>SOF[[#This Row],[RepDate]]='Monthly-Individual-Data'!A533</f>
        <v>0</v>
      </c>
      <c r="B528" s="21">
        <v>44866</v>
      </c>
      <c r="C528" t="s">
        <v>206</v>
      </c>
      <c r="D528" t="s">
        <v>109</v>
      </c>
      <c r="E528">
        <v>62</v>
      </c>
      <c r="F528" t="str">
        <f>INDEX(Branch[Area],MATCH(SOF[[#This Row],[Branch]],Branch[SortCode],0))</f>
        <v>Dublin</v>
      </c>
      <c r="G528" t="str">
        <f>INDEX(Branch[Branch],MATCH(SOF[[#This Row],[Branch]],Branch[SortCode],0))</f>
        <v>Stillorgan</v>
      </c>
      <c r="V528">
        <v>990629</v>
      </c>
      <c r="W528" t="str">
        <f t="shared" si="13"/>
        <v>21629930</v>
      </c>
    </row>
    <row r="529" spans="1:23" x14ac:dyDescent="0.55000000000000004">
      <c r="A529" s="21" t="b">
        <f>SOF[[#This Row],[RepDate]]='Monthly-Individual-Data'!A534</f>
        <v>0</v>
      </c>
      <c r="B529" s="21">
        <v>44866</v>
      </c>
      <c r="C529" t="s">
        <v>206</v>
      </c>
      <c r="D529" t="s">
        <v>168</v>
      </c>
      <c r="E529">
        <v>106</v>
      </c>
      <c r="F529" t="str">
        <f>INDEX(Branch[Area],MATCH(SOF[[#This Row],[Branch]],Branch[SortCode],0))</f>
        <v>Dublin</v>
      </c>
      <c r="G529" t="str">
        <f>INDEX(Branch[Branch],MATCH(SOF[[#This Row],[Branch]],Branch[SortCode],0))</f>
        <v>Stillorgan</v>
      </c>
      <c r="V529">
        <v>990629</v>
      </c>
      <c r="W529" t="str">
        <f t="shared" si="13"/>
        <v>21629930</v>
      </c>
    </row>
    <row r="530" spans="1:23" x14ac:dyDescent="0.55000000000000004">
      <c r="A530" s="21" t="b">
        <f>SOF[[#This Row],[RepDate]]='Monthly-Individual-Data'!A535</f>
        <v>0</v>
      </c>
      <c r="B530" s="21">
        <v>44866</v>
      </c>
      <c r="C530" t="s">
        <v>206</v>
      </c>
      <c r="D530" t="s">
        <v>169</v>
      </c>
      <c r="E530">
        <v>110</v>
      </c>
      <c r="F530" t="str">
        <f>INDEX(Branch[Area],MATCH(SOF[[#This Row],[Branch]],Branch[SortCode],0))</f>
        <v>Dublin</v>
      </c>
      <c r="G530" t="str">
        <f>INDEX(Branch[Branch],MATCH(SOF[[#This Row],[Branch]],Branch[SortCode],0))</f>
        <v>Stillorgan</v>
      </c>
      <c r="V530">
        <v>990629</v>
      </c>
      <c r="W530" t="str">
        <f t="shared" si="13"/>
        <v>21629930</v>
      </c>
    </row>
    <row r="531" spans="1:23" x14ac:dyDescent="0.55000000000000004">
      <c r="A531" s="21" t="b">
        <f>SOF[[#This Row],[RepDate]]='Monthly-Individual-Data'!A536</f>
        <v>0</v>
      </c>
      <c r="B531" s="21">
        <v>44866</v>
      </c>
      <c r="C531" t="s">
        <v>206</v>
      </c>
      <c r="D531" t="s">
        <v>170</v>
      </c>
      <c r="E531">
        <v>14</v>
      </c>
      <c r="F531" t="str">
        <f>INDEX(Branch[Area],MATCH(SOF[[#This Row],[Branch]],Branch[SortCode],0))</f>
        <v>Dublin</v>
      </c>
      <c r="G531" t="str">
        <f>INDEX(Branch[Branch],MATCH(SOF[[#This Row],[Branch]],Branch[SortCode],0))</f>
        <v>Stillorgan</v>
      </c>
      <c r="V531">
        <v>990629</v>
      </c>
      <c r="W531" t="str">
        <f t="shared" si="13"/>
        <v>21629930</v>
      </c>
    </row>
    <row r="532" spans="1:23" x14ac:dyDescent="0.55000000000000004">
      <c r="A532" s="21" t="b">
        <f>SOF[[#This Row],[RepDate]]='Monthly-Individual-Data'!A537</f>
        <v>0</v>
      </c>
      <c r="B532" s="21">
        <v>44866</v>
      </c>
      <c r="C532" t="s">
        <v>206</v>
      </c>
      <c r="D532" t="s">
        <v>171</v>
      </c>
      <c r="E532">
        <v>135</v>
      </c>
      <c r="F532" t="str">
        <f>INDEX(Branch[Area],MATCH(SOF[[#This Row],[Branch]],Branch[SortCode],0))</f>
        <v>Dublin</v>
      </c>
      <c r="G532" t="str">
        <f>INDEX(Branch[Branch],MATCH(SOF[[#This Row],[Branch]],Branch[SortCode],0))</f>
        <v>Stillorgan</v>
      </c>
      <c r="V532">
        <v>990629</v>
      </c>
      <c r="W532" t="str">
        <f t="shared" si="13"/>
        <v>21629930</v>
      </c>
    </row>
    <row r="533" spans="1:23" x14ac:dyDescent="0.55000000000000004">
      <c r="A533" s="21" t="b">
        <f>SOF[[#This Row],[RepDate]]='Monthly-Individual-Data'!A538</f>
        <v>0</v>
      </c>
      <c r="B533" s="21">
        <v>44866</v>
      </c>
      <c r="C533" t="s">
        <v>206</v>
      </c>
      <c r="D533" t="s">
        <v>172</v>
      </c>
      <c r="E533">
        <v>69</v>
      </c>
      <c r="F533" t="str">
        <f>INDEX(Branch[Area],MATCH(SOF[[#This Row],[Branch]],Branch[SortCode],0))</f>
        <v>Dublin</v>
      </c>
      <c r="G533" t="str">
        <f>INDEX(Branch[Branch],MATCH(SOF[[#This Row],[Branch]],Branch[SortCode],0))</f>
        <v>Stillorgan</v>
      </c>
      <c r="V533">
        <v>990629</v>
      </c>
      <c r="W533" t="str">
        <f t="shared" si="13"/>
        <v>21629930</v>
      </c>
    </row>
    <row r="534" spans="1:23" x14ac:dyDescent="0.55000000000000004">
      <c r="A534" s="21" t="b">
        <f>SOF[[#This Row],[RepDate]]='Monthly-Individual-Data'!A539</f>
        <v>0</v>
      </c>
      <c r="B534" s="21">
        <v>44866</v>
      </c>
      <c r="C534" t="s">
        <v>206</v>
      </c>
      <c r="D534" t="s">
        <v>174</v>
      </c>
      <c r="E534">
        <v>99</v>
      </c>
      <c r="F534" t="str">
        <f>INDEX(Branch[Area],MATCH(SOF[[#This Row],[Branch]],Branch[SortCode],0))</f>
        <v>Dublin</v>
      </c>
      <c r="G534" t="str">
        <f>INDEX(Branch[Branch],MATCH(SOF[[#This Row],[Branch]],Branch[SortCode],0))</f>
        <v>Stillorgan</v>
      </c>
      <c r="V534">
        <v>990629</v>
      </c>
      <c r="W534" t="str">
        <f t="shared" si="13"/>
        <v>21629930</v>
      </c>
    </row>
    <row r="535" spans="1:23" x14ac:dyDescent="0.55000000000000004">
      <c r="A535" s="21" t="b">
        <f>SOF[[#This Row],[RepDate]]='Monthly-Individual-Data'!A540</f>
        <v>0</v>
      </c>
      <c r="B535" s="21">
        <v>44866</v>
      </c>
      <c r="C535" t="s">
        <v>206</v>
      </c>
      <c r="D535" t="s">
        <v>175</v>
      </c>
      <c r="E535">
        <v>156</v>
      </c>
      <c r="F535" t="str">
        <f>INDEX(Branch[Area],MATCH(SOF[[#This Row],[Branch]],Branch[SortCode],0))</f>
        <v>Dublin</v>
      </c>
      <c r="G535" t="str">
        <f>INDEX(Branch[Branch],MATCH(SOF[[#This Row],[Branch]],Branch[SortCode],0))</f>
        <v>Stillorgan</v>
      </c>
      <c r="V535">
        <v>990629</v>
      </c>
      <c r="W535" t="str">
        <f t="shared" si="13"/>
        <v>21629930</v>
      </c>
    </row>
    <row r="536" spans="1:23" x14ac:dyDescent="0.55000000000000004">
      <c r="A536" s="21" t="b">
        <f>SOF[[#This Row],[RepDate]]='Monthly-Individual-Data'!A541</f>
        <v>0</v>
      </c>
      <c r="B536" s="21">
        <v>44866</v>
      </c>
      <c r="C536" t="s">
        <v>206</v>
      </c>
      <c r="D536" t="s">
        <v>177</v>
      </c>
      <c r="E536">
        <v>10</v>
      </c>
      <c r="F536" t="str">
        <f>INDEX(Branch[Area],MATCH(SOF[[#This Row],[Branch]],Branch[SortCode],0))</f>
        <v>Dublin</v>
      </c>
      <c r="G536" t="str">
        <f>INDEX(Branch[Branch],MATCH(SOF[[#This Row],[Branch]],Branch[SortCode],0))</f>
        <v>Stillorgan</v>
      </c>
      <c r="V536">
        <v>990629</v>
      </c>
      <c r="W536" t="str">
        <f t="shared" si="13"/>
        <v>21629930</v>
      </c>
    </row>
    <row r="537" spans="1:23" x14ac:dyDescent="0.55000000000000004">
      <c r="A537" s="21" t="b">
        <f>SOF[[#This Row],[RepDate]]='Monthly-Individual-Data'!A542</f>
        <v>0</v>
      </c>
      <c r="B537" s="21">
        <v>44866</v>
      </c>
      <c r="C537" t="s">
        <v>206</v>
      </c>
      <c r="D537" t="s">
        <v>179</v>
      </c>
      <c r="E537">
        <v>35</v>
      </c>
      <c r="F537" t="str">
        <f>INDEX(Branch[Area],MATCH(SOF[[#This Row],[Branch]],Branch[SortCode],0))</f>
        <v>Dublin</v>
      </c>
      <c r="G537" t="str">
        <f>INDEX(Branch[Branch],MATCH(SOF[[#This Row],[Branch]],Branch[SortCode],0))</f>
        <v>Stillorgan</v>
      </c>
      <c r="V537">
        <v>990629</v>
      </c>
      <c r="W537" t="str">
        <f t="shared" si="13"/>
        <v>21629930</v>
      </c>
    </row>
    <row r="538" spans="1:23" x14ac:dyDescent="0.55000000000000004">
      <c r="A538" s="21" t="b">
        <f>SOF[[#This Row],[RepDate]]='Monthly-Individual-Data'!A543</f>
        <v>0</v>
      </c>
      <c r="B538" s="21">
        <v>44866</v>
      </c>
      <c r="C538" t="s">
        <v>206</v>
      </c>
      <c r="D538" t="s">
        <v>181</v>
      </c>
      <c r="E538">
        <v>129</v>
      </c>
      <c r="F538" t="str">
        <f>INDEX(Branch[Area],MATCH(SOF[[#This Row],[Branch]],Branch[SortCode],0))</f>
        <v>Dublin</v>
      </c>
      <c r="G538" t="str">
        <f>INDEX(Branch[Branch],MATCH(SOF[[#This Row],[Branch]],Branch[SortCode],0))</f>
        <v>Stillorgan</v>
      </c>
      <c r="V538">
        <v>990629</v>
      </c>
      <c r="W538" t="str">
        <f t="shared" si="13"/>
        <v>21629930</v>
      </c>
    </row>
    <row r="539" spans="1:23" x14ac:dyDescent="0.55000000000000004">
      <c r="A539" s="21" t="b">
        <f>SOF[[#This Row],[RepDate]]='Monthly-Individual-Data'!A544</f>
        <v>0</v>
      </c>
      <c r="B539" s="21">
        <v>44866</v>
      </c>
      <c r="C539" t="s">
        <v>206</v>
      </c>
      <c r="D539" t="s">
        <v>182</v>
      </c>
      <c r="E539">
        <v>80</v>
      </c>
      <c r="F539" t="str">
        <f>INDEX(Branch[Area],MATCH(SOF[[#This Row],[Branch]],Branch[SortCode],0))</f>
        <v>Dublin</v>
      </c>
      <c r="G539" t="str">
        <f>INDEX(Branch[Branch],MATCH(SOF[[#This Row],[Branch]],Branch[SortCode],0))</f>
        <v>Stillorgan</v>
      </c>
      <c r="V539">
        <v>990629</v>
      </c>
      <c r="W539" t="str">
        <f t="shared" si="13"/>
        <v>21629930</v>
      </c>
    </row>
    <row r="540" spans="1:23" x14ac:dyDescent="0.55000000000000004">
      <c r="A540" s="21" t="b">
        <f>SOF[[#This Row],[RepDate]]='Monthly-Individual-Data'!A545</f>
        <v>0</v>
      </c>
      <c r="B540" s="21">
        <v>44866</v>
      </c>
      <c r="C540" t="s">
        <v>206</v>
      </c>
      <c r="D540" t="s">
        <v>183</v>
      </c>
      <c r="E540">
        <v>121</v>
      </c>
      <c r="F540" t="str">
        <f>INDEX(Branch[Area],MATCH(SOF[[#This Row],[Branch]],Branch[SortCode],0))</f>
        <v>Dublin</v>
      </c>
      <c r="G540" t="str">
        <f>INDEX(Branch[Branch],MATCH(SOF[[#This Row],[Branch]],Branch[SortCode],0))</f>
        <v>Stillorgan</v>
      </c>
      <c r="V540">
        <v>990629</v>
      </c>
      <c r="W540" t="str">
        <f t="shared" si="13"/>
        <v>21629930</v>
      </c>
    </row>
    <row r="541" spans="1:23" x14ac:dyDescent="0.55000000000000004">
      <c r="A541" s="21" t="b">
        <f>SOF[[#This Row],[RepDate]]='Monthly-Individual-Data'!A546</f>
        <v>0</v>
      </c>
      <c r="B541" s="21">
        <v>44866</v>
      </c>
      <c r="C541" t="s">
        <v>187</v>
      </c>
      <c r="D541" t="s">
        <v>109</v>
      </c>
      <c r="E541">
        <v>6</v>
      </c>
      <c r="F541" t="str">
        <f>INDEX(Branch[Area],MATCH(SOF[[#This Row],[Branch]],Branch[SortCode],0))</f>
        <v>Dublin</v>
      </c>
      <c r="G541" t="str">
        <f>INDEX(Branch[Branch],MATCH(SOF[[#This Row],[Branch]],Branch[SortCode],0))</f>
        <v>Raheny</v>
      </c>
      <c r="V541">
        <v>990641</v>
      </c>
      <c r="W541" t="str">
        <f t="shared" si="13"/>
        <v>26411120</v>
      </c>
    </row>
    <row r="542" spans="1:23" x14ac:dyDescent="0.55000000000000004">
      <c r="A542" s="21" t="b">
        <f>SOF[[#This Row],[RepDate]]='Monthly-Individual-Data'!A547</f>
        <v>0</v>
      </c>
      <c r="B542" s="21">
        <v>44866</v>
      </c>
      <c r="C542" t="s">
        <v>187</v>
      </c>
      <c r="D542" t="s">
        <v>169</v>
      </c>
      <c r="E542">
        <v>45</v>
      </c>
      <c r="F542" t="str">
        <f>INDEX(Branch[Area],MATCH(SOF[[#This Row],[Branch]],Branch[SortCode],0))</f>
        <v>Dublin</v>
      </c>
      <c r="G542" t="str">
        <f>INDEX(Branch[Branch],MATCH(SOF[[#This Row],[Branch]],Branch[SortCode],0))</f>
        <v>Raheny</v>
      </c>
      <c r="V542">
        <v>990641</v>
      </c>
      <c r="W542" t="str">
        <f t="shared" si="13"/>
        <v>26411120</v>
      </c>
    </row>
    <row r="543" spans="1:23" x14ac:dyDescent="0.55000000000000004">
      <c r="A543" s="21" t="b">
        <f>SOF[[#This Row],[RepDate]]='Monthly-Individual-Data'!A548</f>
        <v>0</v>
      </c>
      <c r="B543" s="21">
        <v>44866</v>
      </c>
      <c r="C543" t="s">
        <v>187</v>
      </c>
      <c r="D543" t="s">
        <v>174</v>
      </c>
      <c r="E543">
        <v>52</v>
      </c>
      <c r="F543" t="str">
        <f>INDEX(Branch[Area],MATCH(SOF[[#This Row],[Branch]],Branch[SortCode],0))</f>
        <v>Dublin</v>
      </c>
      <c r="G543" t="str">
        <f>INDEX(Branch[Branch],MATCH(SOF[[#This Row],[Branch]],Branch[SortCode],0))</f>
        <v>Raheny</v>
      </c>
      <c r="V543">
        <v>990641</v>
      </c>
      <c r="W543" t="str">
        <f t="shared" si="13"/>
        <v>26411120</v>
      </c>
    </row>
    <row r="544" spans="1:23" x14ac:dyDescent="0.55000000000000004">
      <c r="A544" s="21" t="b">
        <f>SOF[[#This Row],[RepDate]]='Monthly-Individual-Data'!A549</f>
        <v>0</v>
      </c>
      <c r="B544" s="21">
        <v>44866</v>
      </c>
      <c r="C544" t="s">
        <v>192</v>
      </c>
      <c r="D544" t="s">
        <v>109</v>
      </c>
      <c r="E544">
        <v>53</v>
      </c>
      <c r="F544" t="str">
        <f>INDEX(Branch[Area],MATCH(SOF[[#This Row],[Branch]],Branch[SortCode],0))</f>
        <v>Dublin</v>
      </c>
      <c r="G544" t="str">
        <f>INDEX(Branch[Branch],MATCH(SOF[[#This Row],[Branch]],Branch[SortCode],0))</f>
        <v>Rathfarnham</v>
      </c>
      <c r="V544">
        <v>990642</v>
      </c>
      <c r="W544" t="str">
        <f t="shared" si="13"/>
        <v>76421070</v>
      </c>
    </row>
    <row r="545" spans="1:23" x14ac:dyDescent="0.55000000000000004">
      <c r="A545" s="21" t="b">
        <f>SOF[[#This Row],[RepDate]]='Monthly-Individual-Data'!A550</f>
        <v>0</v>
      </c>
      <c r="B545" s="21">
        <v>44866</v>
      </c>
      <c r="C545" t="s">
        <v>192</v>
      </c>
      <c r="D545" t="s">
        <v>174</v>
      </c>
      <c r="E545">
        <v>87</v>
      </c>
      <c r="F545" t="str">
        <f>INDEX(Branch[Area],MATCH(SOF[[#This Row],[Branch]],Branch[SortCode],0))</f>
        <v>Dublin</v>
      </c>
      <c r="G545" t="str">
        <f>INDEX(Branch[Branch],MATCH(SOF[[#This Row],[Branch]],Branch[SortCode],0))</f>
        <v>Rathfarnham</v>
      </c>
      <c r="V545">
        <v>990642</v>
      </c>
      <c r="W545" t="str">
        <f t="shared" si="13"/>
        <v>76421070</v>
      </c>
    </row>
    <row r="546" spans="1:23" x14ac:dyDescent="0.55000000000000004">
      <c r="A546" s="21" t="b">
        <f>SOF[[#This Row],[RepDate]]='Monthly-Individual-Data'!A551</f>
        <v>0</v>
      </c>
      <c r="B546" s="21">
        <v>44866</v>
      </c>
      <c r="C546" t="s">
        <v>215</v>
      </c>
      <c r="D546" t="s">
        <v>109</v>
      </c>
      <c r="E546">
        <v>64</v>
      </c>
      <c r="F546" t="str">
        <f>INDEX(Branch[Area],MATCH(SOF[[#This Row],[Branch]],Branch[SortCode],0))</f>
        <v>Dublin</v>
      </c>
      <c r="G546" t="str">
        <f>INDEX(Branch[Branch],MATCH(SOF[[#This Row],[Branch]],Branch[SortCode],0))</f>
        <v>Blanchardstown NTC</v>
      </c>
      <c r="V546">
        <v>990651</v>
      </c>
      <c r="W546" t="str">
        <f t="shared" si="13"/>
        <v>30651840</v>
      </c>
    </row>
    <row r="547" spans="1:23" x14ac:dyDescent="0.55000000000000004">
      <c r="A547" s="21" t="b">
        <f>SOF[[#This Row],[RepDate]]='Monthly-Individual-Data'!A552</f>
        <v>0</v>
      </c>
      <c r="B547" s="21">
        <v>44866</v>
      </c>
      <c r="C547" t="s">
        <v>215</v>
      </c>
      <c r="D547" t="s">
        <v>168</v>
      </c>
      <c r="E547">
        <v>21</v>
      </c>
      <c r="F547" t="str">
        <f>INDEX(Branch[Area],MATCH(SOF[[#This Row],[Branch]],Branch[SortCode],0))</f>
        <v>Dublin</v>
      </c>
      <c r="G547" t="str">
        <f>INDEX(Branch[Branch],MATCH(SOF[[#This Row],[Branch]],Branch[SortCode],0))</f>
        <v>Blanchardstown NTC</v>
      </c>
      <c r="V547">
        <v>990651</v>
      </c>
      <c r="W547" t="str">
        <f t="shared" si="13"/>
        <v>30651840</v>
      </c>
    </row>
    <row r="548" spans="1:23" x14ac:dyDescent="0.55000000000000004">
      <c r="A548" s="21" t="b">
        <f>SOF[[#This Row],[RepDate]]='Monthly-Individual-Data'!A553</f>
        <v>0</v>
      </c>
      <c r="B548" s="21">
        <v>44866</v>
      </c>
      <c r="C548" t="s">
        <v>215</v>
      </c>
      <c r="D548" t="s">
        <v>169</v>
      </c>
      <c r="E548">
        <v>73</v>
      </c>
      <c r="F548" t="str">
        <f>INDEX(Branch[Area],MATCH(SOF[[#This Row],[Branch]],Branch[SortCode],0))</f>
        <v>Dublin</v>
      </c>
      <c r="G548" t="str">
        <f>INDEX(Branch[Branch],MATCH(SOF[[#This Row],[Branch]],Branch[SortCode],0))</f>
        <v>Blanchardstown NTC</v>
      </c>
      <c r="V548">
        <v>990651</v>
      </c>
      <c r="W548" t="str">
        <f t="shared" si="13"/>
        <v>30651840</v>
      </c>
    </row>
    <row r="549" spans="1:23" x14ac:dyDescent="0.55000000000000004">
      <c r="A549" s="21" t="b">
        <f>SOF[[#This Row],[RepDate]]='Monthly-Individual-Data'!A554</f>
        <v>0</v>
      </c>
      <c r="B549" s="21">
        <v>44866</v>
      </c>
      <c r="C549" t="s">
        <v>215</v>
      </c>
      <c r="D549" t="s">
        <v>171</v>
      </c>
      <c r="E549">
        <v>89</v>
      </c>
      <c r="F549" t="str">
        <f>INDEX(Branch[Area],MATCH(SOF[[#This Row],[Branch]],Branch[SortCode],0))</f>
        <v>Dublin</v>
      </c>
      <c r="G549" t="str">
        <f>INDEX(Branch[Branch],MATCH(SOF[[#This Row],[Branch]],Branch[SortCode],0))</f>
        <v>Blanchardstown NTC</v>
      </c>
      <c r="V549">
        <v>990651</v>
      </c>
      <c r="W549" t="str">
        <f t="shared" si="13"/>
        <v>30651840</v>
      </c>
    </row>
    <row r="550" spans="1:23" x14ac:dyDescent="0.55000000000000004">
      <c r="A550" s="21" t="b">
        <f>SOF[[#This Row],[RepDate]]='Monthly-Individual-Data'!A555</f>
        <v>0</v>
      </c>
      <c r="B550" s="21">
        <v>44866</v>
      </c>
      <c r="C550" t="s">
        <v>215</v>
      </c>
      <c r="D550" t="s">
        <v>172</v>
      </c>
      <c r="E550">
        <v>33</v>
      </c>
      <c r="F550" t="str">
        <f>INDEX(Branch[Area],MATCH(SOF[[#This Row],[Branch]],Branch[SortCode],0))</f>
        <v>Dublin</v>
      </c>
      <c r="G550" t="str">
        <f>INDEX(Branch[Branch],MATCH(SOF[[#This Row],[Branch]],Branch[SortCode],0))</f>
        <v>Blanchardstown NTC</v>
      </c>
      <c r="V550">
        <v>990651</v>
      </c>
      <c r="W550" t="str">
        <f t="shared" si="13"/>
        <v>30651840</v>
      </c>
    </row>
    <row r="551" spans="1:23" x14ac:dyDescent="0.55000000000000004">
      <c r="A551" s="21" t="b">
        <f>SOF[[#This Row],[RepDate]]='Monthly-Individual-Data'!A556</f>
        <v>0</v>
      </c>
      <c r="B551" s="21">
        <v>44866</v>
      </c>
      <c r="C551" t="s">
        <v>215</v>
      </c>
      <c r="D551" t="s">
        <v>174</v>
      </c>
      <c r="E551">
        <v>141</v>
      </c>
      <c r="F551" t="str">
        <f>INDEX(Branch[Area],MATCH(SOF[[#This Row],[Branch]],Branch[SortCode],0))</f>
        <v>Dublin</v>
      </c>
      <c r="G551" t="str">
        <f>INDEX(Branch[Branch],MATCH(SOF[[#This Row],[Branch]],Branch[SortCode],0))</f>
        <v>Blanchardstown NTC</v>
      </c>
      <c r="V551">
        <v>990651</v>
      </c>
      <c r="W551" t="str">
        <f t="shared" si="13"/>
        <v>30651840</v>
      </c>
    </row>
    <row r="552" spans="1:23" x14ac:dyDescent="0.55000000000000004">
      <c r="A552" s="21" t="b">
        <f>SOF[[#This Row],[RepDate]]='Monthly-Individual-Data'!A557</f>
        <v>0</v>
      </c>
      <c r="B552" s="21">
        <v>44866</v>
      </c>
      <c r="C552" t="s">
        <v>215</v>
      </c>
      <c r="D552" t="s">
        <v>175</v>
      </c>
      <c r="E552">
        <v>100</v>
      </c>
      <c r="F552" t="str">
        <f>INDEX(Branch[Area],MATCH(SOF[[#This Row],[Branch]],Branch[SortCode],0))</f>
        <v>Dublin</v>
      </c>
      <c r="G552" t="str">
        <f>INDEX(Branch[Branch],MATCH(SOF[[#This Row],[Branch]],Branch[SortCode],0))</f>
        <v>Blanchardstown NTC</v>
      </c>
      <c r="V552">
        <v>990651</v>
      </c>
      <c r="W552" t="str">
        <f t="shared" si="13"/>
        <v>30651840</v>
      </c>
    </row>
    <row r="553" spans="1:23" x14ac:dyDescent="0.55000000000000004">
      <c r="A553" s="21" t="b">
        <f>SOF[[#This Row],[RepDate]]='Monthly-Individual-Data'!A558</f>
        <v>0</v>
      </c>
      <c r="B553" s="21">
        <v>44866</v>
      </c>
      <c r="C553" t="s">
        <v>215</v>
      </c>
      <c r="D553" t="s">
        <v>176</v>
      </c>
      <c r="E553">
        <v>5</v>
      </c>
      <c r="F553" t="str">
        <f>INDEX(Branch[Area],MATCH(SOF[[#This Row],[Branch]],Branch[SortCode],0))</f>
        <v>Dublin</v>
      </c>
      <c r="G553" t="str">
        <f>INDEX(Branch[Branch],MATCH(SOF[[#This Row],[Branch]],Branch[SortCode],0))</f>
        <v>Blanchardstown NTC</v>
      </c>
      <c r="V553">
        <v>990651</v>
      </c>
      <c r="W553" t="str">
        <f t="shared" si="13"/>
        <v>30651840</v>
      </c>
    </row>
    <row r="554" spans="1:23" x14ac:dyDescent="0.55000000000000004">
      <c r="A554" s="21" t="b">
        <f>SOF[[#This Row],[RepDate]]='Monthly-Individual-Data'!A559</f>
        <v>0</v>
      </c>
      <c r="B554" s="21">
        <v>44866</v>
      </c>
      <c r="C554" t="s">
        <v>215</v>
      </c>
      <c r="D554" t="s">
        <v>179</v>
      </c>
      <c r="E554">
        <v>13</v>
      </c>
      <c r="F554" t="str">
        <f>INDEX(Branch[Area],MATCH(SOF[[#This Row],[Branch]],Branch[SortCode],0))</f>
        <v>Dublin</v>
      </c>
      <c r="G554" t="str">
        <f>INDEX(Branch[Branch],MATCH(SOF[[#This Row],[Branch]],Branch[SortCode],0))</f>
        <v>Blanchardstown NTC</v>
      </c>
      <c r="V554">
        <v>990651</v>
      </c>
      <c r="W554" t="str">
        <f t="shared" si="13"/>
        <v>30651840</v>
      </c>
    </row>
    <row r="555" spans="1:23" x14ac:dyDescent="0.55000000000000004">
      <c r="A555" s="21" t="b">
        <f>SOF[[#This Row],[RepDate]]='Monthly-Individual-Data'!A560</f>
        <v>0</v>
      </c>
      <c r="B555" s="21">
        <v>44866</v>
      </c>
      <c r="C555" t="s">
        <v>215</v>
      </c>
      <c r="D555" t="s">
        <v>180</v>
      </c>
      <c r="E555">
        <v>16</v>
      </c>
      <c r="F555" t="str">
        <f>INDEX(Branch[Area],MATCH(SOF[[#This Row],[Branch]],Branch[SortCode],0))</f>
        <v>Dublin</v>
      </c>
      <c r="G555" t="str">
        <f>INDEX(Branch[Branch],MATCH(SOF[[#This Row],[Branch]],Branch[SortCode],0))</f>
        <v>Blanchardstown NTC</v>
      </c>
      <c r="V555">
        <v>990651</v>
      </c>
      <c r="W555" t="str">
        <f t="shared" si="13"/>
        <v>30651840</v>
      </c>
    </row>
    <row r="556" spans="1:23" x14ac:dyDescent="0.55000000000000004">
      <c r="A556" s="21" t="b">
        <f>SOF[[#This Row],[RepDate]]='Monthly-Individual-Data'!A561</f>
        <v>0</v>
      </c>
      <c r="B556" s="21">
        <v>44866</v>
      </c>
      <c r="C556" t="s">
        <v>204</v>
      </c>
      <c r="D556" t="s">
        <v>109</v>
      </c>
      <c r="E556">
        <v>38</v>
      </c>
      <c r="F556" t="str">
        <f>INDEX(Branch[Area],MATCH(SOF[[#This Row],[Branch]],Branch[SortCode],0))</f>
        <v>Dublin</v>
      </c>
      <c r="G556" t="str">
        <f>INDEX(Branch[Branch],MATCH(SOF[[#This Row],[Branch]],Branch[SortCode],0))</f>
        <v>Drumcondra</v>
      </c>
      <c r="V556">
        <v>990653</v>
      </c>
      <c r="W556" t="str">
        <f t="shared" si="13"/>
        <v>19653950</v>
      </c>
    </row>
    <row r="557" spans="1:23" x14ac:dyDescent="0.55000000000000004">
      <c r="A557" s="21" t="b">
        <f>SOF[[#This Row],[RepDate]]='Monthly-Individual-Data'!A562</f>
        <v>0</v>
      </c>
      <c r="B557" s="21">
        <v>44866</v>
      </c>
      <c r="C557" t="s">
        <v>204</v>
      </c>
      <c r="D557" t="s">
        <v>168</v>
      </c>
      <c r="E557">
        <v>34</v>
      </c>
      <c r="F557" t="str">
        <f>INDEX(Branch[Area],MATCH(SOF[[#This Row],[Branch]],Branch[SortCode],0))</f>
        <v>Dublin</v>
      </c>
      <c r="G557" t="str">
        <f>INDEX(Branch[Branch],MATCH(SOF[[#This Row],[Branch]],Branch[SortCode],0))</f>
        <v>Drumcondra</v>
      </c>
      <c r="V557">
        <v>990653</v>
      </c>
      <c r="W557" t="str">
        <f t="shared" si="13"/>
        <v>19653950</v>
      </c>
    </row>
    <row r="558" spans="1:23" x14ac:dyDescent="0.55000000000000004">
      <c r="A558" s="21" t="b">
        <f>SOF[[#This Row],[RepDate]]='Monthly-Individual-Data'!A563</f>
        <v>0</v>
      </c>
      <c r="B558" s="21">
        <v>44866</v>
      </c>
      <c r="C558" t="s">
        <v>204</v>
      </c>
      <c r="D558" t="s">
        <v>169</v>
      </c>
      <c r="E558">
        <v>84</v>
      </c>
      <c r="F558" t="str">
        <f>INDEX(Branch[Area],MATCH(SOF[[#This Row],[Branch]],Branch[SortCode],0))</f>
        <v>Dublin</v>
      </c>
      <c r="G558" t="str">
        <f>INDEX(Branch[Branch],MATCH(SOF[[#This Row],[Branch]],Branch[SortCode],0))</f>
        <v>Drumcondra</v>
      </c>
      <c r="V558">
        <v>990653</v>
      </c>
      <c r="W558" t="str">
        <f t="shared" si="13"/>
        <v>19653950</v>
      </c>
    </row>
    <row r="559" spans="1:23" x14ac:dyDescent="0.55000000000000004">
      <c r="A559" s="21" t="b">
        <f>SOF[[#This Row],[RepDate]]='Monthly-Individual-Data'!A564</f>
        <v>0</v>
      </c>
      <c r="B559" s="21">
        <v>44866</v>
      </c>
      <c r="C559" t="s">
        <v>220</v>
      </c>
      <c r="D559" t="s">
        <v>169</v>
      </c>
      <c r="E559">
        <v>132</v>
      </c>
      <c r="F559" t="str">
        <f>INDEX(Branch[Area],MATCH(SOF[[#This Row],[Branch]],Branch[SortCode],0))</f>
        <v>Dublin</v>
      </c>
      <c r="G559" t="str">
        <f>INDEX(Branch[Branch],MATCH(SOF[[#This Row],[Branch]],Branch[SortCode],0))</f>
        <v>Malahide</v>
      </c>
      <c r="V559">
        <v>990656</v>
      </c>
      <c r="W559" t="str">
        <f t="shared" si="13"/>
        <v>35656790</v>
      </c>
    </row>
    <row r="560" spans="1:23" x14ac:dyDescent="0.55000000000000004">
      <c r="A560" s="21" t="b">
        <f>SOF[[#This Row],[RepDate]]='Monthly-Individual-Data'!A565</f>
        <v>0</v>
      </c>
      <c r="B560" s="21">
        <v>44866</v>
      </c>
      <c r="C560" t="s">
        <v>220</v>
      </c>
      <c r="D560" t="s">
        <v>171</v>
      </c>
      <c r="E560">
        <v>67</v>
      </c>
      <c r="F560" t="str">
        <f>INDEX(Branch[Area],MATCH(SOF[[#This Row],[Branch]],Branch[SortCode],0))</f>
        <v>Dublin</v>
      </c>
      <c r="G560" t="str">
        <f>INDEX(Branch[Branch],MATCH(SOF[[#This Row],[Branch]],Branch[SortCode],0))</f>
        <v>Malahide</v>
      </c>
      <c r="V560">
        <v>990656</v>
      </c>
      <c r="W560" t="str">
        <f t="shared" si="13"/>
        <v>35656790</v>
      </c>
    </row>
    <row r="561" spans="1:23" x14ac:dyDescent="0.55000000000000004">
      <c r="A561" s="21" t="b">
        <f>SOF[[#This Row],[RepDate]]='Monthly-Individual-Data'!A566</f>
        <v>0</v>
      </c>
      <c r="B561" s="21">
        <v>44866</v>
      </c>
      <c r="C561" t="s">
        <v>220</v>
      </c>
      <c r="D561" t="s">
        <v>174</v>
      </c>
      <c r="E561">
        <v>87</v>
      </c>
      <c r="F561" t="str">
        <f>INDEX(Branch[Area],MATCH(SOF[[#This Row],[Branch]],Branch[SortCode],0))</f>
        <v>Dublin</v>
      </c>
      <c r="G561" t="str">
        <f>INDEX(Branch[Branch],MATCH(SOF[[#This Row],[Branch]],Branch[SortCode],0))</f>
        <v>Malahide</v>
      </c>
      <c r="V561">
        <v>990656</v>
      </c>
      <c r="W561" t="str">
        <f t="shared" si="13"/>
        <v>35656790</v>
      </c>
    </row>
    <row r="562" spans="1:23" x14ac:dyDescent="0.55000000000000004">
      <c r="A562" s="21" t="b">
        <f>SOF[[#This Row],[RepDate]]='Monthly-Individual-Data'!A567</f>
        <v>0</v>
      </c>
      <c r="B562" s="21">
        <v>44866</v>
      </c>
      <c r="C562" t="s">
        <v>198</v>
      </c>
      <c r="D562" t="s">
        <v>109</v>
      </c>
      <c r="E562">
        <v>118</v>
      </c>
      <c r="F562" t="str">
        <f>INDEX(Branch[Area],MATCH(SOF[[#This Row],[Branch]],Branch[SortCode],0))</f>
        <v>Dublin</v>
      </c>
      <c r="G562" t="str">
        <f>INDEX(Branch[Branch],MATCH(SOF[[#This Row],[Branch]],Branch[SortCode],0))</f>
        <v>O'Connell St</v>
      </c>
      <c r="V562">
        <v>990658</v>
      </c>
      <c r="W562" t="str">
        <f t="shared" si="13"/>
        <v>13658101</v>
      </c>
    </row>
    <row r="563" spans="1:23" x14ac:dyDescent="0.55000000000000004">
      <c r="A563" s="21" t="b">
        <f>SOF[[#This Row],[RepDate]]='Monthly-Individual-Data'!A568</f>
        <v>0</v>
      </c>
      <c r="B563" s="21">
        <v>44866</v>
      </c>
      <c r="C563" t="s">
        <v>198</v>
      </c>
      <c r="D563" t="s">
        <v>168</v>
      </c>
      <c r="E563">
        <v>80</v>
      </c>
      <c r="F563" t="str">
        <f>INDEX(Branch[Area],MATCH(SOF[[#This Row],[Branch]],Branch[SortCode],0))</f>
        <v>Dublin</v>
      </c>
      <c r="G563" t="str">
        <f>INDEX(Branch[Branch],MATCH(SOF[[#This Row],[Branch]],Branch[SortCode],0))</f>
        <v>O'Connell St</v>
      </c>
      <c r="V563">
        <v>990658</v>
      </c>
      <c r="W563" t="str">
        <f t="shared" si="13"/>
        <v>13658101</v>
      </c>
    </row>
    <row r="564" spans="1:23" x14ac:dyDescent="0.55000000000000004">
      <c r="A564" s="21" t="b">
        <f>SOF[[#This Row],[RepDate]]='Monthly-Individual-Data'!A569</f>
        <v>0</v>
      </c>
      <c r="B564" s="21">
        <v>44866</v>
      </c>
      <c r="C564" t="s">
        <v>198</v>
      </c>
      <c r="D564" t="s">
        <v>169</v>
      </c>
      <c r="E564">
        <v>5</v>
      </c>
      <c r="F564" t="str">
        <f>INDEX(Branch[Area],MATCH(SOF[[#This Row],[Branch]],Branch[SortCode],0))</f>
        <v>Dublin</v>
      </c>
      <c r="G564" t="str">
        <f>INDEX(Branch[Branch],MATCH(SOF[[#This Row],[Branch]],Branch[SortCode],0))</f>
        <v>O'Connell St</v>
      </c>
      <c r="V564">
        <v>990658</v>
      </c>
      <c r="W564" t="str">
        <f t="shared" si="13"/>
        <v>13658101</v>
      </c>
    </row>
    <row r="565" spans="1:23" x14ac:dyDescent="0.55000000000000004">
      <c r="A565" s="21" t="b">
        <f>SOF[[#This Row],[RepDate]]='Monthly-Individual-Data'!A570</f>
        <v>0</v>
      </c>
      <c r="B565" s="21">
        <v>44866</v>
      </c>
      <c r="C565" t="s">
        <v>198</v>
      </c>
      <c r="D565" t="s">
        <v>171</v>
      </c>
      <c r="E565">
        <v>1</v>
      </c>
      <c r="F565" t="str">
        <f>INDEX(Branch[Area],MATCH(SOF[[#This Row],[Branch]],Branch[SortCode],0))</f>
        <v>Dublin</v>
      </c>
      <c r="G565" t="str">
        <f>INDEX(Branch[Branch],MATCH(SOF[[#This Row],[Branch]],Branch[SortCode],0))</f>
        <v>O'Connell St</v>
      </c>
      <c r="V565">
        <v>990658</v>
      </c>
      <c r="W565" t="str">
        <f t="shared" si="13"/>
        <v>13658101</v>
      </c>
    </row>
    <row r="566" spans="1:23" x14ac:dyDescent="0.55000000000000004">
      <c r="A566" s="21" t="b">
        <f>SOF[[#This Row],[RepDate]]='Monthly-Individual-Data'!A571</f>
        <v>0</v>
      </c>
      <c r="B566" s="21">
        <v>44866</v>
      </c>
      <c r="C566" t="s">
        <v>198</v>
      </c>
      <c r="D566" t="s">
        <v>172</v>
      </c>
      <c r="E566">
        <v>21</v>
      </c>
      <c r="F566" t="str">
        <f>INDEX(Branch[Area],MATCH(SOF[[#This Row],[Branch]],Branch[SortCode],0))</f>
        <v>Dublin</v>
      </c>
      <c r="G566" t="str">
        <f>INDEX(Branch[Branch],MATCH(SOF[[#This Row],[Branch]],Branch[SortCode],0))</f>
        <v>O'Connell St</v>
      </c>
      <c r="V566">
        <v>990658</v>
      </c>
      <c r="W566" t="str">
        <f t="shared" si="13"/>
        <v>13658101</v>
      </c>
    </row>
    <row r="567" spans="1:23" x14ac:dyDescent="0.55000000000000004">
      <c r="A567" s="21" t="b">
        <f>SOF[[#This Row],[RepDate]]='Monthly-Individual-Data'!A572</f>
        <v>0</v>
      </c>
      <c r="B567" s="21">
        <v>44866</v>
      </c>
      <c r="C567" t="s">
        <v>198</v>
      </c>
      <c r="D567" t="s">
        <v>175</v>
      </c>
      <c r="E567">
        <v>120</v>
      </c>
      <c r="F567" t="str">
        <f>INDEX(Branch[Area],MATCH(SOF[[#This Row],[Branch]],Branch[SortCode],0))</f>
        <v>Dublin</v>
      </c>
      <c r="G567" t="str">
        <f>INDEX(Branch[Branch],MATCH(SOF[[#This Row],[Branch]],Branch[SortCode],0))</f>
        <v>O'Connell St</v>
      </c>
      <c r="V567">
        <v>990658</v>
      </c>
      <c r="W567" t="str">
        <f t="shared" si="13"/>
        <v>13658101</v>
      </c>
    </row>
    <row r="568" spans="1:23" x14ac:dyDescent="0.55000000000000004">
      <c r="A568" s="21" t="b">
        <f>SOF[[#This Row],[RepDate]]='Monthly-Individual-Data'!A573</f>
        <v>0</v>
      </c>
      <c r="B568" s="21">
        <v>44866</v>
      </c>
      <c r="C568" t="s">
        <v>198</v>
      </c>
      <c r="D568" t="s">
        <v>177</v>
      </c>
      <c r="E568">
        <v>38</v>
      </c>
      <c r="F568" t="str">
        <f>INDEX(Branch[Area],MATCH(SOF[[#This Row],[Branch]],Branch[SortCode],0))</f>
        <v>Dublin</v>
      </c>
      <c r="G568" t="str">
        <f>INDEX(Branch[Branch],MATCH(SOF[[#This Row],[Branch]],Branch[SortCode],0))</f>
        <v>O'Connell St</v>
      </c>
      <c r="V568">
        <v>990658</v>
      </c>
      <c r="W568" t="str">
        <f t="shared" si="13"/>
        <v>13658101</v>
      </c>
    </row>
    <row r="569" spans="1:23" x14ac:dyDescent="0.55000000000000004">
      <c r="A569" s="21" t="b">
        <f>SOF[[#This Row],[RepDate]]='Monthly-Individual-Data'!A574</f>
        <v>0</v>
      </c>
      <c r="B569" s="21">
        <v>44866</v>
      </c>
      <c r="C569" t="s">
        <v>218</v>
      </c>
      <c r="D569" t="s">
        <v>109</v>
      </c>
      <c r="E569">
        <v>117</v>
      </c>
      <c r="F569" t="str">
        <f>INDEX(Branch[Area],MATCH(SOF[[#This Row],[Branch]],Branch[SortCode],0))</f>
        <v>Dublin</v>
      </c>
      <c r="G569" t="str">
        <f>INDEX(Branch[Branch],MATCH(SOF[[#This Row],[Branch]],Branch[SortCode],0))</f>
        <v>Swords</v>
      </c>
      <c r="V569">
        <v>990661</v>
      </c>
      <c r="W569" t="str">
        <f t="shared" si="13"/>
        <v>33661810</v>
      </c>
    </row>
    <row r="570" spans="1:23" x14ac:dyDescent="0.55000000000000004">
      <c r="A570" s="21" t="b">
        <f>SOF[[#This Row],[RepDate]]='Monthly-Individual-Data'!A575</f>
        <v>0</v>
      </c>
      <c r="B570" s="21">
        <v>44866</v>
      </c>
      <c r="C570" t="s">
        <v>218</v>
      </c>
      <c r="D570" t="s">
        <v>168</v>
      </c>
      <c r="E570">
        <v>72</v>
      </c>
      <c r="F570" t="str">
        <f>INDEX(Branch[Area],MATCH(SOF[[#This Row],[Branch]],Branch[SortCode],0))</f>
        <v>Dublin</v>
      </c>
      <c r="G570" t="str">
        <f>INDEX(Branch[Branch],MATCH(SOF[[#This Row],[Branch]],Branch[SortCode],0))</f>
        <v>Swords</v>
      </c>
      <c r="V570">
        <v>990661</v>
      </c>
      <c r="W570" t="str">
        <f t="shared" si="13"/>
        <v>33661810</v>
      </c>
    </row>
    <row r="571" spans="1:23" x14ac:dyDescent="0.55000000000000004">
      <c r="A571" s="21" t="b">
        <f>SOF[[#This Row],[RepDate]]='Monthly-Individual-Data'!A576</f>
        <v>0</v>
      </c>
      <c r="B571" s="21">
        <v>44866</v>
      </c>
      <c r="C571" t="s">
        <v>218</v>
      </c>
      <c r="D571" t="s">
        <v>169</v>
      </c>
      <c r="E571">
        <v>105</v>
      </c>
      <c r="F571" t="str">
        <f>INDEX(Branch[Area],MATCH(SOF[[#This Row],[Branch]],Branch[SortCode],0))</f>
        <v>Dublin</v>
      </c>
      <c r="G571" t="str">
        <f>INDEX(Branch[Branch],MATCH(SOF[[#This Row],[Branch]],Branch[SortCode],0))</f>
        <v>Swords</v>
      </c>
      <c r="V571">
        <v>990661</v>
      </c>
      <c r="W571" t="str">
        <f t="shared" si="13"/>
        <v>33661810</v>
      </c>
    </row>
    <row r="572" spans="1:23" x14ac:dyDescent="0.55000000000000004">
      <c r="A572" s="21" t="b">
        <f>SOF[[#This Row],[RepDate]]='Monthly-Individual-Data'!A577</f>
        <v>0</v>
      </c>
      <c r="B572" s="21">
        <v>44866</v>
      </c>
      <c r="C572" t="s">
        <v>218</v>
      </c>
      <c r="D572" t="s">
        <v>171</v>
      </c>
      <c r="E572">
        <v>152</v>
      </c>
      <c r="F572" t="str">
        <f>INDEX(Branch[Area],MATCH(SOF[[#This Row],[Branch]],Branch[SortCode],0))</f>
        <v>Dublin</v>
      </c>
      <c r="G572" t="str">
        <f>INDEX(Branch[Branch],MATCH(SOF[[#This Row],[Branch]],Branch[SortCode],0))</f>
        <v>Swords</v>
      </c>
      <c r="V572">
        <v>990661</v>
      </c>
      <c r="W572" t="str">
        <f t="shared" si="13"/>
        <v>33661810</v>
      </c>
    </row>
    <row r="573" spans="1:23" x14ac:dyDescent="0.55000000000000004">
      <c r="A573" s="21" t="b">
        <f>SOF[[#This Row],[RepDate]]='Monthly-Individual-Data'!A578</f>
        <v>0</v>
      </c>
      <c r="B573" s="21">
        <v>44866</v>
      </c>
      <c r="C573" t="s">
        <v>218</v>
      </c>
      <c r="D573" t="s">
        <v>174</v>
      </c>
      <c r="E573">
        <v>24</v>
      </c>
      <c r="F573" t="str">
        <f>INDEX(Branch[Area],MATCH(SOF[[#This Row],[Branch]],Branch[SortCode],0))</f>
        <v>Dublin</v>
      </c>
      <c r="G573" t="str">
        <f>INDEX(Branch[Branch],MATCH(SOF[[#This Row],[Branch]],Branch[SortCode],0))</f>
        <v>Swords</v>
      </c>
      <c r="V573">
        <v>990661</v>
      </c>
      <c r="W573" t="str">
        <f t="shared" si="13"/>
        <v>33661810</v>
      </c>
    </row>
    <row r="574" spans="1:23" x14ac:dyDescent="0.55000000000000004">
      <c r="A574" s="21" t="b">
        <f>SOF[[#This Row],[RepDate]]='Monthly-Individual-Data'!A579</f>
        <v>0</v>
      </c>
      <c r="B574" s="21">
        <v>44866</v>
      </c>
      <c r="C574" t="s">
        <v>218</v>
      </c>
      <c r="D574" t="s">
        <v>175</v>
      </c>
      <c r="E574">
        <v>26</v>
      </c>
      <c r="F574" t="str">
        <f>INDEX(Branch[Area],MATCH(SOF[[#This Row],[Branch]],Branch[SortCode],0))</f>
        <v>Dublin</v>
      </c>
      <c r="G574" t="str">
        <f>INDEX(Branch[Branch],MATCH(SOF[[#This Row],[Branch]],Branch[SortCode],0))</f>
        <v>Swords</v>
      </c>
      <c r="V574">
        <v>990661</v>
      </c>
      <c r="W574" t="str">
        <f t="shared" si="13"/>
        <v>33661810</v>
      </c>
    </row>
    <row r="575" spans="1:23" x14ac:dyDescent="0.55000000000000004">
      <c r="A575" s="21" t="b">
        <f>SOF[[#This Row],[RepDate]]='Monthly-Individual-Data'!A580</f>
        <v>0</v>
      </c>
      <c r="B575" s="21">
        <v>44866</v>
      </c>
      <c r="C575" t="s">
        <v>218</v>
      </c>
      <c r="D575" t="s">
        <v>177</v>
      </c>
      <c r="E575">
        <v>30</v>
      </c>
      <c r="F575" t="str">
        <f>INDEX(Branch[Area],MATCH(SOF[[#This Row],[Branch]],Branch[SortCode],0))</f>
        <v>Dublin</v>
      </c>
      <c r="G575" t="str">
        <f>INDEX(Branch[Branch],MATCH(SOF[[#This Row],[Branch]],Branch[SortCode],0))</f>
        <v>Swords</v>
      </c>
      <c r="V575">
        <v>990661</v>
      </c>
      <c r="W575" t="str">
        <f t="shared" si="13"/>
        <v>33661810</v>
      </c>
    </row>
    <row r="576" spans="1:23" x14ac:dyDescent="0.55000000000000004">
      <c r="A576" s="21" t="b">
        <f>SOF[[#This Row],[RepDate]]='Monthly-Individual-Data'!A581</f>
        <v>0</v>
      </c>
      <c r="B576" s="21">
        <v>44866</v>
      </c>
      <c r="C576" t="s">
        <v>218</v>
      </c>
      <c r="D576" t="s">
        <v>179</v>
      </c>
      <c r="E576">
        <v>38</v>
      </c>
      <c r="F576" t="str">
        <f>INDEX(Branch[Area],MATCH(SOF[[#This Row],[Branch]],Branch[SortCode],0))</f>
        <v>Dublin</v>
      </c>
      <c r="G576" t="str">
        <f>INDEX(Branch[Branch],MATCH(SOF[[#This Row],[Branch]],Branch[SortCode],0))</f>
        <v>Swords</v>
      </c>
      <c r="V576">
        <v>990661</v>
      </c>
      <c r="W576" t="str">
        <f t="shared" si="13"/>
        <v>33661810</v>
      </c>
    </row>
    <row r="577" spans="1:23" x14ac:dyDescent="0.55000000000000004">
      <c r="A577" s="21" t="b">
        <f>SOF[[#This Row],[RepDate]]='Monthly-Individual-Data'!A582</f>
        <v>0</v>
      </c>
      <c r="B577" s="21">
        <v>44866</v>
      </c>
      <c r="C577" t="s">
        <v>218</v>
      </c>
      <c r="D577" t="s">
        <v>180</v>
      </c>
      <c r="E577">
        <v>11</v>
      </c>
      <c r="F577" t="str">
        <f>INDEX(Branch[Area],MATCH(SOF[[#This Row],[Branch]],Branch[SortCode],0))</f>
        <v>Dublin</v>
      </c>
      <c r="G577" t="str">
        <f>INDEX(Branch[Branch],MATCH(SOF[[#This Row],[Branch]],Branch[SortCode],0))</f>
        <v>Swords</v>
      </c>
      <c r="V577">
        <v>990661</v>
      </c>
      <c r="W577" t="str">
        <f t="shared" si="13"/>
        <v>33661810</v>
      </c>
    </row>
    <row r="578" spans="1:23" x14ac:dyDescent="0.55000000000000004">
      <c r="A578" s="21" t="b">
        <f>SOF[[#This Row],[RepDate]]='Monthly-Individual-Data'!A583</f>
        <v>0</v>
      </c>
      <c r="B578" s="21">
        <v>44866</v>
      </c>
      <c r="C578" t="s">
        <v>218</v>
      </c>
      <c r="D578" t="s">
        <v>182</v>
      </c>
      <c r="E578">
        <v>51</v>
      </c>
      <c r="F578" t="str">
        <f>INDEX(Branch[Area],MATCH(SOF[[#This Row],[Branch]],Branch[SortCode],0))</f>
        <v>Dublin</v>
      </c>
      <c r="G578" t="str">
        <f>INDEX(Branch[Branch],MATCH(SOF[[#This Row],[Branch]],Branch[SortCode],0))</f>
        <v>Swords</v>
      </c>
      <c r="V578">
        <v>990661</v>
      </c>
      <c r="W578" t="str">
        <f t="shared" si="13"/>
        <v>33661810</v>
      </c>
    </row>
    <row r="579" spans="1:23" x14ac:dyDescent="0.55000000000000004">
      <c r="A579" s="21" t="b">
        <f>SOF[[#This Row],[RepDate]]='Monthly-Individual-Data'!A584</f>
        <v>0</v>
      </c>
      <c r="B579" s="21">
        <v>44866</v>
      </c>
      <c r="C579" t="s">
        <v>226</v>
      </c>
      <c r="D579" t="s">
        <v>109</v>
      </c>
      <c r="E579">
        <v>124</v>
      </c>
      <c r="F579" t="str">
        <f>INDEX(Branch[Area],MATCH(SOF[[#This Row],[Branch]],Branch[SortCode],0))</f>
        <v>Dublin</v>
      </c>
      <c r="G579" t="str">
        <f>INDEX(Branch[Branch],MATCH(SOF[[#This Row],[Branch]],Branch[SortCode],0))</f>
        <v>Greystones</v>
      </c>
      <c r="V579">
        <v>990667</v>
      </c>
      <c r="W579" t="str">
        <f t="shared" ref="W579:W642" si="14">VLOOKUP(V579,R:S,2,0)</f>
        <v>41667730</v>
      </c>
    </row>
    <row r="580" spans="1:23" x14ac:dyDescent="0.55000000000000004">
      <c r="A580" s="21" t="b">
        <f>SOF[[#This Row],[RepDate]]='Monthly-Individual-Data'!A585</f>
        <v>0</v>
      </c>
      <c r="B580" s="21">
        <v>44866</v>
      </c>
      <c r="C580" t="s">
        <v>226</v>
      </c>
      <c r="D580" t="s">
        <v>169</v>
      </c>
      <c r="E580">
        <v>84</v>
      </c>
      <c r="F580" t="str">
        <f>INDEX(Branch[Area],MATCH(SOF[[#This Row],[Branch]],Branch[SortCode],0))</f>
        <v>Dublin</v>
      </c>
      <c r="G580" t="str">
        <f>INDEX(Branch[Branch],MATCH(SOF[[#This Row],[Branch]],Branch[SortCode],0))</f>
        <v>Greystones</v>
      </c>
      <c r="V580">
        <v>990667</v>
      </c>
      <c r="W580" t="str">
        <f t="shared" si="14"/>
        <v>41667730</v>
      </c>
    </row>
    <row r="581" spans="1:23" x14ac:dyDescent="0.55000000000000004">
      <c r="A581" s="21" t="b">
        <f>SOF[[#This Row],[RepDate]]='Monthly-Individual-Data'!A586</f>
        <v>0</v>
      </c>
      <c r="B581" s="21">
        <v>44866</v>
      </c>
      <c r="C581" t="s">
        <v>219</v>
      </c>
      <c r="D581" t="s">
        <v>109</v>
      </c>
      <c r="E581">
        <v>87</v>
      </c>
      <c r="F581" t="str">
        <f>INDEX(Branch[Area],MATCH(SOF[[#This Row],[Branch]],Branch[SortCode],0))</f>
        <v>Dublin</v>
      </c>
      <c r="G581" t="str">
        <f>INDEX(Branch[Branch],MATCH(SOF[[#This Row],[Branch]],Branch[SortCode],0))</f>
        <v>Balbriggan</v>
      </c>
      <c r="V581">
        <v>990669</v>
      </c>
      <c r="W581" t="str">
        <f t="shared" si="14"/>
        <v>34669800</v>
      </c>
    </row>
    <row r="582" spans="1:23" x14ac:dyDescent="0.55000000000000004">
      <c r="A582" s="21" t="b">
        <f>SOF[[#This Row],[RepDate]]='Monthly-Individual-Data'!A587</f>
        <v>0</v>
      </c>
      <c r="B582" s="21">
        <v>44866</v>
      </c>
      <c r="C582" t="s">
        <v>201</v>
      </c>
      <c r="D582" t="s">
        <v>109</v>
      </c>
      <c r="E582">
        <v>23</v>
      </c>
      <c r="F582" t="str">
        <f>INDEX(Branch[Area],MATCH(SOF[[#This Row],[Branch]],Branch[SortCode],0))</f>
        <v>Dublin</v>
      </c>
      <c r="G582" t="str">
        <f>INDEX(Branch[Branch],MATCH(SOF[[#This Row],[Branch]],Branch[SortCode],0))</f>
        <v>Omni</v>
      </c>
      <c r="V582">
        <v>990673</v>
      </c>
      <c r="W582" t="str">
        <f t="shared" si="14"/>
        <v>16673980</v>
      </c>
    </row>
    <row r="583" spans="1:23" x14ac:dyDescent="0.55000000000000004">
      <c r="A583" s="21" t="b">
        <f>SOF[[#This Row],[RepDate]]='Monthly-Individual-Data'!A588</f>
        <v>0</v>
      </c>
      <c r="B583" s="21">
        <v>44866</v>
      </c>
      <c r="C583" t="s">
        <v>201</v>
      </c>
      <c r="D583" t="s">
        <v>168</v>
      </c>
      <c r="E583">
        <v>27</v>
      </c>
      <c r="F583" t="str">
        <f>INDEX(Branch[Area],MATCH(SOF[[#This Row],[Branch]],Branch[SortCode],0))</f>
        <v>Dublin</v>
      </c>
      <c r="G583" t="str">
        <f>INDEX(Branch[Branch],MATCH(SOF[[#This Row],[Branch]],Branch[SortCode],0))</f>
        <v>Omni</v>
      </c>
      <c r="V583">
        <v>990673</v>
      </c>
      <c r="W583" t="str">
        <f t="shared" si="14"/>
        <v>16673980</v>
      </c>
    </row>
    <row r="584" spans="1:23" x14ac:dyDescent="0.55000000000000004">
      <c r="A584" s="21" t="b">
        <f>SOF[[#This Row],[RepDate]]='Monthly-Individual-Data'!A589</f>
        <v>0</v>
      </c>
      <c r="B584" s="21">
        <v>44866</v>
      </c>
      <c r="C584" t="s">
        <v>222</v>
      </c>
      <c r="D584" t="s">
        <v>109</v>
      </c>
      <c r="E584">
        <v>85</v>
      </c>
      <c r="F584" t="str">
        <f>INDEX(Branch[Area],MATCH(SOF[[#This Row],[Branch]],Branch[SortCode],0))</f>
        <v>Dublin</v>
      </c>
      <c r="G584" t="str">
        <f>INDEX(Branch[Branch],MATCH(SOF[[#This Row],[Branch]],Branch[SortCode],0))</f>
        <v>Liffey Valley</v>
      </c>
      <c r="V584">
        <v>990697</v>
      </c>
      <c r="W584" t="str">
        <f t="shared" si="14"/>
        <v>37697770</v>
      </c>
    </row>
    <row r="585" spans="1:23" x14ac:dyDescent="0.55000000000000004">
      <c r="A585" s="21" t="b">
        <f>SOF[[#This Row],[RepDate]]='Monthly-Individual-Data'!A590</f>
        <v>0</v>
      </c>
      <c r="B585" s="21">
        <v>44866</v>
      </c>
      <c r="C585" t="s">
        <v>222</v>
      </c>
      <c r="D585" t="s">
        <v>168</v>
      </c>
      <c r="E585">
        <v>93</v>
      </c>
      <c r="F585" t="str">
        <f>INDEX(Branch[Area],MATCH(SOF[[#This Row],[Branch]],Branch[SortCode],0))</f>
        <v>Dublin</v>
      </c>
      <c r="G585" t="str">
        <f>INDEX(Branch[Branch],MATCH(SOF[[#This Row],[Branch]],Branch[SortCode],0))</f>
        <v>Liffey Valley</v>
      </c>
      <c r="V585">
        <v>990697</v>
      </c>
      <c r="W585" t="str">
        <f t="shared" si="14"/>
        <v>37697770</v>
      </c>
    </row>
    <row r="586" spans="1:23" x14ac:dyDescent="0.55000000000000004">
      <c r="A586" s="21" t="b">
        <f>SOF[[#This Row],[RepDate]]='Monthly-Individual-Data'!A591</f>
        <v>0</v>
      </c>
      <c r="B586" s="21">
        <v>44866</v>
      </c>
      <c r="C586" t="s">
        <v>222</v>
      </c>
      <c r="D586" t="s">
        <v>169</v>
      </c>
      <c r="E586">
        <v>135</v>
      </c>
      <c r="F586" t="str">
        <f>INDEX(Branch[Area],MATCH(SOF[[#This Row],[Branch]],Branch[SortCode],0))</f>
        <v>Dublin</v>
      </c>
      <c r="G586" t="str">
        <f>INDEX(Branch[Branch],MATCH(SOF[[#This Row],[Branch]],Branch[SortCode],0))</f>
        <v>Liffey Valley</v>
      </c>
      <c r="V586">
        <v>990697</v>
      </c>
      <c r="W586" t="str">
        <f t="shared" si="14"/>
        <v>37697770</v>
      </c>
    </row>
    <row r="587" spans="1:23" x14ac:dyDescent="0.55000000000000004">
      <c r="A587" s="21" t="b">
        <f>SOF[[#This Row],[RepDate]]='Monthly-Individual-Data'!A592</f>
        <v>0</v>
      </c>
      <c r="B587" s="21">
        <v>44866</v>
      </c>
      <c r="C587" t="s">
        <v>222</v>
      </c>
      <c r="D587" t="s">
        <v>171</v>
      </c>
      <c r="E587">
        <v>150</v>
      </c>
      <c r="F587" t="str">
        <f>INDEX(Branch[Area],MATCH(SOF[[#This Row],[Branch]],Branch[SortCode],0))</f>
        <v>Dublin</v>
      </c>
      <c r="G587" t="str">
        <f>INDEX(Branch[Branch],MATCH(SOF[[#This Row],[Branch]],Branch[SortCode],0))</f>
        <v>Liffey Valley</v>
      </c>
      <c r="V587">
        <v>990697</v>
      </c>
      <c r="W587" t="str">
        <f t="shared" si="14"/>
        <v>37697770</v>
      </c>
    </row>
    <row r="588" spans="1:23" x14ac:dyDescent="0.55000000000000004">
      <c r="A588" s="21" t="b">
        <f>SOF[[#This Row],[RepDate]]='Monthly-Individual-Data'!A593</f>
        <v>0</v>
      </c>
      <c r="B588" s="21">
        <v>44866</v>
      </c>
      <c r="C588" t="s">
        <v>222</v>
      </c>
      <c r="D588" t="s">
        <v>174</v>
      </c>
      <c r="E588">
        <v>17</v>
      </c>
      <c r="F588" t="str">
        <f>INDEX(Branch[Area],MATCH(SOF[[#This Row],[Branch]],Branch[SortCode],0))</f>
        <v>Dublin</v>
      </c>
      <c r="G588" t="str">
        <f>INDEX(Branch[Branch],MATCH(SOF[[#This Row],[Branch]],Branch[SortCode],0))</f>
        <v>Liffey Valley</v>
      </c>
      <c r="V588">
        <v>990697</v>
      </c>
      <c r="W588" t="str">
        <f t="shared" si="14"/>
        <v>37697770</v>
      </c>
    </row>
    <row r="589" spans="1:23" x14ac:dyDescent="0.55000000000000004">
      <c r="A589" s="21" t="b">
        <f>SOF[[#This Row],[RepDate]]='Monthly-Individual-Data'!A594</f>
        <v>0</v>
      </c>
      <c r="B589" s="21">
        <v>44866</v>
      </c>
      <c r="C589" t="s">
        <v>222</v>
      </c>
      <c r="D589" t="s">
        <v>175</v>
      </c>
      <c r="E589">
        <v>60</v>
      </c>
      <c r="F589" t="str">
        <f>INDEX(Branch[Area],MATCH(SOF[[#This Row],[Branch]],Branch[SortCode],0))</f>
        <v>Dublin</v>
      </c>
      <c r="G589" t="str">
        <f>INDEX(Branch[Branch],MATCH(SOF[[#This Row],[Branch]],Branch[SortCode],0))</f>
        <v>Liffey Valley</v>
      </c>
      <c r="V589">
        <v>990697</v>
      </c>
      <c r="W589" t="str">
        <f t="shared" si="14"/>
        <v>37697770</v>
      </c>
    </row>
    <row r="590" spans="1:23" x14ac:dyDescent="0.55000000000000004">
      <c r="A590" s="21" t="b">
        <f>SOF[[#This Row],[RepDate]]='Monthly-Individual-Data'!A595</f>
        <v>0</v>
      </c>
      <c r="B590" s="21">
        <v>44866</v>
      </c>
      <c r="C590" t="s">
        <v>222</v>
      </c>
      <c r="D590" t="s">
        <v>180</v>
      </c>
      <c r="E590">
        <v>29</v>
      </c>
      <c r="F590" t="str">
        <f>INDEX(Branch[Area],MATCH(SOF[[#This Row],[Branch]],Branch[SortCode],0))</f>
        <v>Dublin</v>
      </c>
      <c r="G590" t="str">
        <f>INDEX(Branch[Branch],MATCH(SOF[[#This Row],[Branch]],Branch[SortCode],0))</f>
        <v>Liffey Valley</v>
      </c>
      <c r="V590">
        <v>990697</v>
      </c>
      <c r="W590" t="str">
        <f t="shared" si="14"/>
        <v>37697770</v>
      </c>
    </row>
    <row r="591" spans="1:23" x14ac:dyDescent="0.55000000000000004">
      <c r="A591" s="21" t="b">
        <f>SOF[[#This Row],[RepDate]]='Monthly-Individual-Data'!A596</f>
        <v>0</v>
      </c>
      <c r="B591" s="21">
        <v>44866</v>
      </c>
      <c r="C591" t="s">
        <v>222</v>
      </c>
      <c r="D591" t="s">
        <v>181</v>
      </c>
      <c r="E591">
        <v>27</v>
      </c>
      <c r="F591" t="str">
        <f>INDEX(Branch[Area],MATCH(SOF[[#This Row],[Branch]],Branch[SortCode],0))</f>
        <v>Dublin</v>
      </c>
      <c r="G591" t="str">
        <f>INDEX(Branch[Branch],MATCH(SOF[[#This Row],[Branch]],Branch[SortCode],0))</f>
        <v>Liffey Valley</v>
      </c>
      <c r="V591">
        <v>990697</v>
      </c>
      <c r="W591" t="str">
        <f t="shared" si="14"/>
        <v>37697770</v>
      </c>
    </row>
    <row r="592" spans="1:23" x14ac:dyDescent="0.55000000000000004">
      <c r="A592" s="21" t="b">
        <f>SOF[[#This Row],[RepDate]]='Monthly-Individual-Data'!A597</f>
        <v>0</v>
      </c>
      <c r="B592" s="21">
        <v>44713</v>
      </c>
      <c r="C592" t="s">
        <v>270</v>
      </c>
      <c r="D592" t="s">
        <v>109</v>
      </c>
      <c r="E592">
        <v>135</v>
      </c>
      <c r="F592" t="str">
        <f>INDEX(Branch[Area],MATCH(SOF[[#This Row],[Branch]],Branch[SortCode],0))</f>
        <v>North &amp; West</v>
      </c>
      <c r="G592" t="str">
        <f>INDEX(Branch[Branch],MATCH(SOF[[#This Row],[Branch]],Branch[SortCode],0))</f>
        <v>Monaghan</v>
      </c>
      <c r="V592">
        <v>990613</v>
      </c>
      <c r="W592" t="str">
        <f t="shared" si="14"/>
        <v>85613290</v>
      </c>
    </row>
    <row r="593" spans="1:23" x14ac:dyDescent="0.55000000000000004">
      <c r="A593" s="21" t="b">
        <f>SOF[[#This Row],[RepDate]]='Monthly-Individual-Data'!A598</f>
        <v>0</v>
      </c>
      <c r="B593" s="21">
        <v>44713</v>
      </c>
      <c r="C593" t="s">
        <v>267</v>
      </c>
      <c r="D593" t="s">
        <v>109</v>
      </c>
      <c r="E593">
        <v>134</v>
      </c>
      <c r="F593" t="str">
        <f>INDEX(Branch[Area],MATCH(SOF[[#This Row],[Branch]],Branch[SortCode],0))</f>
        <v>North &amp; West</v>
      </c>
      <c r="G593" t="str">
        <f>INDEX(Branch[Branch],MATCH(SOF[[#This Row],[Branch]],Branch[SortCode],0))</f>
        <v>Dundalk</v>
      </c>
      <c r="V593">
        <v>990614</v>
      </c>
      <c r="W593" t="str">
        <f t="shared" si="14"/>
        <v>82614320</v>
      </c>
    </row>
    <row r="594" spans="1:23" x14ac:dyDescent="0.55000000000000004">
      <c r="A594" s="21" t="b">
        <f>SOF[[#This Row],[RepDate]]='Monthly-Individual-Data'!A599</f>
        <v>0</v>
      </c>
      <c r="B594" s="21">
        <v>44713</v>
      </c>
      <c r="C594" t="s">
        <v>267</v>
      </c>
      <c r="D594" t="s">
        <v>169</v>
      </c>
      <c r="E594">
        <v>49</v>
      </c>
      <c r="F594" t="str">
        <f>INDEX(Branch[Area],MATCH(SOF[[#This Row],[Branch]],Branch[SortCode],0))</f>
        <v>North &amp; West</v>
      </c>
      <c r="G594" t="str">
        <f>INDEX(Branch[Branch],MATCH(SOF[[#This Row],[Branch]],Branch[SortCode],0))</f>
        <v>Dundalk</v>
      </c>
      <c r="V594">
        <v>990614</v>
      </c>
      <c r="W594" t="str">
        <f t="shared" si="14"/>
        <v>82614320</v>
      </c>
    </row>
    <row r="595" spans="1:23" x14ac:dyDescent="0.55000000000000004">
      <c r="A595" s="21" t="b">
        <f>SOF[[#This Row],[RepDate]]='Monthly-Individual-Data'!A600</f>
        <v>0</v>
      </c>
      <c r="B595" s="21">
        <v>44713</v>
      </c>
      <c r="C595" t="s">
        <v>267</v>
      </c>
      <c r="D595" t="s">
        <v>170</v>
      </c>
      <c r="E595">
        <v>51</v>
      </c>
      <c r="F595" t="str">
        <f>INDEX(Branch[Area],MATCH(SOF[[#This Row],[Branch]],Branch[SortCode],0))</f>
        <v>North &amp; West</v>
      </c>
      <c r="G595" t="str">
        <f>INDEX(Branch[Branch],MATCH(SOF[[#This Row],[Branch]],Branch[SortCode],0))</f>
        <v>Dundalk</v>
      </c>
      <c r="V595">
        <v>990614</v>
      </c>
      <c r="W595" t="str">
        <f t="shared" si="14"/>
        <v>82614320</v>
      </c>
    </row>
    <row r="596" spans="1:23" x14ac:dyDescent="0.55000000000000004">
      <c r="A596" s="21" t="b">
        <f>SOF[[#This Row],[RepDate]]='Monthly-Individual-Data'!A601</f>
        <v>0</v>
      </c>
      <c r="B596" s="21">
        <v>44713</v>
      </c>
      <c r="C596" t="s">
        <v>267</v>
      </c>
      <c r="D596" t="s">
        <v>171</v>
      </c>
      <c r="E596">
        <v>39</v>
      </c>
      <c r="F596" t="str">
        <f>INDEX(Branch[Area],MATCH(SOF[[#This Row],[Branch]],Branch[SortCode],0))</f>
        <v>North &amp; West</v>
      </c>
      <c r="G596" t="str">
        <f>INDEX(Branch[Branch],MATCH(SOF[[#This Row],[Branch]],Branch[SortCode],0))</f>
        <v>Dundalk</v>
      </c>
      <c r="V596">
        <v>990614</v>
      </c>
      <c r="W596" t="str">
        <f t="shared" si="14"/>
        <v>82614320</v>
      </c>
    </row>
    <row r="597" spans="1:23" x14ac:dyDescent="0.55000000000000004">
      <c r="A597" s="21" t="b">
        <f>SOF[[#This Row],[RepDate]]='Monthly-Individual-Data'!A602</f>
        <v>0</v>
      </c>
      <c r="B597" s="21">
        <v>44713</v>
      </c>
      <c r="C597" t="s">
        <v>272</v>
      </c>
      <c r="D597" t="s">
        <v>109</v>
      </c>
      <c r="E597">
        <v>19</v>
      </c>
      <c r="F597" t="str">
        <f>INDEX(Branch[Area],MATCH(SOF[[#This Row],[Branch]],Branch[SortCode],0))</f>
        <v>North &amp; West</v>
      </c>
      <c r="G597" t="str">
        <f>INDEX(Branch[Branch],MATCH(SOF[[#This Row],[Branch]],Branch[SortCode],0))</f>
        <v>Navan</v>
      </c>
      <c r="V597">
        <v>990615</v>
      </c>
      <c r="W597" t="str">
        <f t="shared" si="14"/>
        <v>87615270</v>
      </c>
    </row>
    <row r="598" spans="1:23" x14ac:dyDescent="0.55000000000000004">
      <c r="A598" s="21" t="b">
        <f>SOF[[#This Row],[RepDate]]='Monthly-Individual-Data'!A603</f>
        <v>0</v>
      </c>
      <c r="B598" s="21">
        <v>44713</v>
      </c>
      <c r="C598" t="s">
        <v>272</v>
      </c>
      <c r="D598" t="s">
        <v>168</v>
      </c>
      <c r="E598">
        <v>57</v>
      </c>
      <c r="F598" t="str">
        <f>INDEX(Branch[Area],MATCH(SOF[[#This Row],[Branch]],Branch[SortCode],0))</f>
        <v>North &amp; West</v>
      </c>
      <c r="G598" t="str">
        <f>INDEX(Branch[Branch],MATCH(SOF[[#This Row],[Branch]],Branch[SortCode],0))</f>
        <v>Navan</v>
      </c>
      <c r="V598">
        <v>990615</v>
      </c>
      <c r="W598" t="str">
        <f t="shared" si="14"/>
        <v>87615270</v>
      </c>
    </row>
    <row r="599" spans="1:23" x14ac:dyDescent="0.55000000000000004">
      <c r="A599" s="21" t="b">
        <f>SOF[[#This Row],[RepDate]]='Monthly-Individual-Data'!A604</f>
        <v>0</v>
      </c>
      <c r="B599" s="21">
        <v>44713</v>
      </c>
      <c r="C599" t="s">
        <v>272</v>
      </c>
      <c r="D599" t="s">
        <v>169</v>
      </c>
      <c r="E599">
        <v>52</v>
      </c>
      <c r="F599" t="str">
        <f>INDEX(Branch[Area],MATCH(SOF[[#This Row],[Branch]],Branch[SortCode],0))</f>
        <v>North &amp; West</v>
      </c>
      <c r="G599" t="str">
        <f>INDEX(Branch[Branch],MATCH(SOF[[#This Row],[Branch]],Branch[SortCode],0))</f>
        <v>Navan</v>
      </c>
      <c r="V599">
        <v>990615</v>
      </c>
      <c r="W599" t="str">
        <f t="shared" si="14"/>
        <v>87615270</v>
      </c>
    </row>
    <row r="600" spans="1:23" x14ac:dyDescent="0.55000000000000004">
      <c r="A600" s="21" t="b">
        <f>SOF[[#This Row],[RepDate]]='Monthly-Individual-Data'!A605</f>
        <v>0</v>
      </c>
      <c r="B600" s="21">
        <v>44713</v>
      </c>
      <c r="C600" t="s">
        <v>272</v>
      </c>
      <c r="D600" t="s">
        <v>171</v>
      </c>
      <c r="E600">
        <v>57</v>
      </c>
      <c r="F600" t="str">
        <f>INDEX(Branch[Area],MATCH(SOF[[#This Row],[Branch]],Branch[SortCode],0))</f>
        <v>North &amp; West</v>
      </c>
      <c r="G600" t="str">
        <f>INDEX(Branch[Branch],MATCH(SOF[[#This Row],[Branch]],Branch[SortCode],0))</f>
        <v>Navan</v>
      </c>
      <c r="V600">
        <v>990615</v>
      </c>
      <c r="W600" t="str">
        <f t="shared" si="14"/>
        <v>87615270</v>
      </c>
    </row>
    <row r="601" spans="1:23" x14ac:dyDescent="0.55000000000000004">
      <c r="A601" s="21" t="b">
        <f>SOF[[#This Row],[RepDate]]='Monthly-Individual-Data'!A606</f>
        <v>0</v>
      </c>
      <c r="B601" s="21">
        <v>44713</v>
      </c>
      <c r="C601" t="s">
        <v>272</v>
      </c>
      <c r="D601" t="s">
        <v>174</v>
      </c>
      <c r="E601">
        <v>84</v>
      </c>
      <c r="F601" t="str">
        <f>INDEX(Branch[Area],MATCH(SOF[[#This Row],[Branch]],Branch[SortCode],0))</f>
        <v>North &amp; West</v>
      </c>
      <c r="G601" t="str">
        <f>INDEX(Branch[Branch],MATCH(SOF[[#This Row],[Branch]],Branch[SortCode],0))</f>
        <v>Navan</v>
      </c>
      <c r="V601">
        <v>990615</v>
      </c>
      <c r="W601" t="str">
        <f t="shared" si="14"/>
        <v>87615270</v>
      </c>
    </row>
    <row r="602" spans="1:23" x14ac:dyDescent="0.55000000000000004">
      <c r="A602" s="21" t="b">
        <f>SOF[[#This Row],[RepDate]]='Monthly-Individual-Data'!A607</f>
        <v>0</v>
      </c>
      <c r="B602" s="21">
        <v>44713</v>
      </c>
      <c r="C602" t="s">
        <v>272</v>
      </c>
      <c r="D602" t="s">
        <v>175</v>
      </c>
      <c r="E602">
        <v>99</v>
      </c>
      <c r="F602" t="str">
        <f>INDEX(Branch[Area],MATCH(SOF[[#This Row],[Branch]],Branch[SortCode],0))</f>
        <v>North &amp; West</v>
      </c>
      <c r="G602" t="str">
        <f>INDEX(Branch[Branch],MATCH(SOF[[#This Row],[Branch]],Branch[SortCode],0))</f>
        <v>Navan</v>
      </c>
      <c r="V602">
        <v>990615</v>
      </c>
      <c r="W602" t="str">
        <f t="shared" si="14"/>
        <v>87615270</v>
      </c>
    </row>
    <row r="603" spans="1:23" x14ac:dyDescent="0.55000000000000004">
      <c r="A603" s="21" t="b">
        <f>SOF[[#This Row],[RepDate]]='Monthly-Individual-Data'!A608</f>
        <v>0</v>
      </c>
      <c r="B603" s="21">
        <v>44713</v>
      </c>
      <c r="C603" t="s">
        <v>269</v>
      </c>
      <c r="D603" t="s">
        <v>109</v>
      </c>
      <c r="E603">
        <v>154</v>
      </c>
      <c r="F603" t="str">
        <f>INDEX(Branch[Area],MATCH(SOF[[#This Row],[Branch]],Branch[SortCode],0))</f>
        <v>North &amp; West</v>
      </c>
      <c r="G603" t="str">
        <f>INDEX(Branch[Branch],MATCH(SOF[[#This Row],[Branch]],Branch[SortCode],0))</f>
        <v>Drogheda</v>
      </c>
      <c r="V603">
        <v>990622</v>
      </c>
      <c r="W603" t="str">
        <f t="shared" si="14"/>
        <v>84622300</v>
      </c>
    </row>
    <row r="604" spans="1:23" x14ac:dyDescent="0.55000000000000004">
      <c r="A604" s="21" t="b">
        <f>SOF[[#This Row],[RepDate]]='Monthly-Individual-Data'!A609</f>
        <v>0</v>
      </c>
      <c r="B604" s="21">
        <v>44713</v>
      </c>
      <c r="C604" t="s">
        <v>269</v>
      </c>
      <c r="D604" t="s">
        <v>168</v>
      </c>
      <c r="E604">
        <v>77</v>
      </c>
      <c r="F604" t="str">
        <f>INDEX(Branch[Area],MATCH(SOF[[#This Row],[Branch]],Branch[SortCode],0))</f>
        <v>North &amp; West</v>
      </c>
      <c r="G604" t="str">
        <f>INDEX(Branch[Branch],MATCH(SOF[[#This Row],[Branch]],Branch[SortCode],0))</f>
        <v>Drogheda</v>
      </c>
      <c r="V604">
        <v>990622</v>
      </c>
      <c r="W604" t="str">
        <f t="shared" si="14"/>
        <v>84622300</v>
      </c>
    </row>
    <row r="605" spans="1:23" x14ac:dyDescent="0.55000000000000004">
      <c r="A605" s="21" t="b">
        <f>SOF[[#This Row],[RepDate]]='Monthly-Individual-Data'!A610</f>
        <v>0</v>
      </c>
      <c r="B605" s="21">
        <v>44713</v>
      </c>
      <c r="C605" t="s">
        <v>269</v>
      </c>
      <c r="D605" t="s">
        <v>169</v>
      </c>
      <c r="E605">
        <v>97</v>
      </c>
      <c r="F605" t="str">
        <f>INDEX(Branch[Area],MATCH(SOF[[#This Row],[Branch]],Branch[SortCode],0))</f>
        <v>North &amp; West</v>
      </c>
      <c r="G605" t="str">
        <f>INDEX(Branch[Branch],MATCH(SOF[[#This Row],[Branch]],Branch[SortCode],0))</f>
        <v>Drogheda</v>
      </c>
      <c r="V605">
        <v>990622</v>
      </c>
      <c r="W605" t="str">
        <f t="shared" si="14"/>
        <v>84622300</v>
      </c>
    </row>
    <row r="606" spans="1:23" x14ac:dyDescent="0.55000000000000004">
      <c r="A606" s="21" t="b">
        <f>SOF[[#This Row],[RepDate]]='Monthly-Individual-Data'!A611</f>
        <v>0</v>
      </c>
      <c r="B606" s="21">
        <v>44713</v>
      </c>
      <c r="C606" t="s">
        <v>274</v>
      </c>
      <c r="D606" t="s">
        <v>109</v>
      </c>
      <c r="E606">
        <v>63</v>
      </c>
      <c r="F606" t="str">
        <f>INDEX(Branch[Area],MATCH(SOF[[#This Row],[Branch]],Branch[SortCode],0))</f>
        <v>North &amp; West</v>
      </c>
      <c r="G606" t="str">
        <f>INDEX(Branch[Branch],MATCH(SOF[[#This Row],[Branch]],Branch[SortCode],0))</f>
        <v>Naas</v>
      </c>
      <c r="V606">
        <v>990627</v>
      </c>
      <c r="W606" t="str">
        <f t="shared" si="14"/>
        <v>89627250</v>
      </c>
    </row>
    <row r="607" spans="1:23" x14ac:dyDescent="0.55000000000000004">
      <c r="A607" s="21" t="b">
        <f>SOF[[#This Row],[RepDate]]='Monthly-Individual-Data'!A612</f>
        <v>0</v>
      </c>
      <c r="B607" s="21">
        <v>44713</v>
      </c>
      <c r="C607" t="s">
        <v>274</v>
      </c>
      <c r="D607" t="s">
        <v>169</v>
      </c>
      <c r="E607">
        <v>76</v>
      </c>
      <c r="F607" t="str">
        <f>INDEX(Branch[Area],MATCH(SOF[[#This Row],[Branch]],Branch[SortCode],0))</f>
        <v>North &amp; West</v>
      </c>
      <c r="G607" t="str">
        <f>INDEX(Branch[Branch],MATCH(SOF[[#This Row],[Branch]],Branch[SortCode],0))</f>
        <v>Naas</v>
      </c>
      <c r="V607">
        <v>990627</v>
      </c>
      <c r="W607" t="str">
        <f t="shared" si="14"/>
        <v>89627250</v>
      </c>
    </row>
    <row r="608" spans="1:23" x14ac:dyDescent="0.55000000000000004">
      <c r="A608" s="21" t="b">
        <f>SOF[[#This Row],[RepDate]]='Monthly-Individual-Data'!A613</f>
        <v>0</v>
      </c>
      <c r="B608" s="21">
        <v>44713</v>
      </c>
      <c r="C608" t="s">
        <v>274</v>
      </c>
      <c r="D608" t="s">
        <v>171</v>
      </c>
      <c r="E608">
        <v>69</v>
      </c>
      <c r="F608" t="str">
        <f>INDEX(Branch[Area],MATCH(SOF[[#This Row],[Branch]],Branch[SortCode],0))</f>
        <v>North &amp; West</v>
      </c>
      <c r="G608" t="str">
        <f>INDEX(Branch[Branch],MATCH(SOF[[#This Row],[Branch]],Branch[SortCode],0))</f>
        <v>Naas</v>
      </c>
      <c r="V608">
        <v>990627</v>
      </c>
      <c r="W608" t="str">
        <f t="shared" si="14"/>
        <v>89627250</v>
      </c>
    </row>
    <row r="609" spans="1:23" x14ac:dyDescent="0.55000000000000004">
      <c r="A609" s="21" t="b">
        <f>SOF[[#This Row],[RepDate]]='Monthly-Individual-Data'!A614</f>
        <v>0</v>
      </c>
      <c r="B609" s="21">
        <v>44713</v>
      </c>
      <c r="C609" t="s">
        <v>274</v>
      </c>
      <c r="D609" t="s">
        <v>183</v>
      </c>
      <c r="E609">
        <v>64</v>
      </c>
      <c r="F609" t="str">
        <f>INDEX(Branch[Area],MATCH(SOF[[#This Row],[Branch]],Branch[SortCode],0))</f>
        <v>North &amp; West</v>
      </c>
      <c r="G609" t="str">
        <f>INDEX(Branch[Branch],MATCH(SOF[[#This Row],[Branch]],Branch[SortCode],0))</f>
        <v>Naas</v>
      </c>
      <c r="V609">
        <v>990627</v>
      </c>
      <c r="W609" t="str">
        <f t="shared" si="14"/>
        <v>89627250</v>
      </c>
    </row>
    <row r="610" spans="1:23" x14ac:dyDescent="0.55000000000000004">
      <c r="A610" s="21" t="b">
        <f>SOF[[#This Row],[RepDate]]='Monthly-Individual-Data'!A615</f>
        <v>0</v>
      </c>
      <c r="B610" s="21">
        <v>44713</v>
      </c>
      <c r="C610" t="s">
        <v>280</v>
      </c>
      <c r="D610" t="s">
        <v>109</v>
      </c>
      <c r="E610">
        <v>9</v>
      </c>
      <c r="F610" t="str">
        <f>INDEX(Branch[Area],MATCH(SOF[[#This Row],[Branch]],Branch[SortCode],0))</f>
        <v>North &amp; West</v>
      </c>
      <c r="G610" t="str">
        <f>INDEX(Branch[Branch],MATCH(SOF[[#This Row],[Branch]],Branch[SortCode],0))</f>
        <v>Sligo</v>
      </c>
      <c r="V610">
        <v>990628</v>
      </c>
      <c r="W610" t="str">
        <f t="shared" si="14"/>
        <v>95628190</v>
      </c>
    </row>
    <row r="611" spans="1:23" x14ac:dyDescent="0.55000000000000004">
      <c r="A611" s="21" t="b">
        <f>SOF[[#This Row],[RepDate]]='Monthly-Individual-Data'!A616</f>
        <v>0</v>
      </c>
      <c r="B611" s="21">
        <v>44713</v>
      </c>
      <c r="C611" t="s">
        <v>280</v>
      </c>
      <c r="D611" t="s">
        <v>168</v>
      </c>
      <c r="E611">
        <v>115</v>
      </c>
      <c r="F611" t="str">
        <f>INDEX(Branch[Area],MATCH(SOF[[#This Row],[Branch]],Branch[SortCode],0))</f>
        <v>North &amp; West</v>
      </c>
      <c r="G611" t="str">
        <f>INDEX(Branch[Branch],MATCH(SOF[[#This Row],[Branch]],Branch[SortCode],0))</f>
        <v>Sligo</v>
      </c>
      <c r="V611">
        <v>990628</v>
      </c>
      <c r="W611" t="str">
        <f t="shared" si="14"/>
        <v>95628190</v>
      </c>
    </row>
    <row r="612" spans="1:23" x14ac:dyDescent="0.55000000000000004">
      <c r="A612" s="21" t="b">
        <f>SOF[[#This Row],[RepDate]]='Monthly-Individual-Data'!A617</f>
        <v>0</v>
      </c>
      <c r="B612" s="21">
        <v>44713</v>
      </c>
      <c r="C612" t="s">
        <v>280</v>
      </c>
      <c r="D612" t="s">
        <v>169</v>
      </c>
      <c r="E612">
        <v>62</v>
      </c>
      <c r="F612" t="str">
        <f>INDEX(Branch[Area],MATCH(SOF[[#This Row],[Branch]],Branch[SortCode],0))</f>
        <v>North &amp; West</v>
      </c>
      <c r="G612" t="str">
        <f>INDEX(Branch[Branch],MATCH(SOF[[#This Row],[Branch]],Branch[SortCode],0))</f>
        <v>Sligo</v>
      </c>
      <c r="V612">
        <v>990628</v>
      </c>
      <c r="W612" t="str">
        <f t="shared" si="14"/>
        <v>95628190</v>
      </c>
    </row>
    <row r="613" spans="1:23" x14ac:dyDescent="0.55000000000000004">
      <c r="A613" s="21" t="b">
        <f>SOF[[#This Row],[RepDate]]='Monthly-Individual-Data'!A618</f>
        <v>0</v>
      </c>
      <c r="B613" s="21">
        <v>44713</v>
      </c>
      <c r="C613" t="s">
        <v>276</v>
      </c>
      <c r="D613" t="s">
        <v>109</v>
      </c>
      <c r="E613">
        <v>153</v>
      </c>
      <c r="F613" t="str">
        <f>INDEX(Branch[Area],MATCH(SOF[[#This Row],[Branch]],Branch[SortCode],0))</f>
        <v>North &amp; West</v>
      </c>
      <c r="G613" t="str">
        <f>INDEX(Branch[Branch],MATCH(SOF[[#This Row],[Branch]],Branch[SortCode],0))</f>
        <v>Maynooth</v>
      </c>
      <c r="V613">
        <v>990643</v>
      </c>
      <c r="W613" t="str">
        <f t="shared" si="14"/>
        <v>91643230</v>
      </c>
    </row>
    <row r="614" spans="1:23" x14ac:dyDescent="0.55000000000000004">
      <c r="A614" s="21" t="b">
        <f>SOF[[#This Row],[RepDate]]='Monthly-Individual-Data'!A619</f>
        <v>0</v>
      </c>
      <c r="B614" s="21">
        <v>44713</v>
      </c>
      <c r="C614" t="s">
        <v>276</v>
      </c>
      <c r="D614" t="s">
        <v>174</v>
      </c>
      <c r="E614">
        <v>125</v>
      </c>
      <c r="F614" t="str">
        <f>INDEX(Branch[Area],MATCH(SOF[[#This Row],[Branch]],Branch[SortCode],0))</f>
        <v>North &amp; West</v>
      </c>
      <c r="G614" t="str">
        <f>INDEX(Branch[Branch],MATCH(SOF[[#This Row],[Branch]],Branch[SortCode],0))</f>
        <v>Maynooth</v>
      </c>
      <c r="V614">
        <v>990643</v>
      </c>
      <c r="W614" t="str">
        <f t="shared" si="14"/>
        <v>91643230</v>
      </c>
    </row>
    <row r="615" spans="1:23" x14ac:dyDescent="0.55000000000000004">
      <c r="A615" s="21" t="b">
        <f>SOF[[#This Row],[RepDate]]='Monthly-Individual-Data'!A620</f>
        <v>0</v>
      </c>
      <c r="B615" s="21">
        <v>44713</v>
      </c>
      <c r="C615" t="s">
        <v>275</v>
      </c>
      <c r="D615" t="s">
        <v>109</v>
      </c>
      <c r="E615">
        <v>39</v>
      </c>
      <c r="F615" t="str">
        <f>INDEX(Branch[Area],MATCH(SOF[[#This Row],[Branch]],Branch[SortCode],0))</f>
        <v>North &amp; West</v>
      </c>
      <c r="G615" t="str">
        <f>INDEX(Branch[Branch],MATCH(SOF[[#This Row],[Branch]],Branch[SortCode],0))</f>
        <v>Newbridge</v>
      </c>
      <c r="V615">
        <v>990645</v>
      </c>
      <c r="W615" t="str">
        <f t="shared" si="14"/>
        <v>90645240</v>
      </c>
    </row>
    <row r="616" spans="1:23" x14ac:dyDescent="0.55000000000000004">
      <c r="A616" s="21" t="b">
        <f>SOF[[#This Row],[RepDate]]='Monthly-Individual-Data'!A621</f>
        <v>0</v>
      </c>
      <c r="B616" s="21">
        <v>44713</v>
      </c>
      <c r="C616" t="s">
        <v>275</v>
      </c>
      <c r="D616" t="s">
        <v>168</v>
      </c>
      <c r="E616">
        <v>90</v>
      </c>
      <c r="F616" t="str">
        <f>INDEX(Branch[Area],MATCH(SOF[[#This Row],[Branch]],Branch[SortCode],0))</f>
        <v>North &amp; West</v>
      </c>
      <c r="G616" t="str">
        <f>INDEX(Branch[Branch],MATCH(SOF[[#This Row],[Branch]],Branch[SortCode],0))</f>
        <v>Newbridge</v>
      </c>
      <c r="V616">
        <v>990645</v>
      </c>
      <c r="W616" t="str">
        <f t="shared" si="14"/>
        <v>90645240</v>
      </c>
    </row>
    <row r="617" spans="1:23" x14ac:dyDescent="0.55000000000000004">
      <c r="A617" s="21" t="b">
        <f>SOF[[#This Row],[RepDate]]='Monthly-Individual-Data'!A622</f>
        <v>0</v>
      </c>
      <c r="B617" s="21">
        <v>44713</v>
      </c>
      <c r="C617" t="s">
        <v>281</v>
      </c>
      <c r="D617" t="s">
        <v>109</v>
      </c>
      <c r="E617">
        <v>97</v>
      </c>
      <c r="F617" t="str">
        <f>INDEX(Branch[Area],MATCH(SOF[[#This Row],[Branch]],Branch[SortCode],0))</f>
        <v>North &amp; West</v>
      </c>
      <c r="G617" t="str">
        <f>INDEX(Branch[Branch],MATCH(SOF[[#This Row],[Branch]],Branch[SortCode],0))</f>
        <v>Letterkenny</v>
      </c>
      <c r="V617">
        <v>990646</v>
      </c>
      <c r="W617" t="str">
        <f t="shared" si="14"/>
        <v>96646180</v>
      </c>
    </row>
    <row r="618" spans="1:23" x14ac:dyDescent="0.55000000000000004">
      <c r="A618" s="21" t="b">
        <f>SOF[[#This Row],[RepDate]]='Monthly-Individual-Data'!A623</f>
        <v>0</v>
      </c>
      <c r="B618" s="21">
        <v>44713</v>
      </c>
      <c r="C618" t="s">
        <v>281</v>
      </c>
      <c r="D618" t="s">
        <v>168</v>
      </c>
      <c r="E618">
        <v>33</v>
      </c>
      <c r="F618" t="str">
        <f>INDEX(Branch[Area],MATCH(SOF[[#This Row],[Branch]],Branch[SortCode],0))</f>
        <v>North &amp; West</v>
      </c>
      <c r="G618" t="str">
        <f>INDEX(Branch[Branch],MATCH(SOF[[#This Row],[Branch]],Branch[SortCode],0))</f>
        <v>Letterkenny</v>
      </c>
      <c r="V618">
        <v>990646</v>
      </c>
      <c r="W618" t="str">
        <f t="shared" si="14"/>
        <v>96646180</v>
      </c>
    </row>
    <row r="619" spans="1:23" x14ac:dyDescent="0.55000000000000004">
      <c r="A619" s="21" t="b">
        <f>SOF[[#This Row],[RepDate]]='Monthly-Individual-Data'!A624</f>
        <v>0</v>
      </c>
      <c r="B619" s="21">
        <v>44713</v>
      </c>
      <c r="C619" t="s">
        <v>281</v>
      </c>
      <c r="D619" t="s">
        <v>169</v>
      </c>
      <c r="E619">
        <v>90</v>
      </c>
      <c r="F619" t="str">
        <f>INDEX(Branch[Area],MATCH(SOF[[#This Row],[Branch]],Branch[SortCode],0))</f>
        <v>North &amp; West</v>
      </c>
      <c r="G619" t="str">
        <f>INDEX(Branch[Branch],MATCH(SOF[[#This Row],[Branch]],Branch[SortCode],0))</f>
        <v>Letterkenny</v>
      </c>
      <c r="V619">
        <v>990646</v>
      </c>
      <c r="W619" t="str">
        <f t="shared" si="14"/>
        <v>96646180</v>
      </c>
    </row>
    <row r="620" spans="1:23" x14ac:dyDescent="0.55000000000000004">
      <c r="A620" s="21" t="b">
        <f>SOF[[#This Row],[RepDate]]='Monthly-Individual-Data'!A625</f>
        <v>0</v>
      </c>
      <c r="B620" s="21">
        <v>44713</v>
      </c>
      <c r="C620" t="s">
        <v>281</v>
      </c>
      <c r="D620" t="s">
        <v>171</v>
      </c>
      <c r="E620">
        <v>2</v>
      </c>
      <c r="F620" t="str">
        <f>INDEX(Branch[Area],MATCH(SOF[[#This Row],[Branch]],Branch[SortCode],0))</f>
        <v>North &amp; West</v>
      </c>
      <c r="G620" t="str">
        <f>INDEX(Branch[Branch],MATCH(SOF[[#This Row],[Branch]],Branch[SortCode],0))</f>
        <v>Letterkenny</v>
      </c>
      <c r="V620">
        <v>990646</v>
      </c>
      <c r="W620" t="str">
        <f t="shared" si="14"/>
        <v>96646180</v>
      </c>
    </row>
    <row r="621" spans="1:23" x14ac:dyDescent="0.55000000000000004">
      <c r="A621" s="21" t="b">
        <f>SOF[[#This Row],[RepDate]]='Monthly-Individual-Data'!A626</f>
        <v>0</v>
      </c>
      <c r="B621" s="21">
        <v>44713</v>
      </c>
      <c r="C621" t="s">
        <v>281</v>
      </c>
      <c r="D621" t="s">
        <v>172</v>
      </c>
      <c r="E621">
        <v>128</v>
      </c>
      <c r="F621" t="str">
        <f>INDEX(Branch[Area],MATCH(SOF[[#This Row],[Branch]],Branch[SortCode],0))</f>
        <v>North &amp; West</v>
      </c>
      <c r="G621" t="str">
        <f>INDEX(Branch[Branch],MATCH(SOF[[#This Row],[Branch]],Branch[SortCode],0))</f>
        <v>Letterkenny</v>
      </c>
      <c r="V621">
        <v>990646</v>
      </c>
      <c r="W621" t="str">
        <f t="shared" si="14"/>
        <v>96646180</v>
      </c>
    </row>
    <row r="622" spans="1:23" x14ac:dyDescent="0.55000000000000004">
      <c r="A622" s="21" t="b">
        <f>SOF[[#This Row],[RepDate]]='Monthly-Individual-Data'!A627</f>
        <v>0</v>
      </c>
      <c r="B622" s="21">
        <v>44713</v>
      </c>
      <c r="C622" t="s">
        <v>281</v>
      </c>
      <c r="D622" t="s">
        <v>174</v>
      </c>
      <c r="E622">
        <v>11</v>
      </c>
      <c r="F622" t="str">
        <f>INDEX(Branch[Area],MATCH(SOF[[#This Row],[Branch]],Branch[SortCode],0))</f>
        <v>North &amp; West</v>
      </c>
      <c r="G622" t="str">
        <f>INDEX(Branch[Branch],MATCH(SOF[[#This Row],[Branch]],Branch[SortCode],0))</f>
        <v>Letterkenny</v>
      </c>
      <c r="V622">
        <v>990646</v>
      </c>
      <c r="W622" t="str">
        <f t="shared" si="14"/>
        <v>96646180</v>
      </c>
    </row>
    <row r="623" spans="1:23" x14ac:dyDescent="0.55000000000000004">
      <c r="A623" s="21" t="b">
        <f>SOF[[#This Row],[RepDate]]='Monthly-Individual-Data'!A628</f>
        <v>0</v>
      </c>
      <c r="B623" s="21">
        <v>44713</v>
      </c>
      <c r="C623" t="s">
        <v>281</v>
      </c>
      <c r="D623" t="s">
        <v>175</v>
      </c>
      <c r="E623">
        <v>33</v>
      </c>
      <c r="F623" t="str">
        <f>INDEX(Branch[Area],MATCH(SOF[[#This Row],[Branch]],Branch[SortCode],0))</f>
        <v>North &amp; West</v>
      </c>
      <c r="G623" t="str">
        <f>INDEX(Branch[Branch],MATCH(SOF[[#This Row],[Branch]],Branch[SortCode],0))</f>
        <v>Letterkenny</v>
      </c>
      <c r="V623">
        <v>990646</v>
      </c>
      <c r="W623" t="str">
        <f t="shared" si="14"/>
        <v>96646180</v>
      </c>
    </row>
    <row r="624" spans="1:23" x14ac:dyDescent="0.55000000000000004">
      <c r="A624" s="21" t="b">
        <f>SOF[[#This Row],[RepDate]]='Monthly-Individual-Data'!A629</f>
        <v>0</v>
      </c>
      <c r="B624" s="21">
        <v>44713</v>
      </c>
      <c r="C624" t="s">
        <v>281</v>
      </c>
      <c r="D624" t="s">
        <v>177</v>
      </c>
      <c r="E624">
        <v>133</v>
      </c>
      <c r="F624" t="str">
        <f>INDEX(Branch[Area],MATCH(SOF[[#This Row],[Branch]],Branch[SortCode],0))</f>
        <v>North &amp; West</v>
      </c>
      <c r="G624" t="str">
        <f>INDEX(Branch[Branch],MATCH(SOF[[#This Row],[Branch]],Branch[SortCode],0))</f>
        <v>Letterkenny</v>
      </c>
      <c r="V624">
        <v>990646</v>
      </c>
      <c r="W624" t="str">
        <f t="shared" si="14"/>
        <v>96646180</v>
      </c>
    </row>
    <row r="625" spans="1:23" x14ac:dyDescent="0.55000000000000004">
      <c r="A625" s="21" t="b">
        <f>SOF[[#This Row],[RepDate]]='Monthly-Individual-Data'!A630</f>
        <v>0</v>
      </c>
      <c r="B625" s="21">
        <v>44713</v>
      </c>
      <c r="C625" t="s">
        <v>271</v>
      </c>
      <c r="D625" t="s">
        <v>169</v>
      </c>
      <c r="E625">
        <v>97</v>
      </c>
      <c r="F625" t="str">
        <f>INDEX(Branch[Area],MATCH(SOF[[#This Row],[Branch]],Branch[SortCode],0))</f>
        <v>North &amp; West</v>
      </c>
      <c r="G625" t="str">
        <f>INDEX(Branch[Branch],MATCH(SOF[[#This Row],[Branch]],Branch[SortCode],0))</f>
        <v>Cavan</v>
      </c>
      <c r="V625">
        <v>990668</v>
      </c>
      <c r="W625" t="str">
        <f t="shared" si="14"/>
        <v>86668280</v>
      </c>
    </row>
    <row r="626" spans="1:23" x14ac:dyDescent="0.55000000000000004">
      <c r="A626" s="21" t="b">
        <f>SOF[[#This Row],[RepDate]]='Monthly-Individual-Data'!A631</f>
        <v>0</v>
      </c>
      <c r="B626" s="21">
        <v>44713</v>
      </c>
      <c r="C626" t="s">
        <v>273</v>
      </c>
      <c r="D626" t="s">
        <v>169</v>
      </c>
      <c r="E626">
        <v>2</v>
      </c>
      <c r="F626" t="str">
        <f>INDEX(Branch[Area],MATCH(SOF[[#This Row],[Branch]],Branch[SortCode],0))</f>
        <v>North &amp; West</v>
      </c>
      <c r="G626" t="str">
        <f>INDEX(Branch[Branch],MATCH(SOF[[#This Row],[Branch]],Branch[SortCode],0))</f>
        <v>Ashbourne</v>
      </c>
      <c r="V626">
        <v>990671</v>
      </c>
      <c r="W626" t="str">
        <f t="shared" si="14"/>
        <v>88671260</v>
      </c>
    </row>
    <row r="627" spans="1:23" x14ac:dyDescent="0.55000000000000004">
      <c r="A627" s="21" t="b">
        <f>SOF[[#This Row],[RepDate]]='Monthly-Individual-Data'!A632</f>
        <v>0</v>
      </c>
      <c r="B627" s="21">
        <v>44713</v>
      </c>
      <c r="C627" t="s">
        <v>273</v>
      </c>
      <c r="D627" t="s">
        <v>175</v>
      </c>
      <c r="E627">
        <v>50</v>
      </c>
      <c r="F627" t="str">
        <f>INDEX(Branch[Area],MATCH(SOF[[#This Row],[Branch]],Branch[SortCode],0))</f>
        <v>North &amp; West</v>
      </c>
      <c r="G627" t="str">
        <f>INDEX(Branch[Branch],MATCH(SOF[[#This Row],[Branch]],Branch[SortCode],0))</f>
        <v>Ashbourne</v>
      </c>
      <c r="V627">
        <v>990671</v>
      </c>
      <c r="W627" t="str">
        <f t="shared" si="14"/>
        <v>88671260</v>
      </c>
    </row>
    <row r="628" spans="1:23" x14ac:dyDescent="0.55000000000000004">
      <c r="A628" s="21" t="b">
        <f>SOF[[#This Row],[RepDate]]='Monthly-Individual-Data'!A633</f>
        <v>0</v>
      </c>
      <c r="B628" s="21">
        <v>44713</v>
      </c>
      <c r="C628" t="s">
        <v>278</v>
      </c>
      <c r="D628" t="s">
        <v>109</v>
      </c>
      <c r="E628">
        <v>83</v>
      </c>
      <c r="F628" t="str">
        <f>INDEX(Branch[Area],MATCH(SOF[[#This Row],[Branch]],Branch[SortCode],0))</f>
        <v>North &amp; West</v>
      </c>
      <c r="G628" t="str">
        <f>INDEX(Branch[Branch],MATCH(SOF[[#This Row],[Branch]],Branch[SortCode],0))</f>
        <v>Athlone</v>
      </c>
      <c r="V628">
        <v>990718</v>
      </c>
      <c r="W628" t="str">
        <f t="shared" si="14"/>
        <v>93718210</v>
      </c>
    </row>
    <row r="629" spans="1:23" x14ac:dyDescent="0.55000000000000004">
      <c r="A629" s="21" t="b">
        <f>SOF[[#This Row],[RepDate]]='Monthly-Individual-Data'!A634</f>
        <v>0</v>
      </c>
      <c r="B629" s="21">
        <v>44713</v>
      </c>
      <c r="C629" t="s">
        <v>278</v>
      </c>
      <c r="D629" t="s">
        <v>174</v>
      </c>
      <c r="E629">
        <v>14</v>
      </c>
      <c r="F629" t="str">
        <f>INDEX(Branch[Area],MATCH(SOF[[#This Row],[Branch]],Branch[SortCode],0))</f>
        <v>North &amp; West</v>
      </c>
      <c r="G629" t="str">
        <f>INDEX(Branch[Branch],MATCH(SOF[[#This Row],[Branch]],Branch[SortCode],0))</f>
        <v>Athlone</v>
      </c>
      <c r="V629">
        <v>990718</v>
      </c>
      <c r="W629" t="str">
        <f t="shared" si="14"/>
        <v>93718210</v>
      </c>
    </row>
    <row r="630" spans="1:23" x14ac:dyDescent="0.55000000000000004">
      <c r="A630" s="21" t="b">
        <f>SOF[[#This Row],[RepDate]]='Monthly-Individual-Data'!A635</f>
        <v>0</v>
      </c>
      <c r="B630" s="21">
        <v>44713</v>
      </c>
      <c r="C630" t="s">
        <v>298</v>
      </c>
      <c r="D630" t="s">
        <v>109</v>
      </c>
      <c r="E630">
        <v>94</v>
      </c>
      <c r="F630" t="str">
        <f>INDEX(Branch[Area],MATCH(SOF[[#This Row],[Branch]],Branch[SortCode],0))</f>
        <v>North &amp; West</v>
      </c>
      <c r="G630" t="str">
        <f>INDEX(Branch[Branch],MATCH(SOF[[#This Row],[Branch]],Branch[SortCode],0))</f>
        <v>Tullamore</v>
      </c>
      <c r="V630">
        <v>990721</v>
      </c>
      <c r="W630" t="str">
        <f t="shared" si="14"/>
        <v>11372110</v>
      </c>
    </row>
    <row r="631" spans="1:23" x14ac:dyDescent="0.55000000000000004">
      <c r="A631" s="21" t="b">
        <f>SOF[[#This Row],[RepDate]]='Monthly-Individual-Data'!A636</f>
        <v>0</v>
      </c>
      <c r="B631" s="21">
        <v>44713</v>
      </c>
      <c r="C631" t="s">
        <v>298</v>
      </c>
      <c r="D631" t="s">
        <v>169</v>
      </c>
      <c r="E631">
        <v>69</v>
      </c>
      <c r="F631" t="str">
        <f>INDEX(Branch[Area],MATCH(SOF[[#This Row],[Branch]],Branch[SortCode],0))</f>
        <v>North &amp; West</v>
      </c>
      <c r="G631" t="str">
        <f>INDEX(Branch[Branch],MATCH(SOF[[#This Row],[Branch]],Branch[SortCode],0))</f>
        <v>Tullamore</v>
      </c>
      <c r="V631">
        <v>990721</v>
      </c>
      <c r="W631" t="str">
        <f t="shared" si="14"/>
        <v>11372110</v>
      </c>
    </row>
    <row r="632" spans="1:23" x14ac:dyDescent="0.55000000000000004">
      <c r="A632" s="21" t="b">
        <f>SOF[[#This Row],[RepDate]]='Monthly-Individual-Data'!A637</f>
        <v>0</v>
      </c>
      <c r="B632" s="21">
        <v>44713</v>
      </c>
      <c r="C632" t="s">
        <v>298</v>
      </c>
      <c r="D632" t="s">
        <v>174</v>
      </c>
      <c r="E632">
        <v>64</v>
      </c>
      <c r="F632" t="str">
        <f>INDEX(Branch[Area],MATCH(SOF[[#This Row],[Branch]],Branch[SortCode],0))</f>
        <v>North &amp; West</v>
      </c>
      <c r="G632" t="str">
        <f>INDEX(Branch[Branch],MATCH(SOF[[#This Row],[Branch]],Branch[SortCode],0))</f>
        <v>Tullamore</v>
      </c>
      <c r="V632">
        <v>990721</v>
      </c>
      <c r="W632" t="str">
        <f t="shared" si="14"/>
        <v>11372110</v>
      </c>
    </row>
    <row r="633" spans="1:23" x14ac:dyDescent="0.55000000000000004">
      <c r="A633" s="21" t="b">
        <f>SOF[[#This Row],[RepDate]]='Monthly-Individual-Data'!A638</f>
        <v>0</v>
      </c>
      <c r="B633" s="21">
        <v>44713</v>
      </c>
      <c r="C633" t="s">
        <v>296</v>
      </c>
      <c r="D633" t="s">
        <v>174</v>
      </c>
      <c r="E633">
        <v>114</v>
      </c>
      <c r="F633" t="str">
        <f>INDEX(Branch[Area],MATCH(SOF[[#This Row],[Branch]],Branch[SortCode],0))</f>
        <v>North &amp; West</v>
      </c>
      <c r="G633" t="str">
        <f>INDEX(Branch[Branch],MATCH(SOF[[#This Row],[Branch]],Branch[SortCode],0))</f>
        <v>Portlaoise</v>
      </c>
      <c r="V633">
        <v>990722</v>
      </c>
      <c r="W633" t="str">
        <f t="shared" si="14"/>
        <v>11172230</v>
      </c>
    </row>
    <row r="634" spans="1:23" x14ac:dyDescent="0.55000000000000004">
      <c r="A634" s="21" t="b">
        <f>SOF[[#This Row],[RepDate]]='Monthly-Individual-Data'!A639</f>
        <v>0</v>
      </c>
      <c r="B634" s="21">
        <v>44713</v>
      </c>
      <c r="C634" t="s">
        <v>293</v>
      </c>
      <c r="D634" t="s">
        <v>109</v>
      </c>
      <c r="E634">
        <v>40</v>
      </c>
      <c r="F634" t="str">
        <f>INDEX(Branch[Area],MATCH(SOF[[#This Row],[Branch]],Branch[SortCode],0))</f>
        <v>North &amp; West</v>
      </c>
      <c r="G634" t="str">
        <f>INDEX(Branch[Branch],MATCH(SOF[[#This Row],[Branch]],Branch[SortCode],0))</f>
        <v>131 O'Connell St</v>
      </c>
      <c r="V634">
        <v>990724</v>
      </c>
      <c r="W634" t="str">
        <f t="shared" si="14"/>
        <v>10872460</v>
      </c>
    </row>
    <row r="635" spans="1:23" x14ac:dyDescent="0.55000000000000004">
      <c r="A635" s="21" t="b">
        <f>SOF[[#This Row],[RepDate]]='Monthly-Individual-Data'!A640</f>
        <v>0</v>
      </c>
      <c r="B635" s="21">
        <v>44713</v>
      </c>
      <c r="C635" t="s">
        <v>293</v>
      </c>
      <c r="D635" t="s">
        <v>169</v>
      </c>
      <c r="E635">
        <v>37</v>
      </c>
      <c r="F635" t="str">
        <f>INDEX(Branch[Area],MATCH(SOF[[#This Row],[Branch]],Branch[SortCode],0))</f>
        <v>North &amp; West</v>
      </c>
      <c r="G635" t="str">
        <f>INDEX(Branch[Branch],MATCH(SOF[[#This Row],[Branch]],Branch[SortCode],0))</f>
        <v>131 O'Connell St</v>
      </c>
      <c r="V635">
        <v>990724</v>
      </c>
      <c r="W635" t="str">
        <f t="shared" si="14"/>
        <v>10872460</v>
      </c>
    </row>
    <row r="636" spans="1:23" x14ac:dyDescent="0.55000000000000004">
      <c r="A636" s="21" t="b">
        <f>SOF[[#This Row],[RepDate]]='Monthly-Individual-Data'!A641</f>
        <v>0</v>
      </c>
      <c r="B636" s="21">
        <v>44713</v>
      </c>
      <c r="C636" t="s">
        <v>293</v>
      </c>
      <c r="D636" t="s">
        <v>174</v>
      </c>
      <c r="E636">
        <v>96</v>
      </c>
      <c r="F636" t="str">
        <f>INDEX(Branch[Area],MATCH(SOF[[#This Row],[Branch]],Branch[SortCode],0))</f>
        <v>North &amp; West</v>
      </c>
      <c r="G636" t="str">
        <f>INDEX(Branch[Branch],MATCH(SOF[[#This Row],[Branch]],Branch[SortCode],0))</f>
        <v>131 O'Connell St</v>
      </c>
      <c r="V636">
        <v>990724</v>
      </c>
      <c r="W636" t="str">
        <f t="shared" si="14"/>
        <v>10872460</v>
      </c>
    </row>
    <row r="637" spans="1:23" x14ac:dyDescent="0.55000000000000004">
      <c r="A637" s="21" t="b">
        <f>SOF[[#This Row],[RepDate]]='Monthly-Individual-Data'!A642</f>
        <v>0</v>
      </c>
      <c r="B637" s="21">
        <v>44713</v>
      </c>
      <c r="C637" t="s">
        <v>293</v>
      </c>
      <c r="D637" t="s">
        <v>175</v>
      </c>
      <c r="E637">
        <v>66</v>
      </c>
      <c r="F637" t="str">
        <f>INDEX(Branch[Area],MATCH(SOF[[#This Row],[Branch]],Branch[SortCode],0))</f>
        <v>North &amp; West</v>
      </c>
      <c r="G637" t="str">
        <f>INDEX(Branch[Branch],MATCH(SOF[[#This Row],[Branch]],Branch[SortCode],0))</f>
        <v>131 O'Connell St</v>
      </c>
      <c r="V637">
        <v>990724</v>
      </c>
      <c r="W637" t="str">
        <f t="shared" si="14"/>
        <v>10872460</v>
      </c>
    </row>
    <row r="638" spans="1:23" x14ac:dyDescent="0.55000000000000004">
      <c r="A638" s="21" t="b">
        <f>SOF[[#This Row],[RepDate]]='Monthly-Individual-Data'!A643</f>
        <v>0</v>
      </c>
      <c r="B638" s="21">
        <v>44713</v>
      </c>
      <c r="C638" t="s">
        <v>293</v>
      </c>
      <c r="D638" t="s">
        <v>179</v>
      </c>
      <c r="E638">
        <v>89</v>
      </c>
      <c r="F638" t="str">
        <f>INDEX(Branch[Area],MATCH(SOF[[#This Row],[Branch]],Branch[SortCode],0))</f>
        <v>North &amp; West</v>
      </c>
      <c r="G638" t="str">
        <f>INDEX(Branch[Branch],MATCH(SOF[[#This Row],[Branch]],Branch[SortCode],0))</f>
        <v>131 O'Connell St</v>
      </c>
      <c r="V638">
        <v>990724</v>
      </c>
      <c r="W638" t="str">
        <f t="shared" si="14"/>
        <v>10872460</v>
      </c>
    </row>
    <row r="639" spans="1:23" x14ac:dyDescent="0.55000000000000004">
      <c r="A639" s="21" t="b">
        <f>SOF[[#This Row],[RepDate]]='Monthly-Individual-Data'!A644</f>
        <v>0</v>
      </c>
      <c r="B639" s="21">
        <v>44713</v>
      </c>
      <c r="C639" t="s">
        <v>293</v>
      </c>
      <c r="D639" t="s">
        <v>182</v>
      </c>
      <c r="E639">
        <v>95</v>
      </c>
      <c r="F639" t="str">
        <f>INDEX(Branch[Area],MATCH(SOF[[#This Row],[Branch]],Branch[SortCode],0))</f>
        <v>North &amp; West</v>
      </c>
      <c r="G639" t="str">
        <f>INDEX(Branch[Branch],MATCH(SOF[[#This Row],[Branch]],Branch[SortCode],0))</f>
        <v>131 O'Connell St</v>
      </c>
      <c r="V639">
        <v>990724</v>
      </c>
      <c r="W639" t="str">
        <f t="shared" si="14"/>
        <v>10872460</v>
      </c>
    </row>
    <row r="640" spans="1:23" x14ac:dyDescent="0.55000000000000004">
      <c r="A640" s="21" t="b">
        <f>SOF[[#This Row],[RepDate]]='Monthly-Individual-Data'!A645</f>
        <v>0</v>
      </c>
      <c r="B640" s="21">
        <v>44713</v>
      </c>
      <c r="C640" t="s">
        <v>287</v>
      </c>
      <c r="D640" t="s">
        <v>109</v>
      </c>
      <c r="E640">
        <v>13</v>
      </c>
      <c r="F640" t="str">
        <f>INDEX(Branch[Area],MATCH(SOF[[#This Row],[Branch]],Branch[SortCode],0))</f>
        <v>North &amp; West</v>
      </c>
      <c r="G640" t="str">
        <f>INDEX(Branch[Branch],MATCH(SOF[[#This Row],[Branch]],Branch[SortCode],0))</f>
        <v>Eyre Square</v>
      </c>
      <c r="V640">
        <v>990725</v>
      </c>
      <c r="W640" t="str">
        <f t="shared" si="14"/>
        <v>10272512</v>
      </c>
    </row>
    <row r="641" spans="1:23" x14ac:dyDescent="0.55000000000000004">
      <c r="A641" s="21" t="b">
        <f>SOF[[#This Row],[RepDate]]='Monthly-Individual-Data'!A646</f>
        <v>0</v>
      </c>
      <c r="B641" s="21">
        <v>44713</v>
      </c>
      <c r="C641" t="s">
        <v>295</v>
      </c>
      <c r="D641" t="s">
        <v>109</v>
      </c>
      <c r="E641">
        <v>159</v>
      </c>
      <c r="F641" t="str">
        <f>INDEX(Branch[Area],MATCH(SOF[[#This Row],[Branch]],Branch[SortCode],0))</f>
        <v>North &amp; West</v>
      </c>
      <c r="G641" t="str">
        <f>INDEX(Branch[Branch],MATCH(SOF[[#This Row],[Branch]],Branch[SortCode],0))</f>
        <v>Castletroy</v>
      </c>
      <c r="V641">
        <v>990726</v>
      </c>
      <c r="W641" t="str">
        <f t="shared" si="14"/>
        <v>11072640</v>
      </c>
    </row>
    <row r="642" spans="1:23" x14ac:dyDescent="0.55000000000000004">
      <c r="A642" s="21" t="b">
        <f>SOF[[#This Row],[RepDate]]='Monthly-Individual-Data'!A647</f>
        <v>0</v>
      </c>
      <c r="B642" s="21">
        <v>44713</v>
      </c>
      <c r="C642" t="s">
        <v>291</v>
      </c>
      <c r="D642" t="s">
        <v>169</v>
      </c>
      <c r="E642">
        <v>129</v>
      </c>
      <c r="F642" t="str">
        <f>INDEX(Branch[Area],MATCH(SOF[[#This Row],[Branch]],Branch[SortCode],0))</f>
        <v>North &amp; West</v>
      </c>
      <c r="G642" t="str">
        <f>INDEX(Branch[Branch],MATCH(SOF[[#This Row],[Branch]],Branch[SortCode],0))</f>
        <v>Newcastlewest</v>
      </c>
      <c r="V642">
        <v>990727</v>
      </c>
      <c r="W642" t="str">
        <f t="shared" si="14"/>
        <v>10672780</v>
      </c>
    </row>
    <row r="643" spans="1:23" x14ac:dyDescent="0.55000000000000004">
      <c r="A643" s="21" t="b">
        <f>SOF[[#This Row],[RepDate]]='Monthly-Individual-Data'!A648</f>
        <v>0</v>
      </c>
      <c r="B643" s="21">
        <v>44713</v>
      </c>
      <c r="C643" t="s">
        <v>291</v>
      </c>
      <c r="D643" t="s">
        <v>172</v>
      </c>
      <c r="E643">
        <v>108</v>
      </c>
      <c r="F643" t="str">
        <f>INDEX(Branch[Area],MATCH(SOF[[#This Row],[Branch]],Branch[SortCode],0))</f>
        <v>North &amp; West</v>
      </c>
      <c r="G643" t="str">
        <f>INDEX(Branch[Branch],MATCH(SOF[[#This Row],[Branch]],Branch[SortCode],0))</f>
        <v>Newcastlewest</v>
      </c>
      <c r="V643">
        <v>990727</v>
      </c>
      <c r="W643" t="str">
        <f t="shared" ref="W643:W706" si="15">VLOOKUP(V643,R:S,2,0)</f>
        <v>10672780</v>
      </c>
    </row>
    <row r="644" spans="1:23" x14ac:dyDescent="0.55000000000000004">
      <c r="A644" s="21" t="b">
        <f>SOF[[#This Row],[RepDate]]='Monthly-Individual-Data'!A649</f>
        <v>0</v>
      </c>
      <c r="B644" s="21">
        <v>44713</v>
      </c>
      <c r="C644" t="s">
        <v>291</v>
      </c>
      <c r="D644" t="s">
        <v>174</v>
      </c>
      <c r="E644">
        <v>137</v>
      </c>
      <c r="F644" t="str">
        <f>INDEX(Branch[Area],MATCH(SOF[[#This Row],[Branch]],Branch[SortCode],0))</f>
        <v>North &amp; West</v>
      </c>
      <c r="G644" t="str">
        <f>INDEX(Branch[Branch],MATCH(SOF[[#This Row],[Branch]],Branch[SortCode],0))</f>
        <v>Newcastlewest</v>
      </c>
      <c r="V644">
        <v>990727</v>
      </c>
      <c r="W644" t="str">
        <f t="shared" si="15"/>
        <v>10672780</v>
      </c>
    </row>
    <row r="645" spans="1:23" x14ac:dyDescent="0.55000000000000004">
      <c r="A645" s="21" t="b">
        <f>SOF[[#This Row],[RepDate]]='Monthly-Individual-Data'!A650</f>
        <v>0</v>
      </c>
      <c r="B645" s="21">
        <v>44713</v>
      </c>
      <c r="C645" t="s">
        <v>290</v>
      </c>
      <c r="D645" t="s">
        <v>109</v>
      </c>
      <c r="E645">
        <v>87</v>
      </c>
      <c r="F645" t="str">
        <f>INDEX(Branch[Area],MATCH(SOF[[#This Row],[Branch]],Branch[SortCode],0))</f>
        <v>North &amp; West</v>
      </c>
      <c r="G645" t="str">
        <f>INDEX(Branch[Branch],MATCH(SOF[[#This Row],[Branch]],Branch[SortCode],0))</f>
        <v>Ennis</v>
      </c>
      <c r="V645">
        <v>990728</v>
      </c>
      <c r="W645" t="str">
        <f t="shared" si="15"/>
        <v>10572890</v>
      </c>
    </row>
    <row r="646" spans="1:23" x14ac:dyDescent="0.55000000000000004">
      <c r="A646" s="21" t="b">
        <f>SOF[[#This Row],[RepDate]]='Monthly-Individual-Data'!A651</f>
        <v>0</v>
      </c>
      <c r="B646" s="21">
        <v>44713</v>
      </c>
      <c r="C646" t="s">
        <v>290</v>
      </c>
      <c r="D646" t="s">
        <v>168</v>
      </c>
      <c r="E646">
        <v>160</v>
      </c>
      <c r="F646" t="str">
        <f>INDEX(Branch[Area],MATCH(SOF[[#This Row],[Branch]],Branch[SortCode],0))</f>
        <v>North &amp; West</v>
      </c>
      <c r="G646" t="str">
        <f>INDEX(Branch[Branch],MATCH(SOF[[#This Row],[Branch]],Branch[SortCode],0))</f>
        <v>Ennis</v>
      </c>
      <c r="V646">
        <v>990728</v>
      </c>
      <c r="W646" t="str">
        <f t="shared" si="15"/>
        <v>10572890</v>
      </c>
    </row>
    <row r="647" spans="1:23" x14ac:dyDescent="0.55000000000000004">
      <c r="A647" s="21" t="b">
        <f>SOF[[#This Row],[RepDate]]='Monthly-Individual-Data'!A652</f>
        <v>0</v>
      </c>
      <c r="B647" s="21">
        <v>44713</v>
      </c>
      <c r="C647" t="s">
        <v>290</v>
      </c>
      <c r="D647" t="s">
        <v>169</v>
      </c>
      <c r="E647">
        <v>108</v>
      </c>
      <c r="F647" t="str">
        <f>INDEX(Branch[Area],MATCH(SOF[[#This Row],[Branch]],Branch[SortCode],0))</f>
        <v>North &amp; West</v>
      </c>
      <c r="G647" t="str">
        <f>INDEX(Branch[Branch],MATCH(SOF[[#This Row],[Branch]],Branch[SortCode],0))</f>
        <v>Ennis</v>
      </c>
      <c r="V647">
        <v>990728</v>
      </c>
      <c r="W647" t="str">
        <f t="shared" si="15"/>
        <v>10572890</v>
      </c>
    </row>
    <row r="648" spans="1:23" x14ac:dyDescent="0.55000000000000004">
      <c r="A648" s="21" t="b">
        <f>SOF[[#This Row],[RepDate]]='Monthly-Individual-Data'!A653</f>
        <v>0</v>
      </c>
      <c r="B648" s="21">
        <v>44713</v>
      </c>
      <c r="C648" t="s">
        <v>290</v>
      </c>
      <c r="D648" t="s">
        <v>171</v>
      </c>
      <c r="E648">
        <v>55</v>
      </c>
      <c r="F648" t="str">
        <f>INDEX(Branch[Area],MATCH(SOF[[#This Row],[Branch]],Branch[SortCode],0))</f>
        <v>North &amp; West</v>
      </c>
      <c r="G648" t="str">
        <f>INDEX(Branch[Branch],MATCH(SOF[[#This Row],[Branch]],Branch[SortCode],0))</f>
        <v>Ennis</v>
      </c>
      <c r="V648">
        <v>990728</v>
      </c>
      <c r="W648" t="str">
        <f t="shared" si="15"/>
        <v>10572890</v>
      </c>
    </row>
    <row r="649" spans="1:23" x14ac:dyDescent="0.55000000000000004">
      <c r="A649" s="21" t="b">
        <f>SOF[[#This Row],[RepDate]]='Monthly-Individual-Data'!A654</f>
        <v>0</v>
      </c>
      <c r="B649" s="21">
        <v>44713</v>
      </c>
      <c r="C649" t="s">
        <v>290</v>
      </c>
      <c r="D649" t="s">
        <v>172</v>
      </c>
      <c r="E649">
        <v>142</v>
      </c>
      <c r="F649" t="str">
        <f>INDEX(Branch[Area],MATCH(SOF[[#This Row],[Branch]],Branch[SortCode],0))</f>
        <v>North &amp; West</v>
      </c>
      <c r="G649" t="str">
        <f>INDEX(Branch[Branch],MATCH(SOF[[#This Row],[Branch]],Branch[SortCode],0))</f>
        <v>Ennis</v>
      </c>
      <c r="V649">
        <v>990728</v>
      </c>
      <c r="W649" t="str">
        <f t="shared" si="15"/>
        <v>10572890</v>
      </c>
    </row>
    <row r="650" spans="1:23" x14ac:dyDescent="0.55000000000000004">
      <c r="A650" s="21" t="b">
        <f>SOF[[#This Row],[RepDate]]='Monthly-Individual-Data'!A655</f>
        <v>0</v>
      </c>
      <c r="B650" s="21">
        <v>44713</v>
      </c>
      <c r="C650" t="s">
        <v>290</v>
      </c>
      <c r="D650" t="s">
        <v>174</v>
      </c>
      <c r="E650">
        <v>15</v>
      </c>
      <c r="F650" t="str">
        <f>INDEX(Branch[Area],MATCH(SOF[[#This Row],[Branch]],Branch[SortCode],0))</f>
        <v>North &amp; West</v>
      </c>
      <c r="G650" t="str">
        <f>INDEX(Branch[Branch],MATCH(SOF[[#This Row],[Branch]],Branch[SortCode],0))</f>
        <v>Ennis</v>
      </c>
      <c r="V650">
        <v>990728</v>
      </c>
      <c r="W650" t="str">
        <f t="shared" si="15"/>
        <v>10572890</v>
      </c>
    </row>
    <row r="651" spans="1:23" x14ac:dyDescent="0.55000000000000004">
      <c r="A651" s="21" t="b">
        <f>SOF[[#This Row],[RepDate]]='Monthly-Individual-Data'!A656</f>
        <v>0</v>
      </c>
      <c r="B651" s="21">
        <v>44713</v>
      </c>
      <c r="C651" t="s">
        <v>290</v>
      </c>
      <c r="D651" t="s">
        <v>175</v>
      </c>
      <c r="E651">
        <v>104</v>
      </c>
      <c r="F651" t="str">
        <f>INDEX(Branch[Area],MATCH(SOF[[#This Row],[Branch]],Branch[SortCode],0))</f>
        <v>North &amp; West</v>
      </c>
      <c r="G651" t="str">
        <f>INDEX(Branch[Branch],MATCH(SOF[[#This Row],[Branch]],Branch[SortCode],0))</f>
        <v>Ennis</v>
      </c>
      <c r="V651">
        <v>990728</v>
      </c>
      <c r="W651" t="str">
        <f t="shared" si="15"/>
        <v>10572890</v>
      </c>
    </row>
    <row r="652" spans="1:23" x14ac:dyDescent="0.55000000000000004">
      <c r="A652" s="21" t="b">
        <f>SOF[[#This Row],[RepDate]]='Monthly-Individual-Data'!A657</f>
        <v>0</v>
      </c>
      <c r="B652" s="21">
        <v>44713</v>
      </c>
      <c r="C652" t="s">
        <v>285</v>
      </c>
      <c r="D652" t="s">
        <v>109</v>
      </c>
      <c r="E652">
        <v>134</v>
      </c>
      <c r="F652" t="str">
        <f>INDEX(Branch[Area],MATCH(SOF[[#This Row],[Branch]],Branch[SortCode],0))</f>
        <v>North &amp; West</v>
      </c>
      <c r="G652" t="str">
        <f>INDEX(Branch[Branch],MATCH(SOF[[#This Row],[Branch]],Branch[SortCode],0))</f>
        <v>Castlebar</v>
      </c>
      <c r="V652">
        <v>990729</v>
      </c>
      <c r="W652" t="str">
        <f t="shared" si="15"/>
        <v>10072914</v>
      </c>
    </row>
    <row r="653" spans="1:23" x14ac:dyDescent="0.55000000000000004">
      <c r="A653" s="21" t="b">
        <f>SOF[[#This Row],[RepDate]]='Monthly-Individual-Data'!A658</f>
        <v>0</v>
      </c>
      <c r="B653" s="21">
        <v>44713</v>
      </c>
      <c r="C653" t="s">
        <v>285</v>
      </c>
      <c r="D653" t="s">
        <v>169</v>
      </c>
      <c r="E653">
        <v>52</v>
      </c>
      <c r="F653" t="str">
        <f>INDEX(Branch[Area],MATCH(SOF[[#This Row],[Branch]],Branch[SortCode],0))</f>
        <v>North &amp; West</v>
      </c>
      <c r="G653" t="str">
        <f>INDEX(Branch[Branch],MATCH(SOF[[#This Row],[Branch]],Branch[SortCode],0))</f>
        <v>Castlebar</v>
      </c>
      <c r="V653">
        <v>990729</v>
      </c>
      <c r="W653" t="str">
        <f t="shared" si="15"/>
        <v>10072914</v>
      </c>
    </row>
    <row r="654" spans="1:23" x14ac:dyDescent="0.55000000000000004">
      <c r="A654" s="21" t="b">
        <f>SOF[[#This Row],[RepDate]]='Monthly-Individual-Data'!A659</f>
        <v>0</v>
      </c>
      <c r="B654" s="21">
        <v>44713</v>
      </c>
      <c r="C654" t="s">
        <v>285</v>
      </c>
      <c r="D654" t="s">
        <v>172</v>
      </c>
      <c r="E654">
        <v>98</v>
      </c>
      <c r="F654" t="str">
        <f>INDEX(Branch[Area],MATCH(SOF[[#This Row],[Branch]],Branch[SortCode],0))</f>
        <v>North &amp; West</v>
      </c>
      <c r="G654" t="str">
        <f>INDEX(Branch[Branch],MATCH(SOF[[#This Row],[Branch]],Branch[SortCode],0))</f>
        <v>Castlebar</v>
      </c>
      <c r="V654">
        <v>990729</v>
      </c>
      <c r="W654" t="str">
        <f t="shared" si="15"/>
        <v>10072914</v>
      </c>
    </row>
    <row r="655" spans="1:23" x14ac:dyDescent="0.55000000000000004">
      <c r="A655" s="21" t="b">
        <f>SOF[[#This Row],[RepDate]]='Monthly-Individual-Data'!A660</f>
        <v>0</v>
      </c>
      <c r="B655" s="21">
        <v>44713</v>
      </c>
      <c r="C655" t="s">
        <v>285</v>
      </c>
      <c r="D655" t="s">
        <v>175</v>
      </c>
      <c r="E655">
        <v>104</v>
      </c>
      <c r="F655" t="str">
        <f>INDEX(Branch[Area],MATCH(SOF[[#This Row],[Branch]],Branch[SortCode],0))</f>
        <v>North &amp; West</v>
      </c>
      <c r="G655" t="str">
        <f>INDEX(Branch[Branch],MATCH(SOF[[#This Row],[Branch]],Branch[SortCode],0))</f>
        <v>Castlebar</v>
      </c>
      <c r="V655">
        <v>990729</v>
      </c>
      <c r="W655" t="str">
        <f t="shared" si="15"/>
        <v>10072914</v>
      </c>
    </row>
    <row r="656" spans="1:23" x14ac:dyDescent="0.55000000000000004">
      <c r="A656" s="21" t="b">
        <f>SOF[[#This Row],[RepDate]]='Monthly-Individual-Data'!A661</f>
        <v>0</v>
      </c>
      <c r="B656" s="21">
        <v>44713</v>
      </c>
      <c r="C656" t="s">
        <v>284</v>
      </c>
      <c r="D656" t="s">
        <v>109</v>
      </c>
      <c r="E656">
        <v>137</v>
      </c>
      <c r="F656" t="str">
        <f>INDEX(Branch[Area],MATCH(SOF[[#This Row],[Branch]],Branch[SortCode],0))</f>
        <v>North &amp; West</v>
      </c>
      <c r="G656" t="str">
        <f>INDEX(Branch[Branch],MATCH(SOF[[#This Row],[Branch]],Branch[SortCode],0))</f>
        <v>Ballina</v>
      </c>
      <c r="V656">
        <v>990730</v>
      </c>
      <c r="W656" t="str">
        <f t="shared" si="15"/>
        <v>99730150</v>
      </c>
    </row>
    <row r="657" spans="1:23" x14ac:dyDescent="0.55000000000000004">
      <c r="A657" s="21" t="b">
        <f>SOF[[#This Row],[RepDate]]='Monthly-Individual-Data'!A662</f>
        <v>0</v>
      </c>
      <c r="B657" s="21">
        <v>44713</v>
      </c>
      <c r="C657" t="s">
        <v>284</v>
      </c>
      <c r="D657" t="s">
        <v>168</v>
      </c>
      <c r="E657">
        <v>40</v>
      </c>
      <c r="F657" t="str">
        <f>INDEX(Branch[Area],MATCH(SOF[[#This Row],[Branch]],Branch[SortCode],0))</f>
        <v>North &amp; West</v>
      </c>
      <c r="G657" t="str">
        <f>INDEX(Branch[Branch],MATCH(SOF[[#This Row],[Branch]],Branch[SortCode],0))</f>
        <v>Ballina</v>
      </c>
      <c r="V657">
        <v>990730</v>
      </c>
      <c r="W657" t="str">
        <f t="shared" si="15"/>
        <v>99730150</v>
      </c>
    </row>
    <row r="658" spans="1:23" x14ac:dyDescent="0.55000000000000004">
      <c r="A658" s="21" t="b">
        <f>SOF[[#This Row],[RepDate]]='Monthly-Individual-Data'!A663</f>
        <v>0</v>
      </c>
      <c r="B658" s="21">
        <v>44713</v>
      </c>
      <c r="C658" t="s">
        <v>277</v>
      </c>
      <c r="D658" t="s">
        <v>109</v>
      </c>
      <c r="E658">
        <v>44</v>
      </c>
      <c r="F658" t="str">
        <f>INDEX(Branch[Area],MATCH(SOF[[#This Row],[Branch]],Branch[SortCode],0))</f>
        <v>North &amp; West</v>
      </c>
      <c r="G658" t="str">
        <f>INDEX(Branch[Branch],MATCH(SOF[[#This Row],[Branch]],Branch[SortCode],0))</f>
        <v>Longford</v>
      </c>
      <c r="V658">
        <v>990731</v>
      </c>
      <c r="W658" t="str">
        <f t="shared" si="15"/>
        <v>92731220</v>
      </c>
    </row>
    <row r="659" spans="1:23" x14ac:dyDescent="0.55000000000000004">
      <c r="A659" s="21" t="b">
        <f>SOF[[#This Row],[RepDate]]='Monthly-Individual-Data'!A664</f>
        <v>0</v>
      </c>
      <c r="B659" s="21">
        <v>44713</v>
      </c>
      <c r="C659" t="s">
        <v>277</v>
      </c>
      <c r="D659" t="s">
        <v>174</v>
      </c>
      <c r="E659">
        <v>121</v>
      </c>
      <c r="F659" t="str">
        <f>INDEX(Branch[Area],MATCH(SOF[[#This Row],[Branch]],Branch[SortCode],0))</f>
        <v>North &amp; West</v>
      </c>
      <c r="G659" t="str">
        <f>INDEX(Branch[Branch],MATCH(SOF[[#This Row],[Branch]],Branch[SortCode],0))</f>
        <v>Longford</v>
      </c>
      <c r="V659">
        <v>990731</v>
      </c>
      <c r="W659" t="str">
        <f t="shared" si="15"/>
        <v>92731220</v>
      </c>
    </row>
    <row r="660" spans="1:23" x14ac:dyDescent="0.55000000000000004">
      <c r="A660" s="21" t="b">
        <f>SOF[[#This Row],[RepDate]]='Monthly-Individual-Data'!A665</f>
        <v>0</v>
      </c>
      <c r="B660" s="21">
        <v>44713</v>
      </c>
      <c r="C660" t="s">
        <v>297</v>
      </c>
      <c r="D660" t="s">
        <v>109</v>
      </c>
      <c r="E660">
        <v>138</v>
      </c>
      <c r="F660" t="str">
        <f>INDEX(Branch[Area],MATCH(SOF[[#This Row],[Branch]],Branch[SortCode],0))</f>
        <v>North &amp; West</v>
      </c>
      <c r="G660" t="str">
        <f>INDEX(Branch[Branch],MATCH(SOF[[#This Row],[Branch]],Branch[SortCode],0))</f>
        <v>Mullingar</v>
      </c>
      <c r="V660">
        <v>990733</v>
      </c>
      <c r="W660" t="str">
        <f t="shared" si="15"/>
        <v>11273320</v>
      </c>
    </row>
    <row r="661" spans="1:23" x14ac:dyDescent="0.55000000000000004">
      <c r="A661" s="21" t="b">
        <f>SOF[[#This Row],[RepDate]]='Monthly-Individual-Data'!A666</f>
        <v>0</v>
      </c>
      <c r="B661" s="21">
        <v>44713</v>
      </c>
      <c r="C661" t="s">
        <v>297</v>
      </c>
      <c r="D661" t="s">
        <v>168</v>
      </c>
      <c r="E661">
        <v>23</v>
      </c>
      <c r="F661" t="str">
        <f>INDEX(Branch[Area],MATCH(SOF[[#This Row],[Branch]],Branch[SortCode],0))</f>
        <v>North &amp; West</v>
      </c>
      <c r="G661" t="str">
        <f>INDEX(Branch[Branch],MATCH(SOF[[#This Row],[Branch]],Branch[SortCode],0))</f>
        <v>Mullingar</v>
      </c>
      <c r="V661">
        <v>990733</v>
      </c>
      <c r="W661" t="str">
        <f t="shared" si="15"/>
        <v>11273320</v>
      </c>
    </row>
    <row r="662" spans="1:23" x14ac:dyDescent="0.55000000000000004">
      <c r="A662" s="21" t="b">
        <f>SOF[[#This Row],[RepDate]]='Monthly-Individual-Data'!A667</f>
        <v>0</v>
      </c>
      <c r="B662" s="21">
        <v>44713</v>
      </c>
      <c r="C662" t="s">
        <v>297</v>
      </c>
      <c r="D662" t="s">
        <v>169</v>
      </c>
      <c r="E662">
        <v>14</v>
      </c>
      <c r="F662" t="str">
        <f>INDEX(Branch[Area],MATCH(SOF[[#This Row],[Branch]],Branch[SortCode],0))</f>
        <v>North &amp; West</v>
      </c>
      <c r="G662" t="str">
        <f>INDEX(Branch[Branch],MATCH(SOF[[#This Row],[Branch]],Branch[SortCode],0))</f>
        <v>Mullingar</v>
      </c>
      <c r="V662">
        <v>990733</v>
      </c>
      <c r="W662" t="str">
        <f t="shared" si="15"/>
        <v>11273320</v>
      </c>
    </row>
    <row r="663" spans="1:23" x14ac:dyDescent="0.55000000000000004">
      <c r="A663" s="21" t="b">
        <f>SOF[[#This Row],[RepDate]]='Monthly-Individual-Data'!A668</f>
        <v>0</v>
      </c>
      <c r="B663" s="21">
        <v>44713</v>
      </c>
      <c r="C663" t="s">
        <v>297</v>
      </c>
      <c r="D663" t="s">
        <v>174</v>
      </c>
      <c r="E663">
        <v>132</v>
      </c>
      <c r="F663" t="str">
        <f>INDEX(Branch[Area],MATCH(SOF[[#This Row],[Branch]],Branch[SortCode],0))</f>
        <v>North &amp; West</v>
      </c>
      <c r="G663" t="str">
        <f>INDEX(Branch[Branch],MATCH(SOF[[#This Row],[Branch]],Branch[SortCode],0))</f>
        <v>Mullingar</v>
      </c>
      <c r="V663">
        <v>990733</v>
      </c>
      <c r="W663" t="str">
        <f t="shared" si="15"/>
        <v>11273320</v>
      </c>
    </row>
    <row r="664" spans="1:23" x14ac:dyDescent="0.55000000000000004">
      <c r="A664" s="21" t="b">
        <f>SOF[[#This Row],[RepDate]]='Monthly-Individual-Data'!A669</f>
        <v>0</v>
      </c>
      <c r="B664" s="21">
        <v>44713</v>
      </c>
      <c r="C664" t="s">
        <v>288</v>
      </c>
      <c r="D664" t="s">
        <v>109</v>
      </c>
      <c r="E664">
        <v>40</v>
      </c>
      <c r="F664" t="str">
        <f>INDEX(Branch[Area],MATCH(SOF[[#This Row],[Branch]],Branch[SortCode],0))</f>
        <v>North &amp; West</v>
      </c>
      <c r="G664" t="str">
        <f>INDEX(Branch[Branch],MATCH(SOF[[#This Row],[Branch]],Branch[SortCode],0))</f>
        <v>Galway SC</v>
      </c>
      <c r="V664">
        <v>990742</v>
      </c>
      <c r="W664" t="str">
        <f t="shared" si="15"/>
        <v>10374211</v>
      </c>
    </row>
    <row r="665" spans="1:23" x14ac:dyDescent="0.55000000000000004">
      <c r="A665" s="21" t="b">
        <f>SOF[[#This Row],[RepDate]]='Monthly-Individual-Data'!A670</f>
        <v>0</v>
      </c>
      <c r="B665" s="21">
        <v>44713</v>
      </c>
      <c r="C665" t="s">
        <v>288</v>
      </c>
      <c r="D665" t="s">
        <v>169</v>
      </c>
      <c r="E665">
        <v>106</v>
      </c>
      <c r="F665" t="str">
        <f>INDEX(Branch[Area],MATCH(SOF[[#This Row],[Branch]],Branch[SortCode],0))</f>
        <v>North &amp; West</v>
      </c>
      <c r="G665" t="str">
        <f>INDEX(Branch[Branch],MATCH(SOF[[#This Row],[Branch]],Branch[SortCode],0))</f>
        <v>Galway SC</v>
      </c>
      <c r="V665">
        <v>990742</v>
      </c>
      <c r="W665" t="str">
        <f t="shared" si="15"/>
        <v>10374211</v>
      </c>
    </row>
    <row r="666" spans="1:23" x14ac:dyDescent="0.55000000000000004">
      <c r="A666" s="21" t="b">
        <f>SOF[[#This Row],[RepDate]]='Monthly-Individual-Data'!A671</f>
        <v>0</v>
      </c>
      <c r="B666" s="21">
        <v>44713</v>
      </c>
      <c r="C666" t="s">
        <v>288</v>
      </c>
      <c r="D666" t="s">
        <v>175</v>
      </c>
      <c r="E666">
        <v>121</v>
      </c>
      <c r="F666" t="str">
        <f>INDEX(Branch[Area],MATCH(SOF[[#This Row],[Branch]],Branch[SortCode],0))</f>
        <v>North &amp; West</v>
      </c>
      <c r="G666" t="str">
        <f>INDEX(Branch[Branch],MATCH(SOF[[#This Row],[Branch]],Branch[SortCode],0))</f>
        <v>Galway SC</v>
      </c>
      <c r="V666">
        <v>990742</v>
      </c>
      <c r="W666" t="str">
        <f t="shared" si="15"/>
        <v>10374211</v>
      </c>
    </row>
    <row r="667" spans="1:23" x14ac:dyDescent="0.55000000000000004">
      <c r="A667" s="21" t="b">
        <f>SOF[[#This Row],[RepDate]]='Monthly-Individual-Data'!A672</f>
        <v>0</v>
      </c>
      <c r="B667" s="21">
        <v>44713</v>
      </c>
      <c r="C667" t="s">
        <v>288</v>
      </c>
      <c r="D667" t="s">
        <v>181</v>
      </c>
      <c r="E667">
        <v>40</v>
      </c>
      <c r="F667" t="str">
        <f>INDEX(Branch[Area],MATCH(SOF[[#This Row],[Branch]],Branch[SortCode],0))</f>
        <v>North &amp; West</v>
      </c>
      <c r="G667" t="str">
        <f>INDEX(Branch[Branch],MATCH(SOF[[#This Row],[Branch]],Branch[SortCode],0))</f>
        <v>Galway SC</v>
      </c>
      <c r="V667">
        <v>990742</v>
      </c>
      <c r="W667" t="str">
        <f t="shared" si="15"/>
        <v>10374211</v>
      </c>
    </row>
    <row r="668" spans="1:23" x14ac:dyDescent="0.55000000000000004">
      <c r="A668" s="21" t="b">
        <f>SOF[[#This Row],[RepDate]]='Monthly-Individual-Data'!A673</f>
        <v>0</v>
      </c>
      <c r="B668" s="21">
        <v>44713</v>
      </c>
      <c r="C668" t="s">
        <v>283</v>
      </c>
      <c r="D668" t="s">
        <v>169</v>
      </c>
      <c r="E668">
        <v>91</v>
      </c>
      <c r="F668" t="str">
        <f>INDEX(Branch[Area],MATCH(SOF[[#This Row],[Branch]],Branch[SortCode],0))</f>
        <v>North &amp; West</v>
      </c>
      <c r="G668" t="str">
        <f>INDEX(Branch[Branch],MATCH(SOF[[#This Row],[Branch]],Branch[SortCode],0))</f>
        <v>Roscommon</v>
      </c>
      <c r="V668">
        <v>990745</v>
      </c>
      <c r="W668" t="str">
        <f t="shared" si="15"/>
        <v>98745160</v>
      </c>
    </row>
    <row r="669" spans="1:23" x14ac:dyDescent="0.55000000000000004">
      <c r="A669" s="21" t="b">
        <f>SOF[[#This Row],[RepDate]]='Monthly-Individual-Data'!A674</f>
        <v>0</v>
      </c>
      <c r="B669" s="21">
        <v>44713</v>
      </c>
      <c r="C669" t="s">
        <v>283</v>
      </c>
      <c r="D669" t="s">
        <v>174</v>
      </c>
      <c r="E669">
        <v>97</v>
      </c>
      <c r="F669" t="str">
        <f>INDEX(Branch[Area],MATCH(SOF[[#This Row],[Branch]],Branch[SortCode],0))</f>
        <v>North &amp; West</v>
      </c>
      <c r="G669" t="str">
        <f>INDEX(Branch[Branch],MATCH(SOF[[#This Row],[Branch]],Branch[SortCode],0))</f>
        <v>Roscommon</v>
      </c>
      <c r="V669">
        <v>990745</v>
      </c>
      <c r="W669" t="str">
        <f t="shared" si="15"/>
        <v>98745160</v>
      </c>
    </row>
    <row r="670" spans="1:23" x14ac:dyDescent="0.55000000000000004">
      <c r="A670" s="21" t="b">
        <f>SOF[[#This Row],[RepDate]]='Monthly-Individual-Data'!A675</f>
        <v>0</v>
      </c>
      <c r="B670" s="21">
        <v>44713</v>
      </c>
      <c r="C670" t="s">
        <v>283</v>
      </c>
      <c r="D670" t="s">
        <v>175</v>
      </c>
      <c r="E670">
        <v>5</v>
      </c>
      <c r="F670" t="str">
        <f>INDEX(Branch[Area],MATCH(SOF[[#This Row],[Branch]],Branch[SortCode],0))</f>
        <v>North &amp; West</v>
      </c>
      <c r="G670" t="str">
        <f>INDEX(Branch[Branch],MATCH(SOF[[#This Row],[Branch]],Branch[SortCode],0))</f>
        <v>Roscommon</v>
      </c>
      <c r="V670">
        <v>990745</v>
      </c>
      <c r="W670" t="str">
        <f t="shared" si="15"/>
        <v>98745160</v>
      </c>
    </row>
    <row r="671" spans="1:23" x14ac:dyDescent="0.55000000000000004">
      <c r="A671" s="21" t="b">
        <f>SOF[[#This Row],[RepDate]]='Monthly-Individual-Data'!A676</f>
        <v>0</v>
      </c>
      <c r="B671" s="21">
        <v>44713</v>
      </c>
      <c r="C671" t="s">
        <v>283</v>
      </c>
      <c r="D671" t="s">
        <v>182</v>
      </c>
      <c r="E671">
        <v>5</v>
      </c>
      <c r="F671" t="str">
        <f>INDEX(Branch[Area],MATCH(SOF[[#This Row],[Branch]],Branch[SortCode],0))</f>
        <v>North &amp; West</v>
      </c>
      <c r="G671" t="str">
        <f>INDEX(Branch[Branch],MATCH(SOF[[#This Row],[Branch]],Branch[SortCode],0))</f>
        <v>Roscommon</v>
      </c>
      <c r="V671">
        <v>990745</v>
      </c>
      <c r="W671" t="str">
        <f t="shared" si="15"/>
        <v>98745160</v>
      </c>
    </row>
    <row r="672" spans="1:23" x14ac:dyDescent="0.55000000000000004">
      <c r="A672" s="21" t="b">
        <f>SOF[[#This Row],[RepDate]]='Monthly-Individual-Data'!A677</f>
        <v>0</v>
      </c>
      <c r="B672" s="21">
        <v>44743</v>
      </c>
      <c r="C672" t="s">
        <v>270</v>
      </c>
      <c r="D672" t="s">
        <v>109</v>
      </c>
      <c r="E672">
        <v>141</v>
      </c>
      <c r="F672" t="str">
        <f>INDEX(Branch[Area],MATCH(SOF[[#This Row],[Branch]],Branch[SortCode],0))</f>
        <v>North &amp; West</v>
      </c>
      <c r="G672" t="str">
        <f>INDEX(Branch[Branch],MATCH(SOF[[#This Row],[Branch]],Branch[SortCode],0))</f>
        <v>Monaghan</v>
      </c>
      <c r="V672">
        <v>990613</v>
      </c>
      <c r="W672" t="str">
        <f t="shared" si="15"/>
        <v>85613290</v>
      </c>
    </row>
    <row r="673" spans="1:23" x14ac:dyDescent="0.55000000000000004">
      <c r="A673" s="21" t="b">
        <f>SOF[[#This Row],[RepDate]]='Monthly-Individual-Data'!A678</f>
        <v>0</v>
      </c>
      <c r="B673" s="21">
        <v>44743</v>
      </c>
      <c r="C673" t="s">
        <v>270</v>
      </c>
      <c r="D673" t="s">
        <v>175</v>
      </c>
      <c r="E673">
        <v>150</v>
      </c>
      <c r="F673" t="str">
        <f>INDEX(Branch[Area],MATCH(SOF[[#This Row],[Branch]],Branch[SortCode],0))</f>
        <v>North &amp; West</v>
      </c>
      <c r="G673" t="str">
        <f>INDEX(Branch[Branch],MATCH(SOF[[#This Row],[Branch]],Branch[SortCode],0))</f>
        <v>Monaghan</v>
      </c>
      <c r="V673">
        <v>990613</v>
      </c>
      <c r="W673" t="str">
        <f t="shared" si="15"/>
        <v>85613290</v>
      </c>
    </row>
    <row r="674" spans="1:23" x14ac:dyDescent="0.55000000000000004">
      <c r="A674" s="21" t="b">
        <f>SOF[[#This Row],[RepDate]]='Monthly-Individual-Data'!A679</f>
        <v>0</v>
      </c>
      <c r="B674" s="21">
        <v>44743</v>
      </c>
      <c r="C674" t="s">
        <v>267</v>
      </c>
      <c r="D674" t="s">
        <v>109</v>
      </c>
      <c r="E674">
        <v>43</v>
      </c>
      <c r="F674" t="str">
        <f>INDEX(Branch[Area],MATCH(SOF[[#This Row],[Branch]],Branch[SortCode],0))</f>
        <v>North &amp; West</v>
      </c>
      <c r="G674" t="str">
        <f>INDEX(Branch[Branch],MATCH(SOF[[#This Row],[Branch]],Branch[SortCode],0))</f>
        <v>Dundalk</v>
      </c>
      <c r="V674">
        <v>990614</v>
      </c>
      <c r="W674" t="str">
        <f t="shared" si="15"/>
        <v>82614320</v>
      </c>
    </row>
    <row r="675" spans="1:23" x14ac:dyDescent="0.55000000000000004">
      <c r="A675" s="21" t="b">
        <f>SOF[[#This Row],[RepDate]]='Monthly-Individual-Data'!A680</f>
        <v>0</v>
      </c>
      <c r="B675" s="21">
        <v>44743</v>
      </c>
      <c r="C675" t="s">
        <v>272</v>
      </c>
      <c r="D675" t="s">
        <v>109</v>
      </c>
      <c r="E675">
        <v>93</v>
      </c>
      <c r="F675" t="str">
        <f>INDEX(Branch[Area],MATCH(SOF[[#This Row],[Branch]],Branch[SortCode],0))</f>
        <v>North &amp; West</v>
      </c>
      <c r="G675" t="str">
        <f>INDEX(Branch[Branch],MATCH(SOF[[#This Row],[Branch]],Branch[SortCode],0))</f>
        <v>Navan</v>
      </c>
      <c r="V675">
        <v>990615</v>
      </c>
      <c r="W675" t="str">
        <f t="shared" si="15"/>
        <v>87615270</v>
      </c>
    </row>
    <row r="676" spans="1:23" x14ac:dyDescent="0.55000000000000004">
      <c r="A676" s="21" t="b">
        <f>SOF[[#This Row],[RepDate]]='Monthly-Individual-Data'!A681</f>
        <v>0</v>
      </c>
      <c r="B676" s="21">
        <v>44743</v>
      </c>
      <c r="C676" t="s">
        <v>272</v>
      </c>
      <c r="D676" t="s">
        <v>168</v>
      </c>
      <c r="E676">
        <v>120</v>
      </c>
      <c r="F676" t="str">
        <f>INDEX(Branch[Area],MATCH(SOF[[#This Row],[Branch]],Branch[SortCode],0))</f>
        <v>North &amp; West</v>
      </c>
      <c r="G676" t="str">
        <f>INDEX(Branch[Branch],MATCH(SOF[[#This Row],[Branch]],Branch[SortCode],0))</f>
        <v>Navan</v>
      </c>
      <c r="V676">
        <v>990615</v>
      </c>
      <c r="W676" t="str">
        <f t="shared" si="15"/>
        <v>87615270</v>
      </c>
    </row>
    <row r="677" spans="1:23" x14ac:dyDescent="0.55000000000000004">
      <c r="A677" s="21" t="b">
        <f>SOF[[#This Row],[RepDate]]='Monthly-Individual-Data'!A682</f>
        <v>0</v>
      </c>
      <c r="B677" s="21">
        <v>44743</v>
      </c>
      <c r="C677" t="s">
        <v>272</v>
      </c>
      <c r="D677" t="s">
        <v>169</v>
      </c>
      <c r="E677">
        <v>10</v>
      </c>
      <c r="F677" t="str">
        <f>INDEX(Branch[Area],MATCH(SOF[[#This Row],[Branch]],Branch[SortCode],0))</f>
        <v>North &amp; West</v>
      </c>
      <c r="G677" t="str">
        <f>INDEX(Branch[Branch],MATCH(SOF[[#This Row],[Branch]],Branch[SortCode],0))</f>
        <v>Navan</v>
      </c>
      <c r="V677">
        <v>990615</v>
      </c>
      <c r="W677" t="str">
        <f t="shared" si="15"/>
        <v>87615270</v>
      </c>
    </row>
    <row r="678" spans="1:23" x14ac:dyDescent="0.55000000000000004">
      <c r="A678" s="21" t="b">
        <f>SOF[[#This Row],[RepDate]]='Monthly-Individual-Data'!A683</f>
        <v>0</v>
      </c>
      <c r="B678" s="21">
        <v>44743</v>
      </c>
      <c r="C678" t="s">
        <v>272</v>
      </c>
      <c r="D678" t="s">
        <v>173</v>
      </c>
      <c r="E678">
        <v>24</v>
      </c>
      <c r="F678" t="str">
        <f>INDEX(Branch[Area],MATCH(SOF[[#This Row],[Branch]],Branch[SortCode],0))</f>
        <v>North &amp; West</v>
      </c>
      <c r="G678" t="str">
        <f>INDEX(Branch[Branch],MATCH(SOF[[#This Row],[Branch]],Branch[SortCode],0))</f>
        <v>Navan</v>
      </c>
      <c r="V678">
        <v>990615</v>
      </c>
      <c r="W678" t="str">
        <f t="shared" si="15"/>
        <v>87615270</v>
      </c>
    </row>
    <row r="679" spans="1:23" x14ac:dyDescent="0.55000000000000004">
      <c r="A679" s="21" t="b">
        <f>SOF[[#This Row],[RepDate]]='Monthly-Individual-Data'!A684</f>
        <v>0</v>
      </c>
      <c r="B679" s="21">
        <v>44743</v>
      </c>
      <c r="C679" t="s">
        <v>272</v>
      </c>
      <c r="D679" t="s">
        <v>175</v>
      </c>
      <c r="E679">
        <v>68</v>
      </c>
      <c r="F679" t="str">
        <f>INDEX(Branch[Area],MATCH(SOF[[#This Row],[Branch]],Branch[SortCode],0))</f>
        <v>North &amp; West</v>
      </c>
      <c r="G679" t="str">
        <f>INDEX(Branch[Branch],MATCH(SOF[[#This Row],[Branch]],Branch[SortCode],0))</f>
        <v>Navan</v>
      </c>
      <c r="V679">
        <v>990615</v>
      </c>
      <c r="W679" t="str">
        <f t="shared" si="15"/>
        <v>87615270</v>
      </c>
    </row>
    <row r="680" spans="1:23" x14ac:dyDescent="0.55000000000000004">
      <c r="A680" s="21" t="b">
        <f>SOF[[#This Row],[RepDate]]='Monthly-Individual-Data'!A685</f>
        <v>0</v>
      </c>
      <c r="B680" s="21">
        <v>44743</v>
      </c>
      <c r="C680" t="s">
        <v>272</v>
      </c>
      <c r="D680" t="s">
        <v>183</v>
      </c>
      <c r="E680">
        <v>7</v>
      </c>
      <c r="F680" t="str">
        <f>INDEX(Branch[Area],MATCH(SOF[[#This Row],[Branch]],Branch[SortCode],0))</f>
        <v>North &amp; West</v>
      </c>
      <c r="G680" t="str">
        <f>INDEX(Branch[Branch],MATCH(SOF[[#This Row],[Branch]],Branch[SortCode],0))</f>
        <v>Navan</v>
      </c>
      <c r="V680">
        <v>990615</v>
      </c>
      <c r="W680" t="str">
        <f t="shared" si="15"/>
        <v>87615270</v>
      </c>
    </row>
    <row r="681" spans="1:23" x14ac:dyDescent="0.55000000000000004">
      <c r="A681" s="21" t="b">
        <f>SOF[[#This Row],[RepDate]]='Monthly-Individual-Data'!A686</f>
        <v>0</v>
      </c>
      <c r="B681" s="21">
        <v>44743</v>
      </c>
      <c r="C681" t="s">
        <v>272</v>
      </c>
      <c r="D681" t="s">
        <v>185</v>
      </c>
      <c r="E681">
        <v>46</v>
      </c>
      <c r="F681" t="str">
        <f>INDEX(Branch[Area],MATCH(SOF[[#This Row],[Branch]],Branch[SortCode],0))</f>
        <v>North &amp; West</v>
      </c>
      <c r="G681" t="str">
        <f>INDEX(Branch[Branch],MATCH(SOF[[#This Row],[Branch]],Branch[SortCode],0))</f>
        <v>Navan</v>
      </c>
      <c r="V681">
        <v>990615</v>
      </c>
      <c r="W681" t="str">
        <f t="shared" si="15"/>
        <v>87615270</v>
      </c>
    </row>
    <row r="682" spans="1:23" x14ac:dyDescent="0.55000000000000004">
      <c r="A682" s="21" t="b">
        <f>SOF[[#This Row],[RepDate]]='Monthly-Individual-Data'!A687</f>
        <v>0</v>
      </c>
      <c r="B682" s="21">
        <v>44743</v>
      </c>
      <c r="C682" t="s">
        <v>269</v>
      </c>
      <c r="D682" t="s">
        <v>109</v>
      </c>
      <c r="E682">
        <v>95</v>
      </c>
      <c r="F682" t="str">
        <f>INDEX(Branch[Area],MATCH(SOF[[#This Row],[Branch]],Branch[SortCode],0))</f>
        <v>North &amp; West</v>
      </c>
      <c r="G682" t="str">
        <f>INDEX(Branch[Branch],MATCH(SOF[[#This Row],[Branch]],Branch[SortCode],0))</f>
        <v>Drogheda</v>
      </c>
      <c r="V682">
        <v>990622</v>
      </c>
      <c r="W682" t="str">
        <f t="shared" si="15"/>
        <v>84622300</v>
      </c>
    </row>
    <row r="683" spans="1:23" x14ac:dyDescent="0.55000000000000004">
      <c r="A683" s="21" t="b">
        <f>SOF[[#This Row],[RepDate]]='Monthly-Individual-Data'!A688</f>
        <v>0</v>
      </c>
      <c r="B683" s="21">
        <v>44743</v>
      </c>
      <c r="C683" t="s">
        <v>269</v>
      </c>
      <c r="D683" t="s">
        <v>168</v>
      </c>
      <c r="E683">
        <v>81</v>
      </c>
      <c r="F683" t="str">
        <f>INDEX(Branch[Area],MATCH(SOF[[#This Row],[Branch]],Branch[SortCode],0))</f>
        <v>North &amp; West</v>
      </c>
      <c r="G683" t="str">
        <f>INDEX(Branch[Branch],MATCH(SOF[[#This Row],[Branch]],Branch[SortCode],0))</f>
        <v>Drogheda</v>
      </c>
      <c r="V683">
        <v>990622</v>
      </c>
      <c r="W683" t="str">
        <f t="shared" si="15"/>
        <v>84622300</v>
      </c>
    </row>
    <row r="684" spans="1:23" x14ac:dyDescent="0.55000000000000004">
      <c r="A684" s="21" t="b">
        <f>SOF[[#This Row],[RepDate]]='Monthly-Individual-Data'!A689</f>
        <v>0</v>
      </c>
      <c r="B684" s="21">
        <v>44743</v>
      </c>
      <c r="C684" t="s">
        <v>269</v>
      </c>
      <c r="D684" t="s">
        <v>169</v>
      </c>
      <c r="E684">
        <v>109</v>
      </c>
      <c r="F684" t="str">
        <f>INDEX(Branch[Area],MATCH(SOF[[#This Row],[Branch]],Branch[SortCode],0))</f>
        <v>North &amp; West</v>
      </c>
      <c r="G684" t="str">
        <f>INDEX(Branch[Branch],MATCH(SOF[[#This Row],[Branch]],Branch[SortCode],0))</f>
        <v>Drogheda</v>
      </c>
      <c r="V684">
        <v>990622</v>
      </c>
      <c r="W684" t="str">
        <f t="shared" si="15"/>
        <v>84622300</v>
      </c>
    </row>
    <row r="685" spans="1:23" x14ac:dyDescent="0.55000000000000004">
      <c r="A685" s="21" t="b">
        <f>SOF[[#This Row],[RepDate]]='Monthly-Individual-Data'!A690</f>
        <v>0</v>
      </c>
      <c r="B685" s="21">
        <v>44743</v>
      </c>
      <c r="C685" t="s">
        <v>269</v>
      </c>
      <c r="D685" t="s">
        <v>171</v>
      </c>
      <c r="E685">
        <v>52</v>
      </c>
      <c r="F685" t="str">
        <f>INDEX(Branch[Area],MATCH(SOF[[#This Row],[Branch]],Branch[SortCode],0))</f>
        <v>North &amp; West</v>
      </c>
      <c r="G685" t="str">
        <f>INDEX(Branch[Branch],MATCH(SOF[[#This Row],[Branch]],Branch[SortCode],0))</f>
        <v>Drogheda</v>
      </c>
      <c r="V685">
        <v>990622</v>
      </c>
      <c r="W685" t="str">
        <f t="shared" si="15"/>
        <v>84622300</v>
      </c>
    </row>
    <row r="686" spans="1:23" x14ac:dyDescent="0.55000000000000004">
      <c r="A686" s="21" t="b">
        <f>SOF[[#This Row],[RepDate]]='Monthly-Individual-Data'!A691</f>
        <v>0</v>
      </c>
      <c r="B686" s="21">
        <v>44743</v>
      </c>
      <c r="C686" t="s">
        <v>269</v>
      </c>
      <c r="D686" t="s">
        <v>174</v>
      </c>
      <c r="E686">
        <v>140</v>
      </c>
      <c r="F686" t="str">
        <f>INDEX(Branch[Area],MATCH(SOF[[#This Row],[Branch]],Branch[SortCode],0))</f>
        <v>North &amp; West</v>
      </c>
      <c r="G686" t="str">
        <f>INDEX(Branch[Branch],MATCH(SOF[[#This Row],[Branch]],Branch[SortCode],0))</f>
        <v>Drogheda</v>
      </c>
      <c r="V686">
        <v>990622</v>
      </c>
      <c r="W686" t="str">
        <f t="shared" si="15"/>
        <v>84622300</v>
      </c>
    </row>
    <row r="687" spans="1:23" x14ac:dyDescent="0.55000000000000004">
      <c r="A687" s="21" t="b">
        <f>SOF[[#This Row],[RepDate]]='Monthly-Individual-Data'!A692</f>
        <v>0</v>
      </c>
      <c r="B687" s="21">
        <v>44743</v>
      </c>
      <c r="C687" t="s">
        <v>269</v>
      </c>
      <c r="D687" t="s">
        <v>175</v>
      </c>
      <c r="E687">
        <v>95</v>
      </c>
      <c r="F687" t="str">
        <f>INDEX(Branch[Area],MATCH(SOF[[#This Row],[Branch]],Branch[SortCode],0))</f>
        <v>North &amp; West</v>
      </c>
      <c r="G687" t="str">
        <f>INDEX(Branch[Branch],MATCH(SOF[[#This Row],[Branch]],Branch[SortCode],0))</f>
        <v>Drogheda</v>
      </c>
      <c r="V687">
        <v>990622</v>
      </c>
      <c r="W687" t="str">
        <f t="shared" si="15"/>
        <v>84622300</v>
      </c>
    </row>
    <row r="688" spans="1:23" x14ac:dyDescent="0.55000000000000004">
      <c r="A688" s="21" t="b">
        <f>SOF[[#This Row],[RepDate]]='Monthly-Individual-Data'!A693</f>
        <v>0</v>
      </c>
      <c r="B688" s="21">
        <v>44743</v>
      </c>
      <c r="C688" t="s">
        <v>269</v>
      </c>
      <c r="D688" t="s">
        <v>176</v>
      </c>
      <c r="E688">
        <v>16</v>
      </c>
      <c r="F688" t="str">
        <f>INDEX(Branch[Area],MATCH(SOF[[#This Row],[Branch]],Branch[SortCode],0))</f>
        <v>North &amp; West</v>
      </c>
      <c r="G688" t="str">
        <f>INDEX(Branch[Branch],MATCH(SOF[[#This Row],[Branch]],Branch[SortCode],0))</f>
        <v>Drogheda</v>
      </c>
      <c r="V688">
        <v>990622</v>
      </c>
      <c r="W688" t="str">
        <f t="shared" si="15"/>
        <v>84622300</v>
      </c>
    </row>
    <row r="689" spans="1:23" x14ac:dyDescent="0.55000000000000004">
      <c r="A689" s="21" t="b">
        <f>SOF[[#This Row],[RepDate]]='Monthly-Individual-Data'!A694</f>
        <v>0</v>
      </c>
      <c r="B689" s="21">
        <v>44743</v>
      </c>
      <c r="C689" t="s">
        <v>269</v>
      </c>
      <c r="D689" t="s">
        <v>185</v>
      </c>
      <c r="E689">
        <v>71</v>
      </c>
      <c r="F689" t="str">
        <f>INDEX(Branch[Area],MATCH(SOF[[#This Row],[Branch]],Branch[SortCode],0))</f>
        <v>North &amp; West</v>
      </c>
      <c r="G689" t="str">
        <f>INDEX(Branch[Branch],MATCH(SOF[[#This Row],[Branch]],Branch[SortCode],0))</f>
        <v>Drogheda</v>
      </c>
      <c r="V689">
        <v>990622</v>
      </c>
      <c r="W689" t="str">
        <f t="shared" si="15"/>
        <v>84622300</v>
      </c>
    </row>
    <row r="690" spans="1:23" x14ac:dyDescent="0.55000000000000004">
      <c r="A690" s="21" t="b">
        <f>SOF[[#This Row],[RepDate]]='Monthly-Individual-Data'!A695</f>
        <v>0</v>
      </c>
      <c r="B690" s="21">
        <v>44743</v>
      </c>
      <c r="C690" t="s">
        <v>274</v>
      </c>
      <c r="D690" t="s">
        <v>109</v>
      </c>
      <c r="E690">
        <v>42</v>
      </c>
      <c r="F690" t="str">
        <f>INDEX(Branch[Area],MATCH(SOF[[#This Row],[Branch]],Branch[SortCode],0))</f>
        <v>North &amp; West</v>
      </c>
      <c r="G690" t="str">
        <f>INDEX(Branch[Branch],MATCH(SOF[[#This Row],[Branch]],Branch[SortCode],0))</f>
        <v>Naas</v>
      </c>
      <c r="V690">
        <v>990627</v>
      </c>
      <c r="W690" t="str">
        <f t="shared" si="15"/>
        <v>89627250</v>
      </c>
    </row>
    <row r="691" spans="1:23" x14ac:dyDescent="0.55000000000000004">
      <c r="A691" s="21" t="b">
        <f>SOF[[#This Row],[RepDate]]='Monthly-Individual-Data'!A696</f>
        <v>0</v>
      </c>
      <c r="B691" s="21">
        <v>44743</v>
      </c>
      <c r="C691" t="s">
        <v>274</v>
      </c>
      <c r="D691" t="s">
        <v>169</v>
      </c>
      <c r="E691">
        <v>49</v>
      </c>
      <c r="F691" t="str">
        <f>INDEX(Branch[Area],MATCH(SOF[[#This Row],[Branch]],Branch[SortCode],0))</f>
        <v>North &amp; West</v>
      </c>
      <c r="G691" t="str">
        <f>INDEX(Branch[Branch],MATCH(SOF[[#This Row],[Branch]],Branch[SortCode],0))</f>
        <v>Naas</v>
      </c>
      <c r="V691">
        <v>990627</v>
      </c>
      <c r="W691" t="str">
        <f t="shared" si="15"/>
        <v>89627250</v>
      </c>
    </row>
    <row r="692" spans="1:23" x14ac:dyDescent="0.55000000000000004">
      <c r="A692" s="21" t="b">
        <f>SOF[[#This Row],[RepDate]]='Monthly-Individual-Data'!A697</f>
        <v>0</v>
      </c>
      <c r="B692" s="21">
        <v>44743</v>
      </c>
      <c r="C692" t="s">
        <v>280</v>
      </c>
      <c r="D692" t="s">
        <v>109</v>
      </c>
      <c r="E692">
        <v>152</v>
      </c>
      <c r="F692" t="str">
        <f>INDEX(Branch[Area],MATCH(SOF[[#This Row],[Branch]],Branch[SortCode],0))</f>
        <v>North &amp; West</v>
      </c>
      <c r="G692" t="str">
        <f>INDEX(Branch[Branch],MATCH(SOF[[#This Row],[Branch]],Branch[SortCode],0))</f>
        <v>Sligo</v>
      </c>
      <c r="V692">
        <v>990628</v>
      </c>
      <c r="W692" t="str">
        <f t="shared" si="15"/>
        <v>95628190</v>
      </c>
    </row>
    <row r="693" spans="1:23" x14ac:dyDescent="0.55000000000000004">
      <c r="A693" s="21" t="b">
        <f>SOF[[#This Row],[RepDate]]='Monthly-Individual-Data'!A698</f>
        <v>0</v>
      </c>
      <c r="B693" s="21">
        <v>44743</v>
      </c>
      <c r="C693" t="s">
        <v>280</v>
      </c>
      <c r="D693" t="s">
        <v>174</v>
      </c>
      <c r="E693">
        <v>96</v>
      </c>
      <c r="F693" t="str">
        <f>INDEX(Branch[Area],MATCH(SOF[[#This Row],[Branch]],Branch[SortCode],0))</f>
        <v>North &amp; West</v>
      </c>
      <c r="G693" t="str">
        <f>INDEX(Branch[Branch],MATCH(SOF[[#This Row],[Branch]],Branch[SortCode],0))</f>
        <v>Sligo</v>
      </c>
      <c r="V693">
        <v>990628</v>
      </c>
      <c r="W693" t="str">
        <f t="shared" si="15"/>
        <v>95628190</v>
      </c>
    </row>
    <row r="694" spans="1:23" x14ac:dyDescent="0.55000000000000004">
      <c r="A694" s="21" t="b">
        <f>SOF[[#This Row],[RepDate]]='Monthly-Individual-Data'!A699</f>
        <v>0</v>
      </c>
      <c r="B694" s="21">
        <v>44743</v>
      </c>
      <c r="C694" t="s">
        <v>280</v>
      </c>
      <c r="D694" t="s">
        <v>175</v>
      </c>
      <c r="E694">
        <v>16</v>
      </c>
      <c r="F694" t="str">
        <f>INDEX(Branch[Area],MATCH(SOF[[#This Row],[Branch]],Branch[SortCode],0))</f>
        <v>North &amp; West</v>
      </c>
      <c r="G694" t="str">
        <f>INDEX(Branch[Branch],MATCH(SOF[[#This Row],[Branch]],Branch[SortCode],0))</f>
        <v>Sligo</v>
      </c>
      <c r="V694">
        <v>990628</v>
      </c>
      <c r="W694" t="str">
        <f t="shared" si="15"/>
        <v>95628190</v>
      </c>
    </row>
    <row r="695" spans="1:23" x14ac:dyDescent="0.55000000000000004">
      <c r="A695" s="21" t="b">
        <f>SOF[[#This Row],[RepDate]]='Monthly-Individual-Data'!A700</f>
        <v>0</v>
      </c>
      <c r="B695" s="21">
        <v>44743</v>
      </c>
      <c r="C695" t="s">
        <v>280</v>
      </c>
      <c r="D695" t="s">
        <v>182</v>
      </c>
      <c r="E695">
        <v>96</v>
      </c>
      <c r="F695" t="str">
        <f>INDEX(Branch[Area],MATCH(SOF[[#This Row],[Branch]],Branch[SortCode],0))</f>
        <v>North &amp; West</v>
      </c>
      <c r="G695" t="str">
        <f>INDEX(Branch[Branch],MATCH(SOF[[#This Row],[Branch]],Branch[SortCode],0))</f>
        <v>Sligo</v>
      </c>
      <c r="V695">
        <v>990628</v>
      </c>
      <c r="W695" t="str">
        <f t="shared" si="15"/>
        <v>95628190</v>
      </c>
    </row>
    <row r="696" spans="1:23" x14ac:dyDescent="0.55000000000000004">
      <c r="A696" s="21" t="b">
        <f>SOF[[#This Row],[RepDate]]='Monthly-Individual-Data'!A701</f>
        <v>0</v>
      </c>
      <c r="B696" s="21">
        <v>44743</v>
      </c>
      <c r="C696" t="s">
        <v>276</v>
      </c>
      <c r="D696" t="s">
        <v>109</v>
      </c>
      <c r="E696">
        <v>88</v>
      </c>
      <c r="F696" t="str">
        <f>INDEX(Branch[Area],MATCH(SOF[[#This Row],[Branch]],Branch[SortCode],0))</f>
        <v>North &amp; West</v>
      </c>
      <c r="G696" t="str">
        <f>INDEX(Branch[Branch],MATCH(SOF[[#This Row],[Branch]],Branch[SortCode],0))</f>
        <v>Maynooth</v>
      </c>
      <c r="V696">
        <v>990643</v>
      </c>
      <c r="W696" t="str">
        <f t="shared" si="15"/>
        <v>91643230</v>
      </c>
    </row>
    <row r="697" spans="1:23" x14ac:dyDescent="0.55000000000000004">
      <c r="A697" s="21" t="b">
        <f>SOF[[#This Row],[RepDate]]='Monthly-Individual-Data'!A702</f>
        <v>0</v>
      </c>
      <c r="B697" s="21">
        <v>44743</v>
      </c>
      <c r="C697" t="s">
        <v>276</v>
      </c>
      <c r="D697" t="s">
        <v>174</v>
      </c>
      <c r="E697">
        <v>30</v>
      </c>
      <c r="F697" t="str">
        <f>INDEX(Branch[Area],MATCH(SOF[[#This Row],[Branch]],Branch[SortCode],0))</f>
        <v>North &amp; West</v>
      </c>
      <c r="G697" t="str">
        <f>INDEX(Branch[Branch],MATCH(SOF[[#This Row],[Branch]],Branch[SortCode],0))</f>
        <v>Maynooth</v>
      </c>
      <c r="V697">
        <v>990643</v>
      </c>
      <c r="W697" t="str">
        <f t="shared" si="15"/>
        <v>91643230</v>
      </c>
    </row>
    <row r="698" spans="1:23" x14ac:dyDescent="0.55000000000000004">
      <c r="A698" s="21" t="b">
        <f>SOF[[#This Row],[RepDate]]='Monthly-Individual-Data'!A703</f>
        <v>0</v>
      </c>
      <c r="B698" s="21">
        <v>44743</v>
      </c>
      <c r="C698" t="s">
        <v>275</v>
      </c>
      <c r="D698" t="s">
        <v>109</v>
      </c>
      <c r="E698">
        <v>25</v>
      </c>
      <c r="F698" t="str">
        <f>INDEX(Branch[Area],MATCH(SOF[[#This Row],[Branch]],Branch[SortCode],0))</f>
        <v>North &amp; West</v>
      </c>
      <c r="G698" t="str">
        <f>INDEX(Branch[Branch],MATCH(SOF[[#This Row],[Branch]],Branch[SortCode],0))</f>
        <v>Newbridge</v>
      </c>
      <c r="V698">
        <v>990645</v>
      </c>
      <c r="W698" t="str">
        <f t="shared" si="15"/>
        <v>90645240</v>
      </c>
    </row>
    <row r="699" spans="1:23" x14ac:dyDescent="0.55000000000000004">
      <c r="A699" s="21" t="b">
        <f>SOF[[#This Row],[RepDate]]='Monthly-Individual-Data'!A704</f>
        <v>0</v>
      </c>
      <c r="B699" s="21">
        <v>44743</v>
      </c>
      <c r="C699" t="s">
        <v>275</v>
      </c>
      <c r="D699" t="s">
        <v>168</v>
      </c>
      <c r="E699">
        <v>146</v>
      </c>
      <c r="F699" t="str">
        <f>INDEX(Branch[Area],MATCH(SOF[[#This Row],[Branch]],Branch[SortCode],0))</f>
        <v>North &amp; West</v>
      </c>
      <c r="G699" t="str">
        <f>INDEX(Branch[Branch],MATCH(SOF[[#This Row],[Branch]],Branch[SortCode],0))</f>
        <v>Newbridge</v>
      </c>
      <c r="V699">
        <v>990645</v>
      </c>
      <c r="W699" t="str">
        <f t="shared" si="15"/>
        <v>90645240</v>
      </c>
    </row>
    <row r="700" spans="1:23" x14ac:dyDescent="0.55000000000000004">
      <c r="A700" s="21" t="b">
        <f>SOF[[#This Row],[RepDate]]='Monthly-Individual-Data'!A705</f>
        <v>0</v>
      </c>
      <c r="B700" s="21">
        <v>44743</v>
      </c>
      <c r="C700" t="s">
        <v>281</v>
      </c>
      <c r="D700" t="s">
        <v>109</v>
      </c>
      <c r="E700">
        <v>141</v>
      </c>
      <c r="F700" t="str">
        <f>INDEX(Branch[Area],MATCH(SOF[[#This Row],[Branch]],Branch[SortCode],0))</f>
        <v>North &amp; West</v>
      </c>
      <c r="G700" t="str">
        <f>INDEX(Branch[Branch],MATCH(SOF[[#This Row],[Branch]],Branch[SortCode],0))</f>
        <v>Letterkenny</v>
      </c>
      <c r="V700">
        <v>990646</v>
      </c>
      <c r="W700" t="str">
        <f t="shared" si="15"/>
        <v>96646180</v>
      </c>
    </row>
    <row r="701" spans="1:23" x14ac:dyDescent="0.55000000000000004">
      <c r="A701" s="21" t="b">
        <f>SOF[[#This Row],[RepDate]]='Monthly-Individual-Data'!A706</f>
        <v>0</v>
      </c>
      <c r="B701" s="21">
        <v>44743</v>
      </c>
      <c r="C701" t="s">
        <v>281</v>
      </c>
      <c r="D701" t="s">
        <v>168</v>
      </c>
      <c r="E701">
        <v>102</v>
      </c>
      <c r="F701" t="str">
        <f>INDEX(Branch[Area],MATCH(SOF[[#This Row],[Branch]],Branch[SortCode],0))</f>
        <v>North &amp; West</v>
      </c>
      <c r="G701" t="str">
        <f>INDEX(Branch[Branch],MATCH(SOF[[#This Row],[Branch]],Branch[SortCode],0))</f>
        <v>Letterkenny</v>
      </c>
      <c r="V701">
        <v>990646</v>
      </c>
      <c r="W701" t="str">
        <f t="shared" si="15"/>
        <v>96646180</v>
      </c>
    </row>
    <row r="702" spans="1:23" x14ac:dyDescent="0.55000000000000004">
      <c r="A702" s="21" t="b">
        <f>SOF[[#This Row],[RepDate]]='Monthly-Individual-Data'!A707</f>
        <v>0</v>
      </c>
      <c r="B702" s="21">
        <v>44743</v>
      </c>
      <c r="C702" t="s">
        <v>281</v>
      </c>
      <c r="D702" t="s">
        <v>169</v>
      </c>
      <c r="E702">
        <v>4</v>
      </c>
      <c r="F702" t="str">
        <f>INDEX(Branch[Area],MATCH(SOF[[#This Row],[Branch]],Branch[SortCode],0))</f>
        <v>North &amp; West</v>
      </c>
      <c r="G702" t="str">
        <f>INDEX(Branch[Branch],MATCH(SOF[[#This Row],[Branch]],Branch[SortCode],0))</f>
        <v>Letterkenny</v>
      </c>
      <c r="V702">
        <v>990646</v>
      </c>
      <c r="W702" t="str">
        <f t="shared" si="15"/>
        <v>96646180</v>
      </c>
    </row>
    <row r="703" spans="1:23" x14ac:dyDescent="0.55000000000000004">
      <c r="A703" s="21" t="b">
        <f>SOF[[#This Row],[RepDate]]='Monthly-Individual-Data'!A708</f>
        <v>0</v>
      </c>
      <c r="B703" s="21">
        <v>44743</v>
      </c>
      <c r="C703" t="s">
        <v>281</v>
      </c>
      <c r="D703" t="s">
        <v>171</v>
      </c>
      <c r="E703">
        <v>150</v>
      </c>
      <c r="F703" t="str">
        <f>INDEX(Branch[Area],MATCH(SOF[[#This Row],[Branch]],Branch[SortCode],0))</f>
        <v>North &amp; West</v>
      </c>
      <c r="G703" t="str">
        <f>INDEX(Branch[Branch],MATCH(SOF[[#This Row],[Branch]],Branch[SortCode],0))</f>
        <v>Letterkenny</v>
      </c>
      <c r="V703">
        <v>990646</v>
      </c>
      <c r="W703" t="str">
        <f t="shared" si="15"/>
        <v>96646180</v>
      </c>
    </row>
    <row r="704" spans="1:23" x14ac:dyDescent="0.55000000000000004">
      <c r="A704" s="21" t="b">
        <f>SOF[[#This Row],[RepDate]]='Monthly-Individual-Data'!A709</f>
        <v>0</v>
      </c>
      <c r="B704" s="21">
        <v>44743</v>
      </c>
      <c r="C704" t="s">
        <v>281</v>
      </c>
      <c r="D704" t="s">
        <v>174</v>
      </c>
      <c r="E704">
        <v>73</v>
      </c>
      <c r="F704" t="str">
        <f>INDEX(Branch[Area],MATCH(SOF[[#This Row],[Branch]],Branch[SortCode],0))</f>
        <v>North &amp; West</v>
      </c>
      <c r="G704" t="str">
        <f>INDEX(Branch[Branch],MATCH(SOF[[#This Row],[Branch]],Branch[SortCode],0))</f>
        <v>Letterkenny</v>
      </c>
      <c r="V704">
        <v>990646</v>
      </c>
      <c r="W704" t="str">
        <f t="shared" si="15"/>
        <v>96646180</v>
      </c>
    </row>
    <row r="705" spans="1:23" x14ac:dyDescent="0.55000000000000004">
      <c r="A705" s="21" t="b">
        <f>SOF[[#This Row],[RepDate]]='Monthly-Individual-Data'!A710</f>
        <v>0</v>
      </c>
      <c r="B705" s="21">
        <v>44743</v>
      </c>
      <c r="C705" t="s">
        <v>281</v>
      </c>
      <c r="D705" t="s">
        <v>175</v>
      </c>
      <c r="E705">
        <v>27</v>
      </c>
      <c r="F705" t="str">
        <f>INDEX(Branch[Area],MATCH(SOF[[#This Row],[Branch]],Branch[SortCode],0))</f>
        <v>North &amp; West</v>
      </c>
      <c r="G705" t="str">
        <f>INDEX(Branch[Branch],MATCH(SOF[[#This Row],[Branch]],Branch[SortCode],0))</f>
        <v>Letterkenny</v>
      </c>
      <c r="V705">
        <v>990646</v>
      </c>
      <c r="W705" t="str">
        <f t="shared" si="15"/>
        <v>96646180</v>
      </c>
    </row>
    <row r="706" spans="1:23" x14ac:dyDescent="0.55000000000000004">
      <c r="A706" s="21" t="b">
        <f>SOF[[#This Row],[RepDate]]='Monthly-Individual-Data'!A711</f>
        <v>0</v>
      </c>
      <c r="B706" s="21">
        <v>44743</v>
      </c>
      <c r="C706" t="s">
        <v>281</v>
      </c>
      <c r="D706" t="s">
        <v>179</v>
      </c>
      <c r="E706">
        <v>159</v>
      </c>
      <c r="F706" t="str">
        <f>INDEX(Branch[Area],MATCH(SOF[[#This Row],[Branch]],Branch[SortCode],0))</f>
        <v>North &amp; West</v>
      </c>
      <c r="G706" t="str">
        <f>INDEX(Branch[Branch],MATCH(SOF[[#This Row],[Branch]],Branch[SortCode],0))</f>
        <v>Letterkenny</v>
      </c>
      <c r="V706">
        <v>990646</v>
      </c>
      <c r="W706" t="str">
        <f t="shared" si="15"/>
        <v>96646180</v>
      </c>
    </row>
    <row r="707" spans="1:23" x14ac:dyDescent="0.55000000000000004">
      <c r="A707" s="21" t="b">
        <f>SOF[[#This Row],[RepDate]]='Monthly-Individual-Data'!A712</f>
        <v>0</v>
      </c>
      <c r="B707" s="21">
        <v>44743</v>
      </c>
      <c r="C707" t="s">
        <v>281</v>
      </c>
      <c r="D707" t="s">
        <v>180</v>
      </c>
      <c r="E707">
        <v>153</v>
      </c>
      <c r="F707" t="str">
        <f>INDEX(Branch[Area],MATCH(SOF[[#This Row],[Branch]],Branch[SortCode],0))</f>
        <v>North &amp; West</v>
      </c>
      <c r="G707" t="str">
        <f>INDEX(Branch[Branch],MATCH(SOF[[#This Row],[Branch]],Branch[SortCode],0))</f>
        <v>Letterkenny</v>
      </c>
      <c r="V707">
        <v>990646</v>
      </c>
      <c r="W707" t="str">
        <f t="shared" ref="W707:W770" si="16">VLOOKUP(V707,R:S,2,0)</f>
        <v>96646180</v>
      </c>
    </row>
    <row r="708" spans="1:23" x14ac:dyDescent="0.55000000000000004">
      <c r="A708" s="21" t="b">
        <f>SOF[[#This Row],[RepDate]]='Monthly-Individual-Data'!A713</f>
        <v>0</v>
      </c>
      <c r="B708" s="21">
        <v>44743</v>
      </c>
      <c r="C708" t="s">
        <v>281</v>
      </c>
      <c r="D708" t="s">
        <v>182</v>
      </c>
      <c r="E708">
        <v>149</v>
      </c>
      <c r="F708" t="str">
        <f>INDEX(Branch[Area],MATCH(SOF[[#This Row],[Branch]],Branch[SortCode],0))</f>
        <v>North &amp; West</v>
      </c>
      <c r="G708" t="str">
        <f>INDEX(Branch[Branch],MATCH(SOF[[#This Row],[Branch]],Branch[SortCode],0))</f>
        <v>Letterkenny</v>
      </c>
      <c r="V708">
        <v>990646</v>
      </c>
      <c r="W708" t="str">
        <f t="shared" si="16"/>
        <v>96646180</v>
      </c>
    </row>
    <row r="709" spans="1:23" x14ac:dyDescent="0.55000000000000004">
      <c r="A709" s="21" t="b">
        <f>SOF[[#This Row],[RepDate]]='Monthly-Individual-Data'!A714</f>
        <v>0</v>
      </c>
      <c r="B709" s="21">
        <v>44743</v>
      </c>
      <c r="C709" t="s">
        <v>281</v>
      </c>
      <c r="D709" t="s">
        <v>183</v>
      </c>
      <c r="E709">
        <v>26</v>
      </c>
      <c r="F709" t="str">
        <f>INDEX(Branch[Area],MATCH(SOF[[#This Row],[Branch]],Branch[SortCode],0))</f>
        <v>North &amp; West</v>
      </c>
      <c r="G709" t="str">
        <f>INDEX(Branch[Branch],MATCH(SOF[[#This Row],[Branch]],Branch[SortCode],0))</f>
        <v>Letterkenny</v>
      </c>
      <c r="V709">
        <v>990646</v>
      </c>
      <c r="W709" t="str">
        <f t="shared" si="16"/>
        <v>96646180</v>
      </c>
    </row>
    <row r="710" spans="1:23" x14ac:dyDescent="0.55000000000000004">
      <c r="A710" s="21" t="b">
        <f>SOF[[#This Row],[RepDate]]='Monthly-Individual-Data'!A715</f>
        <v>0</v>
      </c>
      <c r="B710" s="21">
        <v>44743</v>
      </c>
      <c r="C710" t="s">
        <v>271</v>
      </c>
      <c r="D710" t="s">
        <v>175</v>
      </c>
      <c r="E710">
        <v>15</v>
      </c>
      <c r="F710" t="str">
        <f>INDEX(Branch[Area],MATCH(SOF[[#This Row],[Branch]],Branch[SortCode],0))</f>
        <v>North &amp; West</v>
      </c>
      <c r="G710" t="str">
        <f>INDEX(Branch[Branch],MATCH(SOF[[#This Row],[Branch]],Branch[SortCode],0))</f>
        <v>Cavan</v>
      </c>
      <c r="V710">
        <v>990668</v>
      </c>
      <c r="W710" t="str">
        <f t="shared" si="16"/>
        <v>86668280</v>
      </c>
    </row>
    <row r="711" spans="1:23" x14ac:dyDescent="0.55000000000000004">
      <c r="A711" s="21" t="b">
        <f>SOF[[#This Row],[RepDate]]='Monthly-Individual-Data'!A716</f>
        <v>0</v>
      </c>
      <c r="B711" s="21">
        <v>44743</v>
      </c>
      <c r="C711" t="s">
        <v>278</v>
      </c>
      <c r="D711" t="s">
        <v>109</v>
      </c>
      <c r="E711">
        <v>148</v>
      </c>
      <c r="F711" t="str">
        <f>INDEX(Branch[Area],MATCH(SOF[[#This Row],[Branch]],Branch[SortCode],0))</f>
        <v>North &amp; West</v>
      </c>
      <c r="G711" t="str">
        <f>INDEX(Branch[Branch],MATCH(SOF[[#This Row],[Branch]],Branch[SortCode],0))</f>
        <v>Athlone</v>
      </c>
      <c r="V711">
        <v>990718</v>
      </c>
      <c r="W711" t="str">
        <f t="shared" si="16"/>
        <v>93718210</v>
      </c>
    </row>
    <row r="712" spans="1:23" x14ac:dyDescent="0.55000000000000004">
      <c r="A712" s="21" t="b">
        <f>SOF[[#This Row],[RepDate]]='Monthly-Individual-Data'!A717</f>
        <v>0</v>
      </c>
      <c r="B712" s="21">
        <v>44743</v>
      </c>
      <c r="C712" t="s">
        <v>278</v>
      </c>
      <c r="D712" t="s">
        <v>168</v>
      </c>
      <c r="E712">
        <v>28</v>
      </c>
      <c r="F712" t="str">
        <f>INDEX(Branch[Area],MATCH(SOF[[#This Row],[Branch]],Branch[SortCode],0))</f>
        <v>North &amp; West</v>
      </c>
      <c r="G712" t="str">
        <f>INDEX(Branch[Branch],MATCH(SOF[[#This Row],[Branch]],Branch[SortCode],0))</f>
        <v>Athlone</v>
      </c>
      <c r="V712">
        <v>990718</v>
      </c>
      <c r="W712" t="str">
        <f t="shared" si="16"/>
        <v>93718210</v>
      </c>
    </row>
    <row r="713" spans="1:23" x14ac:dyDescent="0.55000000000000004">
      <c r="A713" s="21" t="b">
        <f>SOF[[#This Row],[RepDate]]='Monthly-Individual-Data'!A718</f>
        <v>0</v>
      </c>
      <c r="B713" s="21">
        <v>44743</v>
      </c>
      <c r="C713" t="s">
        <v>278</v>
      </c>
      <c r="D713" t="s">
        <v>169</v>
      </c>
      <c r="E713">
        <v>46</v>
      </c>
      <c r="F713" t="str">
        <f>INDEX(Branch[Area],MATCH(SOF[[#This Row],[Branch]],Branch[SortCode],0))</f>
        <v>North &amp; West</v>
      </c>
      <c r="G713" t="str">
        <f>INDEX(Branch[Branch],MATCH(SOF[[#This Row],[Branch]],Branch[SortCode],0))</f>
        <v>Athlone</v>
      </c>
      <c r="V713">
        <v>990718</v>
      </c>
      <c r="W713" t="str">
        <f t="shared" si="16"/>
        <v>93718210</v>
      </c>
    </row>
    <row r="714" spans="1:23" x14ac:dyDescent="0.55000000000000004">
      <c r="A714" s="21" t="b">
        <f>SOF[[#This Row],[RepDate]]='Monthly-Individual-Data'!A719</f>
        <v>0</v>
      </c>
      <c r="B714" s="21">
        <v>44743</v>
      </c>
      <c r="C714" t="s">
        <v>278</v>
      </c>
      <c r="D714" t="s">
        <v>174</v>
      </c>
      <c r="E714">
        <v>5</v>
      </c>
      <c r="F714" t="str">
        <f>INDEX(Branch[Area],MATCH(SOF[[#This Row],[Branch]],Branch[SortCode],0))</f>
        <v>North &amp; West</v>
      </c>
      <c r="G714" t="str">
        <f>INDEX(Branch[Branch],MATCH(SOF[[#This Row],[Branch]],Branch[SortCode],0))</f>
        <v>Athlone</v>
      </c>
      <c r="V714">
        <v>990718</v>
      </c>
      <c r="W714" t="str">
        <f t="shared" si="16"/>
        <v>93718210</v>
      </c>
    </row>
    <row r="715" spans="1:23" x14ac:dyDescent="0.55000000000000004">
      <c r="A715" s="21" t="b">
        <f>SOF[[#This Row],[RepDate]]='Monthly-Individual-Data'!A720</f>
        <v>0</v>
      </c>
      <c r="B715" s="21">
        <v>44743</v>
      </c>
      <c r="C715" t="s">
        <v>278</v>
      </c>
      <c r="D715" t="s">
        <v>175</v>
      </c>
      <c r="E715">
        <v>134</v>
      </c>
      <c r="F715" t="str">
        <f>INDEX(Branch[Area],MATCH(SOF[[#This Row],[Branch]],Branch[SortCode],0))</f>
        <v>North &amp; West</v>
      </c>
      <c r="G715" t="str">
        <f>INDEX(Branch[Branch],MATCH(SOF[[#This Row],[Branch]],Branch[SortCode],0))</f>
        <v>Athlone</v>
      </c>
      <c r="V715">
        <v>990718</v>
      </c>
      <c r="W715" t="str">
        <f t="shared" si="16"/>
        <v>93718210</v>
      </c>
    </row>
    <row r="716" spans="1:23" x14ac:dyDescent="0.55000000000000004">
      <c r="A716" s="21" t="b">
        <f>SOF[[#This Row],[RepDate]]='Monthly-Individual-Data'!A721</f>
        <v>0</v>
      </c>
      <c r="B716" s="21">
        <v>44743</v>
      </c>
      <c r="C716" t="s">
        <v>298</v>
      </c>
      <c r="D716" t="s">
        <v>109</v>
      </c>
      <c r="E716">
        <v>72</v>
      </c>
      <c r="F716" t="str">
        <f>INDEX(Branch[Area],MATCH(SOF[[#This Row],[Branch]],Branch[SortCode],0))</f>
        <v>North &amp; West</v>
      </c>
      <c r="G716" t="str">
        <f>INDEX(Branch[Branch],MATCH(SOF[[#This Row],[Branch]],Branch[SortCode],0))</f>
        <v>Tullamore</v>
      </c>
      <c r="V716">
        <v>990721</v>
      </c>
      <c r="W716" t="str">
        <f t="shared" si="16"/>
        <v>11372110</v>
      </c>
    </row>
    <row r="717" spans="1:23" x14ac:dyDescent="0.55000000000000004">
      <c r="A717" s="21" t="b">
        <f>SOF[[#This Row],[RepDate]]='Monthly-Individual-Data'!A722</f>
        <v>0</v>
      </c>
      <c r="B717" s="21">
        <v>44743</v>
      </c>
      <c r="C717" t="s">
        <v>298</v>
      </c>
      <c r="D717" t="s">
        <v>169</v>
      </c>
      <c r="E717">
        <v>47</v>
      </c>
      <c r="F717" t="str">
        <f>INDEX(Branch[Area],MATCH(SOF[[#This Row],[Branch]],Branch[SortCode],0))</f>
        <v>North &amp; West</v>
      </c>
      <c r="G717" t="str">
        <f>INDEX(Branch[Branch],MATCH(SOF[[#This Row],[Branch]],Branch[SortCode],0))</f>
        <v>Tullamore</v>
      </c>
      <c r="V717">
        <v>990721</v>
      </c>
      <c r="W717" t="str">
        <f t="shared" si="16"/>
        <v>11372110</v>
      </c>
    </row>
    <row r="718" spans="1:23" x14ac:dyDescent="0.55000000000000004">
      <c r="A718" s="21" t="b">
        <f>SOF[[#This Row],[RepDate]]='Monthly-Individual-Data'!A723</f>
        <v>0</v>
      </c>
      <c r="B718" s="21">
        <v>44743</v>
      </c>
      <c r="C718" t="s">
        <v>298</v>
      </c>
      <c r="D718" t="s">
        <v>174</v>
      </c>
      <c r="E718">
        <v>104</v>
      </c>
      <c r="F718" t="str">
        <f>INDEX(Branch[Area],MATCH(SOF[[#This Row],[Branch]],Branch[SortCode],0))</f>
        <v>North &amp; West</v>
      </c>
      <c r="G718" t="str">
        <f>INDEX(Branch[Branch],MATCH(SOF[[#This Row],[Branch]],Branch[SortCode],0))</f>
        <v>Tullamore</v>
      </c>
      <c r="V718">
        <v>990721</v>
      </c>
      <c r="W718" t="str">
        <f t="shared" si="16"/>
        <v>11372110</v>
      </c>
    </row>
    <row r="719" spans="1:23" x14ac:dyDescent="0.55000000000000004">
      <c r="A719" s="21" t="b">
        <f>SOF[[#This Row],[RepDate]]='Monthly-Individual-Data'!A724</f>
        <v>0</v>
      </c>
      <c r="B719" s="21">
        <v>44743</v>
      </c>
      <c r="C719" t="s">
        <v>296</v>
      </c>
      <c r="D719" t="s">
        <v>109</v>
      </c>
      <c r="E719">
        <v>6</v>
      </c>
      <c r="F719" t="str">
        <f>INDEX(Branch[Area],MATCH(SOF[[#This Row],[Branch]],Branch[SortCode],0))</f>
        <v>North &amp; West</v>
      </c>
      <c r="G719" t="str">
        <f>INDEX(Branch[Branch],MATCH(SOF[[#This Row],[Branch]],Branch[SortCode],0))</f>
        <v>Portlaoise</v>
      </c>
      <c r="V719">
        <v>990722</v>
      </c>
      <c r="W719" t="str">
        <f t="shared" si="16"/>
        <v>11172230</v>
      </c>
    </row>
    <row r="720" spans="1:23" x14ac:dyDescent="0.55000000000000004">
      <c r="A720" s="21" t="b">
        <f>SOF[[#This Row],[RepDate]]='Monthly-Individual-Data'!A725</f>
        <v>0</v>
      </c>
      <c r="B720" s="21">
        <v>44743</v>
      </c>
      <c r="C720" t="s">
        <v>296</v>
      </c>
      <c r="D720" t="s">
        <v>169</v>
      </c>
      <c r="E720">
        <v>105</v>
      </c>
      <c r="F720" t="str">
        <f>INDEX(Branch[Area],MATCH(SOF[[#This Row],[Branch]],Branch[SortCode],0))</f>
        <v>North &amp; West</v>
      </c>
      <c r="G720" t="str">
        <f>INDEX(Branch[Branch],MATCH(SOF[[#This Row],[Branch]],Branch[SortCode],0))</f>
        <v>Portlaoise</v>
      </c>
      <c r="V720">
        <v>990722</v>
      </c>
      <c r="W720" t="str">
        <f t="shared" si="16"/>
        <v>11172230</v>
      </c>
    </row>
    <row r="721" spans="1:23" x14ac:dyDescent="0.55000000000000004">
      <c r="A721" s="21" t="b">
        <f>SOF[[#This Row],[RepDate]]='Monthly-Individual-Data'!A726</f>
        <v>0</v>
      </c>
      <c r="B721" s="21">
        <v>44743</v>
      </c>
      <c r="C721" t="s">
        <v>296</v>
      </c>
      <c r="D721" t="s">
        <v>174</v>
      </c>
      <c r="E721">
        <v>8</v>
      </c>
      <c r="F721" t="str">
        <f>INDEX(Branch[Area],MATCH(SOF[[#This Row],[Branch]],Branch[SortCode],0))</f>
        <v>North &amp; West</v>
      </c>
      <c r="G721" t="str">
        <f>INDEX(Branch[Branch],MATCH(SOF[[#This Row],[Branch]],Branch[SortCode],0))</f>
        <v>Portlaoise</v>
      </c>
      <c r="V721">
        <v>990722</v>
      </c>
      <c r="W721" t="str">
        <f t="shared" si="16"/>
        <v>11172230</v>
      </c>
    </row>
    <row r="722" spans="1:23" x14ac:dyDescent="0.55000000000000004">
      <c r="A722" s="21" t="b">
        <f>SOF[[#This Row],[RepDate]]='Monthly-Individual-Data'!A727</f>
        <v>0</v>
      </c>
      <c r="B722" s="21">
        <v>44743</v>
      </c>
      <c r="C722" t="s">
        <v>293</v>
      </c>
      <c r="D722" t="s">
        <v>109</v>
      </c>
      <c r="E722">
        <v>10</v>
      </c>
      <c r="F722" t="str">
        <f>INDEX(Branch[Area],MATCH(SOF[[#This Row],[Branch]],Branch[SortCode],0))</f>
        <v>North &amp; West</v>
      </c>
      <c r="G722" t="str">
        <f>INDEX(Branch[Branch],MATCH(SOF[[#This Row],[Branch]],Branch[SortCode],0))</f>
        <v>131 O'Connell St</v>
      </c>
      <c r="V722">
        <v>990724</v>
      </c>
      <c r="W722" t="str">
        <f t="shared" si="16"/>
        <v>10872460</v>
      </c>
    </row>
    <row r="723" spans="1:23" x14ac:dyDescent="0.55000000000000004">
      <c r="A723" s="21" t="b">
        <f>SOF[[#This Row],[RepDate]]='Monthly-Individual-Data'!A728</f>
        <v>0</v>
      </c>
      <c r="B723" s="21">
        <v>44743</v>
      </c>
      <c r="C723" t="s">
        <v>293</v>
      </c>
      <c r="D723" t="s">
        <v>169</v>
      </c>
      <c r="E723">
        <v>153</v>
      </c>
      <c r="F723" t="str">
        <f>INDEX(Branch[Area],MATCH(SOF[[#This Row],[Branch]],Branch[SortCode],0))</f>
        <v>North &amp; West</v>
      </c>
      <c r="G723" t="str">
        <f>INDEX(Branch[Branch],MATCH(SOF[[#This Row],[Branch]],Branch[SortCode],0))</f>
        <v>131 O'Connell St</v>
      </c>
      <c r="V723">
        <v>990724</v>
      </c>
      <c r="W723" t="str">
        <f t="shared" si="16"/>
        <v>10872460</v>
      </c>
    </row>
    <row r="724" spans="1:23" x14ac:dyDescent="0.55000000000000004">
      <c r="A724" s="21" t="b">
        <f>SOF[[#This Row],[RepDate]]='Monthly-Individual-Data'!A729</f>
        <v>0</v>
      </c>
      <c r="B724" s="21">
        <v>44743</v>
      </c>
      <c r="C724" t="s">
        <v>293</v>
      </c>
      <c r="D724" t="s">
        <v>171</v>
      </c>
      <c r="E724">
        <v>144</v>
      </c>
      <c r="F724" t="str">
        <f>INDEX(Branch[Area],MATCH(SOF[[#This Row],[Branch]],Branch[SortCode],0))</f>
        <v>North &amp; West</v>
      </c>
      <c r="G724" t="str">
        <f>INDEX(Branch[Branch],MATCH(SOF[[#This Row],[Branch]],Branch[SortCode],0))</f>
        <v>131 O'Connell St</v>
      </c>
      <c r="V724">
        <v>990724</v>
      </c>
      <c r="W724" t="str">
        <f t="shared" si="16"/>
        <v>10872460</v>
      </c>
    </row>
    <row r="725" spans="1:23" x14ac:dyDescent="0.55000000000000004">
      <c r="A725" s="21" t="b">
        <f>SOF[[#This Row],[RepDate]]='Monthly-Individual-Data'!A730</f>
        <v>0</v>
      </c>
      <c r="B725" s="21">
        <v>44743</v>
      </c>
      <c r="C725" t="s">
        <v>293</v>
      </c>
      <c r="D725" t="s">
        <v>174</v>
      </c>
      <c r="E725">
        <v>122</v>
      </c>
      <c r="F725" t="str">
        <f>INDEX(Branch[Area],MATCH(SOF[[#This Row],[Branch]],Branch[SortCode],0))</f>
        <v>North &amp; West</v>
      </c>
      <c r="G725" t="str">
        <f>INDEX(Branch[Branch],MATCH(SOF[[#This Row],[Branch]],Branch[SortCode],0))</f>
        <v>131 O'Connell St</v>
      </c>
      <c r="V725">
        <v>990724</v>
      </c>
      <c r="W725" t="str">
        <f t="shared" si="16"/>
        <v>10872460</v>
      </c>
    </row>
    <row r="726" spans="1:23" x14ac:dyDescent="0.55000000000000004">
      <c r="A726" s="21" t="b">
        <f>SOF[[#This Row],[RepDate]]='Monthly-Individual-Data'!A731</f>
        <v>0</v>
      </c>
      <c r="B726" s="21">
        <v>44743</v>
      </c>
      <c r="C726" t="s">
        <v>293</v>
      </c>
      <c r="D726" t="s">
        <v>175</v>
      </c>
      <c r="E726">
        <v>103</v>
      </c>
      <c r="F726" t="str">
        <f>INDEX(Branch[Area],MATCH(SOF[[#This Row],[Branch]],Branch[SortCode],0))</f>
        <v>North &amp; West</v>
      </c>
      <c r="G726" t="str">
        <f>INDEX(Branch[Branch],MATCH(SOF[[#This Row],[Branch]],Branch[SortCode],0))</f>
        <v>131 O'Connell St</v>
      </c>
      <c r="V726">
        <v>990724</v>
      </c>
      <c r="W726" t="str">
        <f t="shared" si="16"/>
        <v>10872460</v>
      </c>
    </row>
    <row r="727" spans="1:23" x14ac:dyDescent="0.55000000000000004">
      <c r="A727" s="21" t="b">
        <f>SOF[[#This Row],[RepDate]]='Monthly-Individual-Data'!A732</f>
        <v>0</v>
      </c>
      <c r="B727" s="21">
        <v>44743</v>
      </c>
      <c r="C727" t="s">
        <v>287</v>
      </c>
      <c r="D727" t="s">
        <v>109</v>
      </c>
      <c r="E727">
        <v>81</v>
      </c>
      <c r="F727" t="str">
        <f>INDEX(Branch[Area],MATCH(SOF[[#This Row],[Branch]],Branch[SortCode],0))</f>
        <v>North &amp; West</v>
      </c>
      <c r="G727" t="str">
        <f>INDEX(Branch[Branch],MATCH(SOF[[#This Row],[Branch]],Branch[SortCode],0))</f>
        <v>Eyre Square</v>
      </c>
      <c r="V727">
        <v>990725</v>
      </c>
      <c r="W727" t="str">
        <f t="shared" si="16"/>
        <v>10272512</v>
      </c>
    </row>
    <row r="728" spans="1:23" x14ac:dyDescent="0.55000000000000004">
      <c r="A728" s="21" t="b">
        <f>SOF[[#This Row],[RepDate]]='Monthly-Individual-Data'!A733</f>
        <v>0</v>
      </c>
      <c r="B728" s="21">
        <v>44743</v>
      </c>
      <c r="C728" t="s">
        <v>287</v>
      </c>
      <c r="D728" t="s">
        <v>169</v>
      </c>
      <c r="E728">
        <v>97</v>
      </c>
      <c r="F728" t="str">
        <f>INDEX(Branch[Area],MATCH(SOF[[#This Row],[Branch]],Branch[SortCode],0))</f>
        <v>North &amp; West</v>
      </c>
      <c r="G728" t="str">
        <f>INDEX(Branch[Branch],MATCH(SOF[[#This Row],[Branch]],Branch[SortCode],0))</f>
        <v>Eyre Square</v>
      </c>
      <c r="V728">
        <v>990725</v>
      </c>
      <c r="W728" t="str">
        <f t="shared" si="16"/>
        <v>10272512</v>
      </c>
    </row>
    <row r="729" spans="1:23" x14ac:dyDescent="0.55000000000000004">
      <c r="A729" s="21" t="b">
        <f>SOF[[#This Row],[RepDate]]='Monthly-Individual-Data'!A734</f>
        <v>0</v>
      </c>
      <c r="B729" s="21">
        <v>44743</v>
      </c>
      <c r="C729" t="s">
        <v>295</v>
      </c>
      <c r="D729" t="s">
        <v>109</v>
      </c>
      <c r="E729">
        <v>7</v>
      </c>
      <c r="F729" t="str">
        <f>INDEX(Branch[Area],MATCH(SOF[[#This Row],[Branch]],Branch[SortCode],0))</f>
        <v>North &amp; West</v>
      </c>
      <c r="G729" t="str">
        <f>INDEX(Branch[Branch],MATCH(SOF[[#This Row],[Branch]],Branch[SortCode],0))</f>
        <v>Castletroy</v>
      </c>
      <c r="V729">
        <v>990726</v>
      </c>
      <c r="W729" t="str">
        <f t="shared" si="16"/>
        <v>11072640</v>
      </c>
    </row>
    <row r="730" spans="1:23" x14ac:dyDescent="0.55000000000000004">
      <c r="A730" s="21" t="b">
        <f>SOF[[#This Row],[RepDate]]='Monthly-Individual-Data'!A735</f>
        <v>0</v>
      </c>
      <c r="B730" s="21">
        <v>44743</v>
      </c>
      <c r="C730" t="s">
        <v>295</v>
      </c>
      <c r="D730" t="s">
        <v>169</v>
      </c>
      <c r="E730">
        <v>12</v>
      </c>
      <c r="F730" t="str">
        <f>INDEX(Branch[Area],MATCH(SOF[[#This Row],[Branch]],Branch[SortCode],0))</f>
        <v>North &amp; West</v>
      </c>
      <c r="G730" t="str">
        <f>INDEX(Branch[Branch],MATCH(SOF[[#This Row],[Branch]],Branch[SortCode],0))</f>
        <v>Castletroy</v>
      </c>
      <c r="V730">
        <v>990726</v>
      </c>
      <c r="W730" t="str">
        <f t="shared" si="16"/>
        <v>11072640</v>
      </c>
    </row>
    <row r="731" spans="1:23" x14ac:dyDescent="0.55000000000000004">
      <c r="A731" s="21" t="b">
        <f>SOF[[#This Row],[RepDate]]='Monthly-Individual-Data'!A736</f>
        <v>0</v>
      </c>
      <c r="B731" s="21">
        <v>44743</v>
      </c>
      <c r="C731" t="s">
        <v>295</v>
      </c>
      <c r="D731" t="s">
        <v>174</v>
      </c>
      <c r="E731">
        <v>14</v>
      </c>
      <c r="F731" t="str">
        <f>INDEX(Branch[Area],MATCH(SOF[[#This Row],[Branch]],Branch[SortCode],0))</f>
        <v>North &amp; West</v>
      </c>
      <c r="G731" t="str">
        <f>INDEX(Branch[Branch],MATCH(SOF[[#This Row],[Branch]],Branch[SortCode],0))</f>
        <v>Castletroy</v>
      </c>
      <c r="V731">
        <v>990726</v>
      </c>
      <c r="W731" t="str">
        <f t="shared" si="16"/>
        <v>11072640</v>
      </c>
    </row>
    <row r="732" spans="1:23" x14ac:dyDescent="0.55000000000000004">
      <c r="A732" s="21" t="b">
        <f>SOF[[#This Row],[RepDate]]='Monthly-Individual-Data'!A737</f>
        <v>0</v>
      </c>
      <c r="B732" s="21">
        <v>44743</v>
      </c>
      <c r="C732" t="s">
        <v>295</v>
      </c>
      <c r="D732" t="s">
        <v>182</v>
      </c>
      <c r="E732">
        <v>38</v>
      </c>
      <c r="F732" t="str">
        <f>INDEX(Branch[Area],MATCH(SOF[[#This Row],[Branch]],Branch[SortCode],0))</f>
        <v>North &amp; West</v>
      </c>
      <c r="G732" t="str">
        <f>INDEX(Branch[Branch],MATCH(SOF[[#This Row],[Branch]],Branch[SortCode],0))</f>
        <v>Castletroy</v>
      </c>
      <c r="V732">
        <v>990726</v>
      </c>
      <c r="W732" t="str">
        <f t="shared" si="16"/>
        <v>11072640</v>
      </c>
    </row>
    <row r="733" spans="1:23" x14ac:dyDescent="0.55000000000000004">
      <c r="A733" s="21" t="b">
        <f>SOF[[#This Row],[RepDate]]='Monthly-Individual-Data'!A738</f>
        <v>0</v>
      </c>
      <c r="B733" s="21">
        <v>44743</v>
      </c>
      <c r="C733" t="s">
        <v>291</v>
      </c>
      <c r="D733" t="s">
        <v>168</v>
      </c>
      <c r="E733">
        <v>92</v>
      </c>
      <c r="F733" t="str">
        <f>INDEX(Branch[Area],MATCH(SOF[[#This Row],[Branch]],Branch[SortCode],0))</f>
        <v>North &amp; West</v>
      </c>
      <c r="G733" t="str">
        <f>INDEX(Branch[Branch],MATCH(SOF[[#This Row],[Branch]],Branch[SortCode],0))</f>
        <v>Newcastlewest</v>
      </c>
      <c r="V733">
        <v>990727</v>
      </c>
      <c r="W733" t="str">
        <f t="shared" si="16"/>
        <v>10672780</v>
      </c>
    </row>
    <row r="734" spans="1:23" x14ac:dyDescent="0.55000000000000004">
      <c r="A734" s="21" t="b">
        <f>SOF[[#This Row],[RepDate]]='Monthly-Individual-Data'!A739</f>
        <v>0</v>
      </c>
      <c r="B734" s="21">
        <v>44743</v>
      </c>
      <c r="C734" t="s">
        <v>291</v>
      </c>
      <c r="D734" t="s">
        <v>172</v>
      </c>
      <c r="E734">
        <v>124</v>
      </c>
      <c r="F734" t="str">
        <f>INDEX(Branch[Area],MATCH(SOF[[#This Row],[Branch]],Branch[SortCode],0))</f>
        <v>North &amp; West</v>
      </c>
      <c r="G734" t="str">
        <f>INDEX(Branch[Branch],MATCH(SOF[[#This Row],[Branch]],Branch[SortCode],0))</f>
        <v>Newcastlewest</v>
      </c>
      <c r="V734">
        <v>990727</v>
      </c>
      <c r="W734" t="str">
        <f t="shared" si="16"/>
        <v>10672780</v>
      </c>
    </row>
    <row r="735" spans="1:23" x14ac:dyDescent="0.55000000000000004">
      <c r="A735" s="21" t="b">
        <f>SOF[[#This Row],[RepDate]]='Monthly-Individual-Data'!A740</f>
        <v>0</v>
      </c>
      <c r="B735" s="21">
        <v>44743</v>
      </c>
      <c r="C735" t="s">
        <v>291</v>
      </c>
      <c r="D735" t="s">
        <v>174</v>
      </c>
      <c r="E735">
        <v>137</v>
      </c>
      <c r="F735" t="str">
        <f>INDEX(Branch[Area],MATCH(SOF[[#This Row],[Branch]],Branch[SortCode],0))</f>
        <v>North &amp; West</v>
      </c>
      <c r="G735" t="str">
        <f>INDEX(Branch[Branch],MATCH(SOF[[#This Row],[Branch]],Branch[SortCode],0))</f>
        <v>Newcastlewest</v>
      </c>
      <c r="V735">
        <v>990727</v>
      </c>
      <c r="W735" t="str">
        <f t="shared" si="16"/>
        <v>10672780</v>
      </c>
    </row>
    <row r="736" spans="1:23" x14ac:dyDescent="0.55000000000000004">
      <c r="A736" s="21" t="b">
        <f>SOF[[#This Row],[RepDate]]='Monthly-Individual-Data'!A741</f>
        <v>0</v>
      </c>
      <c r="B736" s="21">
        <v>44743</v>
      </c>
      <c r="C736" t="s">
        <v>291</v>
      </c>
      <c r="D736" t="s">
        <v>175</v>
      </c>
      <c r="E736">
        <v>62</v>
      </c>
      <c r="F736" t="str">
        <f>INDEX(Branch[Area],MATCH(SOF[[#This Row],[Branch]],Branch[SortCode],0))</f>
        <v>North &amp; West</v>
      </c>
      <c r="G736" t="str">
        <f>INDEX(Branch[Branch],MATCH(SOF[[#This Row],[Branch]],Branch[SortCode],0))</f>
        <v>Newcastlewest</v>
      </c>
      <c r="V736">
        <v>990727</v>
      </c>
      <c r="W736" t="str">
        <f t="shared" si="16"/>
        <v>10672780</v>
      </c>
    </row>
    <row r="737" spans="1:23" x14ac:dyDescent="0.55000000000000004">
      <c r="A737" s="21" t="b">
        <f>SOF[[#This Row],[RepDate]]='Monthly-Individual-Data'!A742</f>
        <v>0</v>
      </c>
      <c r="B737" s="21">
        <v>44743</v>
      </c>
      <c r="C737" t="s">
        <v>290</v>
      </c>
      <c r="D737" t="s">
        <v>109</v>
      </c>
      <c r="E737">
        <v>145</v>
      </c>
      <c r="F737" t="str">
        <f>INDEX(Branch[Area],MATCH(SOF[[#This Row],[Branch]],Branch[SortCode],0))</f>
        <v>North &amp; West</v>
      </c>
      <c r="G737" t="str">
        <f>INDEX(Branch[Branch],MATCH(SOF[[#This Row],[Branch]],Branch[SortCode],0))</f>
        <v>Ennis</v>
      </c>
      <c r="V737">
        <v>990728</v>
      </c>
      <c r="W737" t="str">
        <f t="shared" si="16"/>
        <v>10572890</v>
      </c>
    </row>
    <row r="738" spans="1:23" x14ac:dyDescent="0.55000000000000004">
      <c r="A738" s="21" t="b">
        <f>SOF[[#This Row],[RepDate]]='Monthly-Individual-Data'!A743</f>
        <v>0</v>
      </c>
      <c r="B738" s="21">
        <v>44743</v>
      </c>
      <c r="C738" t="s">
        <v>290</v>
      </c>
      <c r="D738" t="s">
        <v>168</v>
      </c>
      <c r="E738">
        <v>136</v>
      </c>
      <c r="F738" t="str">
        <f>INDEX(Branch[Area],MATCH(SOF[[#This Row],[Branch]],Branch[SortCode],0))</f>
        <v>North &amp; West</v>
      </c>
      <c r="G738" t="str">
        <f>INDEX(Branch[Branch],MATCH(SOF[[#This Row],[Branch]],Branch[SortCode],0))</f>
        <v>Ennis</v>
      </c>
      <c r="V738">
        <v>990728</v>
      </c>
      <c r="W738" t="str">
        <f t="shared" si="16"/>
        <v>10572890</v>
      </c>
    </row>
    <row r="739" spans="1:23" x14ac:dyDescent="0.55000000000000004">
      <c r="A739" s="21" t="b">
        <f>SOF[[#This Row],[RepDate]]='Monthly-Individual-Data'!A744</f>
        <v>0</v>
      </c>
      <c r="B739" s="21">
        <v>44743</v>
      </c>
      <c r="C739" t="s">
        <v>290</v>
      </c>
      <c r="D739" t="s">
        <v>169</v>
      </c>
      <c r="E739">
        <v>44</v>
      </c>
      <c r="F739" t="str">
        <f>INDEX(Branch[Area],MATCH(SOF[[#This Row],[Branch]],Branch[SortCode],0))</f>
        <v>North &amp; West</v>
      </c>
      <c r="G739" t="str">
        <f>INDEX(Branch[Branch],MATCH(SOF[[#This Row],[Branch]],Branch[SortCode],0))</f>
        <v>Ennis</v>
      </c>
      <c r="V739">
        <v>990728</v>
      </c>
      <c r="W739" t="str">
        <f t="shared" si="16"/>
        <v>10572890</v>
      </c>
    </row>
    <row r="740" spans="1:23" x14ac:dyDescent="0.55000000000000004">
      <c r="A740" s="21" t="b">
        <f>SOF[[#This Row],[RepDate]]='Monthly-Individual-Data'!A745</f>
        <v>0</v>
      </c>
      <c r="B740" s="21">
        <v>44743</v>
      </c>
      <c r="C740" t="s">
        <v>290</v>
      </c>
      <c r="D740" t="s">
        <v>170</v>
      </c>
      <c r="E740">
        <v>29</v>
      </c>
      <c r="F740" t="str">
        <f>INDEX(Branch[Area],MATCH(SOF[[#This Row],[Branch]],Branch[SortCode],0))</f>
        <v>North &amp; West</v>
      </c>
      <c r="G740" t="str">
        <f>INDEX(Branch[Branch],MATCH(SOF[[#This Row],[Branch]],Branch[SortCode],0))</f>
        <v>Ennis</v>
      </c>
      <c r="V740">
        <v>990728</v>
      </c>
      <c r="W740" t="str">
        <f t="shared" si="16"/>
        <v>10572890</v>
      </c>
    </row>
    <row r="741" spans="1:23" x14ac:dyDescent="0.55000000000000004">
      <c r="A741" s="21" t="b">
        <f>SOF[[#This Row],[RepDate]]='Monthly-Individual-Data'!A746</f>
        <v>0</v>
      </c>
      <c r="B741" s="21">
        <v>44743</v>
      </c>
      <c r="C741" t="s">
        <v>290</v>
      </c>
      <c r="D741" t="s">
        <v>171</v>
      </c>
      <c r="E741">
        <v>160</v>
      </c>
      <c r="F741" t="str">
        <f>INDEX(Branch[Area],MATCH(SOF[[#This Row],[Branch]],Branch[SortCode],0))</f>
        <v>North &amp; West</v>
      </c>
      <c r="G741" t="str">
        <f>INDEX(Branch[Branch],MATCH(SOF[[#This Row],[Branch]],Branch[SortCode],0))</f>
        <v>Ennis</v>
      </c>
      <c r="V741">
        <v>990728</v>
      </c>
      <c r="W741" t="str">
        <f t="shared" si="16"/>
        <v>10572890</v>
      </c>
    </row>
    <row r="742" spans="1:23" x14ac:dyDescent="0.55000000000000004">
      <c r="A742" s="21" t="b">
        <f>SOF[[#This Row],[RepDate]]='Monthly-Individual-Data'!A747</f>
        <v>0</v>
      </c>
      <c r="B742" s="21">
        <v>44743</v>
      </c>
      <c r="C742" t="s">
        <v>290</v>
      </c>
      <c r="D742" t="s">
        <v>172</v>
      </c>
      <c r="E742">
        <v>34</v>
      </c>
      <c r="F742" t="str">
        <f>INDEX(Branch[Area],MATCH(SOF[[#This Row],[Branch]],Branch[SortCode],0))</f>
        <v>North &amp; West</v>
      </c>
      <c r="G742" t="str">
        <f>INDEX(Branch[Branch],MATCH(SOF[[#This Row],[Branch]],Branch[SortCode],0))</f>
        <v>Ennis</v>
      </c>
      <c r="V742">
        <v>990728</v>
      </c>
      <c r="W742" t="str">
        <f t="shared" si="16"/>
        <v>10572890</v>
      </c>
    </row>
    <row r="743" spans="1:23" x14ac:dyDescent="0.55000000000000004">
      <c r="A743" s="21" t="b">
        <f>SOF[[#This Row],[RepDate]]='Monthly-Individual-Data'!A748</f>
        <v>0</v>
      </c>
      <c r="B743" s="21">
        <v>44743</v>
      </c>
      <c r="C743" t="s">
        <v>290</v>
      </c>
      <c r="D743" t="s">
        <v>174</v>
      </c>
      <c r="E743">
        <v>36</v>
      </c>
      <c r="F743" t="str">
        <f>INDEX(Branch[Area],MATCH(SOF[[#This Row],[Branch]],Branch[SortCode],0))</f>
        <v>North &amp; West</v>
      </c>
      <c r="G743" t="str">
        <f>INDEX(Branch[Branch],MATCH(SOF[[#This Row],[Branch]],Branch[SortCode],0))</f>
        <v>Ennis</v>
      </c>
      <c r="V743">
        <v>990728</v>
      </c>
      <c r="W743" t="str">
        <f t="shared" si="16"/>
        <v>10572890</v>
      </c>
    </row>
    <row r="744" spans="1:23" x14ac:dyDescent="0.55000000000000004">
      <c r="A744" s="21" t="b">
        <f>SOF[[#This Row],[RepDate]]='Monthly-Individual-Data'!A749</f>
        <v>0</v>
      </c>
      <c r="B744" s="21">
        <v>44743</v>
      </c>
      <c r="C744" t="s">
        <v>290</v>
      </c>
      <c r="D744" t="s">
        <v>175</v>
      </c>
      <c r="E744">
        <v>13</v>
      </c>
      <c r="F744" t="str">
        <f>INDEX(Branch[Area],MATCH(SOF[[#This Row],[Branch]],Branch[SortCode],0))</f>
        <v>North &amp; West</v>
      </c>
      <c r="G744" t="str">
        <f>INDEX(Branch[Branch],MATCH(SOF[[#This Row],[Branch]],Branch[SortCode],0))</f>
        <v>Ennis</v>
      </c>
      <c r="V744">
        <v>990728</v>
      </c>
      <c r="W744" t="str">
        <f t="shared" si="16"/>
        <v>10572890</v>
      </c>
    </row>
    <row r="745" spans="1:23" x14ac:dyDescent="0.55000000000000004">
      <c r="A745" s="21" t="b">
        <f>SOF[[#This Row],[RepDate]]='Monthly-Individual-Data'!A750</f>
        <v>0</v>
      </c>
      <c r="B745" s="21">
        <v>44743</v>
      </c>
      <c r="C745" t="s">
        <v>290</v>
      </c>
      <c r="D745" t="s">
        <v>179</v>
      </c>
      <c r="E745">
        <v>116</v>
      </c>
      <c r="F745" t="str">
        <f>INDEX(Branch[Area],MATCH(SOF[[#This Row],[Branch]],Branch[SortCode],0))</f>
        <v>North &amp; West</v>
      </c>
      <c r="G745" t="str">
        <f>INDEX(Branch[Branch],MATCH(SOF[[#This Row],[Branch]],Branch[SortCode],0))</f>
        <v>Ennis</v>
      </c>
      <c r="V745">
        <v>990728</v>
      </c>
      <c r="W745" t="str">
        <f t="shared" si="16"/>
        <v>10572890</v>
      </c>
    </row>
    <row r="746" spans="1:23" x14ac:dyDescent="0.55000000000000004">
      <c r="A746" s="21" t="b">
        <f>SOF[[#This Row],[RepDate]]='Monthly-Individual-Data'!A751</f>
        <v>0</v>
      </c>
      <c r="B746" s="21">
        <v>44743</v>
      </c>
      <c r="C746" t="s">
        <v>290</v>
      </c>
      <c r="D746" t="s">
        <v>180</v>
      </c>
      <c r="E746">
        <v>130</v>
      </c>
      <c r="F746" t="str">
        <f>INDEX(Branch[Area],MATCH(SOF[[#This Row],[Branch]],Branch[SortCode],0))</f>
        <v>North &amp; West</v>
      </c>
      <c r="G746" t="str">
        <f>INDEX(Branch[Branch],MATCH(SOF[[#This Row],[Branch]],Branch[SortCode],0))</f>
        <v>Ennis</v>
      </c>
      <c r="V746">
        <v>990728</v>
      </c>
      <c r="W746" t="str">
        <f t="shared" si="16"/>
        <v>10572890</v>
      </c>
    </row>
    <row r="747" spans="1:23" x14ac:dyDescent="0.55000000000000004">
      <c r="A747" s="21" t="b">
        <f>SOF[[#This Row],[RepDate]]='Monthly-Individual-Data'!A752</f>
        <v>0</v>
      </c>
      <c r="B747" s="21">
        <v>44743</v>
      </c>
      <c r="C747" t="s">
        <v>290</v>
      </c>
      <c r="D747" t="s">
        <v>182</v>
      </c>
      <c r="E747">
        <v>120</v>
      </c>
      <c r="F747" t="str">
        <f>INDEX(Branch[Area],MATCH(SOF[[#This Row],[Branch]],Branch[SortCode],0))</f>
        <v>North &amp; West</v>
      </c>
      <c r="G747" t="str">
        <f>INDEX(Branch[Branch],MATCH(SOF[[#This Row],[Branch]],Branch[SortCode],0))</f>
        <v>Ennis</v>
      </c>
      <c r="V747">
        <v>990728</v>
      </c>
      <c r="W747" t="str">
        <f t="shared" si="16"/>
        <v>10572890</v>
      </c>
    </row>
    <row r="748" spans="1:23" x14ac:dyDescent="0.55000000000000004">
      <c r="A748" s="21" t="b">
        <f>SOF[[#This Row],[RepDate]]='Monthly-Individual-Data'!A753</f>
        <v>0</v>
      </c>
      <c r="B748" s="21">
        <v>44743</v>
      </c>
      <c r="C748" t="s">
        <v>285</v>
      </c>
      <c r="D748" t="s">
        <v>109</v>
      </c>
      <c r="E748">
        <v>71</v>
      </c>
      <c r="F748" t="str">
        <f>INDEX(Branch[Area],MATCH(SOF[[#This Row],[Branch]],Branch[SortCode],0))</f>
        <v>North &amp; West</v>
      </c>
      <c r="G748" t="str">
        <f>INDEX(Branch[Branch],MATCH(SOF[[#This Row],[Branch]],Branch[SortCode],0))</f>
        <v>Castlebar</v>
      </c>
      <c r="V748">
        <v>990729</v>
      </c>
      <c r="W748" t="str">
        <f t="shared" si="16"/>
        <v>10072914</v>
      </c>
    </row>
    <row r="749" spans="1:23" x14ac:dyDescent="0.55000000000000004">
      <c r="A749" s="21" t="b">
        <f>SOF[[#This Row],[RepDate]]='Monthly-Individual-Data'!A754</f>
        <v>0</v>
      </c>
      <c r="B749" s="21">
        <v>44743</v>
      </c>
      <c r="C749" t="s">
        <v>285</v>
      </c>
      <c r="D749" t="s">
        <v>169</v>
      </c>
      <c r="E749">
        <v>143</v>
      </c>
      <c r="F749" t="str">
        <f>INDEX(Branch[Area],MATCH(SOF[[#This Row],[Branch]],Branch[SortCode],0))</f>
        <v>North &amp; West</v>
      </c>
      <c r="G749" t="str">
        <f>INDEX(Branch[Branch],MATCH(SOF[[#This Row],[Branch]],Branch[SortCode],0))</f>
        <v>Castlebar</v>
      </c>
      <c r="V749">
        <v>990729</v>
      </c>
      <c r="W749" t="str">
        <f t="shared" si="16"/>
        <v>10072914</v>
      </c>
    </row>
    <row r="750" spans="1:23" x14ac:dyDescent="0.55000000000000004">
      <c r="A750" s="21" t="b">
        <f>SOF[[#This Row],[RepDate]]='Monthly-Individual-Data'!A755</f>
        <v>0</v>
      </c>
      <c r="B750" s="21">
        <v>44743</v>
      </c>
      <c r="C750" t="s">
        <v>285</v>
      </c>
      <c r="D750" t="s">
        <v>170</v>
      </c>
      <c r="E750">
        <v>69</v>
      </c>
      <c r="F750" t="str">
        <f>INDEX(Branch[Area],MATCH(SOF[[#This Row],[Branch]],Branch[SortCode],0))</f>
        <v>North &amp; West</v>
      </c>
      <c r="G750" t="str">
        <f>INDEX(Branch[Branch],MATCH(SOF[[#This Row],[Branch]],Branch[SortCode],0))</f>
        <v>Castlebar</v>
      </c>
      <c r="V750">
        <v>990729</v>
      </c>
      <c r="W750" t="str">
        <f t="shared" si="16"/>
        <v>10072914</v>
      </c>
    </row>
    <row r="751" spans="1:23" x14ac:dyDescent="0.55000000000000004">
      <c r="A751" s="21" t="b">
        <f>SOF[[#This Row],[RepDate]]='Monthly-Individual-Data'!A756</f>
        <v>0</v>
      </c>
      <c r="B751" s="21">
        <v>44743</v>
      </c>
      <c r="C751" t="s">
        <v>285</v>
      </c>
      <c r="D751" t="s">
        <v>172</v>
      </c>
      <c r="E751">
        <v>144</v>
      </c>
      <c r="F751" t="str">
        <f>INDEX(Branch[Area],MATCH(SOF[[#This Row],[Branch]],Branch[SortCode],0))</f>
        <v>North &amp; West</v>
      </c>
      <c r="G751" t="str">
        <f>INDEX(Branch[Branch],MATCH(SOF[[#This Row],[Branch]],Branch[SortCode],0))</f>
        <v>Castlebar</v>
      </c>
      <c r="V751">
        <v>990729</v>
      </c>
      <c r="W751" t="str">
        <f t="shared" si="16"/>
        <v>10072914</v>
      </c>
    </row>
    <row r="752" spans="1:23" x14ac:dyDescent="0.55000000000000004">
      <c r="A752" s="21" t="b">
        <f>SOF[[#This Row],[RepDate]]='Monthly-Individual-Data'!A757</f>
        <v>0</v>
      </c>
      <c r="B752" s="21">
        <v>44743</v>
      </c>
      <c r="C752" t="s">
        <v>285</v>
      </c>
      <c r="D752" t="s">
        <v>175</v>
      </c>
      <c r="E752">
        <v>133</v>
      </c>
      <c r="F752" t="str">
        <f>INDEX(Branch[Area],MATCH(SOF[[#This Row],[Branch]],Branch[SortCode],0))</f>
        <v>North &amp; West</v>
      </c>
      <c r="G752" t="str">
        <f>INDEX(Branch[Branch],MATCH(SOF[[#This Row],[Branch]],Branch[SortCode],0))</f>
        <v>Castlebar</v>
      </c>
      <c r="V752">
        <v>990729</v>
      </c>
      <c r="W752" t="str">
        <f t="shared" si="16"/>
        <v>10072914</v>
      </c>
    </row>
    <row r="753" spans="1:23" x14ac:dyDescent="0.55000000000000004">
      <c r="A753" s="21" t="b">
        <f>SOF[[#This Row],[RepDate]]='Monthly-Individual-Data'!A758</f>
        <v>0</v>
      </c>
      <c r="B753" s="21">
        <v>44743</v>
      </c>
      <c r="C753" t="s">
        <v>285</v>
      </c>
      <c r="D753" t="s">
        <v>180</v>
      </c>
      <c r="E753">
        <v>102</v>
      </c>
      <c r="F753" t="str">
        <f>INDEX(Branch[Area],MATCH(SOF[[#This Row],[Branch]],Branch[SortCode],0))</f>
        <v>North &amp; West</v>
      </c>
      <c r="G753" t="str">
        <f>INDEX(Branch[Branch],MATCH(SOF[[#This Row],[Branch]],Branch[SortCode],0))</f>
        <v>Castlebar</v>
      </c>
      <c r="V753">
        <v>990729</v>
      </c>
      <c r="W753" t="str">
        <f t="shared" si="16"/>
        <v>10072914</v>
      </c>
    </row>
    <row r="754" spans="1:23" x14ac:dyDescent="0.55000000000000004">
      <c r="A754" s="21" t="b">
        <f>SOF[[#This Row],[RepDate]]='Monthly-Individual-Data'!A759</f>
        <v>0</v>
      </c>
      <c r="B754" s="21">
        <v>44743</v>
      </c>
      <c r="C754" t="s">
        <v>284</v>
      </c>
      <c r="D754" t="s">
        <v>168</v>
      </c>
      <c r="E754">
        <v>54</v>
      </c>
      <c r="F754" t="str">
        <f>INDEX(Branch[Area],MATCH(SOF[[#This Row],[Branch]],Branch[SortCode],0))</f>
        <v>North &amp; West</v>
      </c>
      <c r="G754" t="str">
        <f>INDEX(Branch[Branch],MATCH(SOF[[#This Row],[Branch]],Branch[SortCode],0))</f>
        <v>Ballina</v>
      </c>
      <c r="V754">
        <v>990730</v>
      </c>
      <c r="W754" t="str">
        <f t="shared" si="16"/>
        <v>99730150</v>
      </c>
    </row>
    <row r="755" spans="1:23" x14ac:dyDescent="0.55000000000000004">
      <c r="A755" s="21" t="b">
        <f>SOF[[#This Row],[RepDate]]='Monthly-Individual-Data'!A760</f>
        <v>0</v>
      </c>
      <c r="B755" s="21">
        <v>44743</v>
      </c>
      <c r="C755" t="s">
        <v>284</v>
      </c>
      <c r="D755" t="s">
        <v>169</v>
      </c>
      <c r="E755">
        <v>112</v>
      </c>
      <c r="F755" t="str">
        <f>INDEX(Branch[Area],MATCH(SOF[[#This Row],[Branch]],Branch[SortCode],0))</f>
        <v>North &amp; West</v>
      </c>
      <c r="G755" t="str">
        <f>INDEX(Branch[Branch],MATCH(SOF[[#This Row],[Branch]],Branch[SortCode],0))</f>
        <v>Ballina</v>
      </c>
      <c r="V755">
        <v>990730</v>
      </c>
      <c r="W755" t="str">
        <f t="shared" si="16"/>
        <v>99730150</v>
      </c>
    </row>
    <row r="756" spans="1:23" x14ac:dyDescent="0.55000000000000004">
      <c r="A756" s="21" t="b">
        <f>SOF[[#This Row],[RepDate]]='Monthly-Individual-Data'!A761</f>
        <v>0</v>
      </c>
      <c r="B756" s="21">
        <v>44743</v>
      </c>
      <c r="C756" t="s">
        <v>284</v>
      </c>
      <c r="D756" t="s">
        <v>174</v>
      </c>
      <c r="E756">
        <v>107</v>
      </c>
      <c r="F756" t="str">
        <f>INDEX(Branch[Area],MATCH(SOF[[#This Row],[Branch]],Branch[SortCode],0))</f>
        <v>North &amp; West</v>
      </c>
      <c r="G756" t="str">
        <f>INDEX(Branch[Branch],MATCH(SOF[[#This Row],[Branch]],Branch[SortCode],0))</f>
        <v>Ballina</v>
      </c>
      <c r="V756">
        <v>990730</v>
      </c>
      <c r="W756" t="str">
        <f t="shared" si="16"/>
        <v>99730150</v>
      </c>
    </row>
    <row r="757" spans="1:23" x14ac:dyDescent="0.55000000000000004">
      <c r="A757" s="21" t="b">
        <f>SOF[[#This Row],[RepDate]]='Monthly-Individual-Data'!A762</f>
        <v>0</v>
      </c>
      <c r="B757" s="21">
        <v>44743</v>
      </c>
      <c r="C757" t="s">
        <v>277</v>
      </c>
      <c r="D757" t="s">
        <v>109</v>
      </c>
      <c r="E757">
        <v>157</v>
      </c>
      <c r="F757" t="str">
        <f>INDEX(Branch[Area],MATCH(SOF[[#This Row],[Branch]],Branch[SortCode],0))</f>
        <v>North &amp; West</v>
      </c>
      <c r="G757" t="str">
        <f>INDEX(Branch[Branch],MATCH(SOF[[#This Row],[Branch]],Branch[SortCode],0))</f>
        <v>Longford</v>
      </c>
      <c r="V757">
        <v>990731</v>
      </c>
      <c r="W757" t="str">
        <f t="shared" si="16"/>
        <v>92731220</v>
      </c>
    </row>
    <row r="758" spans="1:23" x14ac:dyDescent="0.55000000000000004">
      <c r="A758" s="21" t="b">
        <f>SOF[[#This Row],[RepDate]]='Monthly-Individual-Data'!A763</f>
        <v>0</v>
      </c>
      <c r="B758" s="21">
        <v>44743</v>
      </c>
      <c r="C758" t="s">
        <v>277</v>
      </c>
      <c r="D758" t="s">
        <v>174</v>
      </c>
      <c r="E758">
        <v>78</v>
      </c>
      <c r="F758" t="str">
        <f>INDEX(Branch[Area],MATCH(SOF[[#This Row],[Branch]],Branch[SortCode],0))</f>
        <v>North &amp; West</v>
      </c>
      <c r="G758" t="str">
        <f>INDEX(Branch[Branch],MATCH(SOF[[#This Row],[Branch]],Branch[SortCode],0))</f>
        <v>Longford</v>
      </c>
      <c r="V758">
        <v>990731</v>
      </c>
      <c r="W758" t="str">
        <f t="shared" si="16"/>
        <v>92731220</v>
      </c>
    </row>
    <row r="759" spans="1:23" x14ac:dyDescent="0.55000000000000004">
      <c r="A759" s="21" t="b">
        <f>SOF[[#This Row],[RepDate]]='Monthly-Individual-Data'!A764</f>
        <v>0</v>
      </c>
      <c r="B759" s="21">
        <v>44743</v>
      </c>
      <c r="C759" t="s">
        <v>297</v>
      </c>
      <c r="D759" t="s">
        <v>109</v>
      </c>
      <c r="E759">
        <v>92</v>
      </c>
      <c r="F759" t="str">
        <f>INDEX(Branch[Area],MATCH(SOF[[#This Row],[Branch]],Branch[SortCode],0))</f>
        <v>North &amp; West</v>
      </c>
      <c r="G759" t="str">
        <f>INDEX(Branch[Branch],MATCH(SOF[[#This Row],[Branch]],Branch[SortCode],0))</f>
        <v>Mullingar</v>
      </c>
      <c r="V759">
        <v>990733</v>
      </c>
      <c r="W759" t="str">
        <f t="shared" si="16"/>
        <v>11273320</v>
      </c>
    </row>
    <row r="760" spans="1:23" x14ac:dyDescent="0.55000000000000004">
      <c r="A760" s="21" t="b">
        <f>SOF[[#This Row],[RepDate]]='Monthly-Individual-Data'!A765</f>
        <v>0</v>
      </c>
      <c r="B760" s="21">
        <v>44743</v>
      </c>
      <c r="C760" t="s">
        <v>297</v>
      </c>
      <c r="D760" t="s">
        <v>168</v>
      </c>
      <c r="E760">
        <v>28</v>
      </c>
      <c r="F760" t="str">
        <f>INDEX(Branch[Area],MATCH(SOF[[#This Row],[Branch]],Branch[SortCode],0))</f>
        <v>North &amp; West</v>
      </c>
      <c r="G760" t="str">
        <f>INDEX(Branch[Branch],MATCH(SOF[[#This Row],[Branch]],Branch[SortCode],0))</f>
        <v>Mullingar</v>
      </c>
      <c r="V760">
        <v>990733</v>
      </c>
      <c r="W760" t="str">
        <f t="shared" si="16"/>
        <v>11273320</v>
      </c>
    </row>
    <row r="761" spans="1:23" x14ac:dyDescent="0.55000000000000004">
      <c r="A761" s="21" t="b">
        <f>SOF[[#This Row],[RepDate]]='Monthly-Individual-Data'!A766</f>
        <v>0</v>
      </c>
      <c r="B761" s="21">
        <v>44743</v>
      </c>
      <c r="C761" t="s">
        <v>297</v>
      </c>
      <c r="D761" t="s">
        <v>169</v>
      </c>
      <c r="E761">
        <v>145</v>
      </c>
      <c r="F761" t="str">
        <f>INDEX(Branch[Area],MATCH(SOF[[#This Row],[Branch]],Branch[SortCode],0))</f>
        <v>North &amp; West</v>
      </c>
      <c r="G761" t="str">
        <f>INDEX(Branch[Branch],MATCH(SOF[[#This Row],[Branch]],Branch[SortCode],0))</f>
        <v>Mullingar</v>
      </c>
      <c r="V761">
        <v>990733</v>
      </c>
      <c r="W761" t="str">
        <f t="shared" si="16"/>
        <v>11273320</v>
      </c>
    </row>
    <row r="762" spans="1:23" x14ac:dyDescent="0.55000000000000004">
      <c r="A762" s="21" t="b">
        <f>SOF[[#This Row],[RepDate]]='Monthly-Individual-Data'!A767</f>
        <v>0</v>
      </c>
      <c r="B762" s="21">
        <v>44743</v>
      </c>
      <c r="C762" t="s">
        <v>297</v>
      </c>
      <c r="D762" t="s">
        <v>174</v>
      </c>
      <c r="E762">
        <v>131</v>
      </c>
      <c r="F762" t="str">
        <f>INDEX(Branch[Area],MATCH(SOF[[#This Row],[Branch]],Branch[SortCode],0))</f>
        <v>North &amp; West</v>
      </c>
      <c r="G762" t="str">
        <f>INDEX(Branch[Branch],MATCH(SOF[[#This Row],[Branch]],Branch[SortCode],0))</f>
        <v>Mullingar</v>
      </c>
      <c r="V762">
        <v>990733</v>
      </c>
      <c r="W762" t="str">
        <f t="shared" si="16"/>
        <v>11273320</v>
      </c>
    </row>
    <row r="763" spans="1:23" x14ac:dyDescent="0.55000000000000004">
      <c r="A763" s="21" t="b">
        <f>SOF[[#This Row],[RepDate]]='Monthly-Individual-Data'!A768</f>
        <v>0</v>
      </c>
      <c r="B763" s="21">
        <v>44743</v>
      </c>
      <c r="C763" t="s">
        <v>297</v>
      </c>
      <c r="D763" t="s">
        <v>175</v>
      </c>
      <c r="E763">
        <v>87</v>
      </c>
      <c r="F763" t="str">
        <f>INDEX(Branch[Area],MATCH(SOF[[#This Row],[Branch]],Branch[SortCode],0))</f>
        <v>North &amp; West</v>
      </c>
      <c r="G763" t="str">
        <f>INDEX(Branch[Branch],MATCH(SOF[[#This Row],[Branch]],Branch[SortCode],0))</f>
        <v>Mullingar</v>
      </c>
      <c r="V763">
        <v>990733</v>
      </c>
      <c r="W763" t="str">
        <f t="shared" si="16"/>
        <v>11273320</v>
      </c>
    </row>
    <row r="764" spans="1:23" x14ac:dyDescent="0.55000000000000004">
      <c r="A764" s="21" t="b">
        <f>SOF[[#This Row],[RepDate]]='Monthly-Individual-Data'!A769</f>
        <v>0</v>
      </c>
      <c r="B764" s="21">
        <v>44743</v>
      </c>
      <c r="C764" t="s">
        <v>297</v>
      </c>
      <c r="D764" t="s">
        <v>185</v>
      </c>
      <c r="E764">
        <v>95</v>
      </c>
      <c r="F764" t="str">
        <f>INDEX(Branch[Area],MATCH(SOF[[#This Row],[Branch]],Branch[SortCode],0))</f>
        <v>North &amp; West</v>
      </c>
      <c r="G764" t="str">
        <f>INDEX(Branch[Branch],MATCH(SOF[[#This Row],[Branch]],Branch[SortCode],0))</f>
        <v>Mullingar</v>
      </c>
      <c r="V764">
        <v>990733</v>
      </c>
      <c r="W764" t="str">
        <f t="shared" si="16"/>
        <v>11273320</v>
      </c>
    </row>
    <row r="765" spans="1:23" x14ac:dyDescent="0.55000000000000004">
      <c r="A765" s="21" t="b">
        <f>SOF[[#This Row],[RepDate]]='Monthly-Individual-Data'!A770</f>
        <v>0</v>
      </c>
      <c r="B765" s="21">
        <v>44743</v>
      </c>
      <c r="C765" t="s">
        <v>288</v>
      </c>
      <c r="D765" t="s">
        <v>109</v>
      </c>
      <c r="E765">
        <v>97</v>
      </c>
      <c r="F765" t="str">
        <f>INDEX(Branch[Area],MATCH(SOF[[#This Row],[Branch]],Branch[SortCode],0))</f>
        <v>North &amp; West</v>
      </c>
      <c r="G765" t="str">
        <f>INDEX(Branch[Branch],MATCH(SOF[[#This Row],[Branch]],Branch[SortCode],0))</f>
        <v>Galway SC</v>
      </c>
      <c r="V765">
        <v>990742</v>
      </c>
      <c r="W765" t="str">
        <f t="shared" si="16"/>
        <v>10374211</v>
      </c>
    </row>
    <row r="766" spans="1:23" x14ac:dyDescent="0.55000000000000004">
      <c r="A766" s="21" t="b">
        <f>SOF[[#This Row],[RepDate]]='Monthly-Individual-Data'!A771</f>
        <v>0</v>
      </c>
      <c r="B766" s="21">
        <v>44743</v>
      </c>
      <c r="C766" t="s">
        <v>288</v>
      </c>
      <c r="D766" t="s">
        <v>169</v>
      </c>
      <c r="E766">
        <v>124</v>
      </c>
      <c r="F766" t="str">
        <f>INDEX(Branch[Area],MATCH(SOF[[#This Row],[Branch]],Branch[SortCode],0))</f>
        <v>North &amp; West</v>
      </c>
      <c r="G766" t="str">
        <f>INDEX(Branch[Branch],MATCH(SOF[[#This Row],[Branch]],Branch[SortCode],0))</f>
        <v>Galway SC</v>
      </c>
      <c r="V766">
        <v>990742</v>
      </c>
      <c r="W766" t="str">
        <f t="shared" si="16"/>
        <v>10374211</v>
      </c>
    </row>
    <row r="767" spans="1:23" x14ac:dyDescent="0.55000000000000004">
      <c r="A767" s="21" t="b">
        <f>SOF[[#This Row],[RepDate]]='Monthly-Individual-Data'!A772</f>
        <v>0</v>
      </c>
      <c r="B767" s="21">
        <v>44743</v>
      </c>
      <c r="C767" t="s">
        <v>288</v>
      </c>
      <c r="D767" t="s">
        <v>175</v>
      </c>
      <c r="E767">
        <v>98</v>
      </c>
      <c r="F767" t="str">
        <f>INDEX(Branch[Area],MATCH(SOF[[#This Row],[Branch]],Branch[SortCode],0))</f>
        <v>North &amp; West</v>
      </c>
      <c r="G767" t="str">
        <f>INDEX(Branch[Branch],MATCH(SOF[[#This Row],[Branch]],Branch[SortCode],0))</f>
        <v>Galway SC</v>
      </c>
      <c r="V767">
        <v>990742</v>
      </c>
      <c r="W767" t="str">
        <f t="shared" si="16"/>
        <v>10374211</v>
      </c>
    </row>
    <row r="768" spans="1:23" x14ac:dyDescent="0.55000000000000004">
      <c r="A768" s="21" t="b">
        <f>SOF[[#This Row],[RepDate]]='Monthly-Individual-Data'!A773</f>
        <v>0</v>
      </c>
      <c r="B768" s="21">
        <v>44743</v>
      </c>
      <c r="C768" t="s">
        <v>288</v>
      </c>
      <c r="D768" t="s">
        <v>183</v>
      </c>
      <c r="E768">
        <v>115</v>
      </c>
      <c r="F768" t="str">
        <f>INDEX(Branch[Area],MATCH(SOF[[#This Row],[Branch]],Branch[SortCode],0))</f>
        <v>North &amp; West</v>
      </c>
      <c r="G768" t="str">
        <f>INDEX(Branch[Branch],MATCH(SOF[[#This Row],[Branch]],Branch[SortCode],0))</f>
        <v>Galway SC</v>
      </c>
      <c r="V768">
        <v>990742</v>
      </c>
      <c r="W768" t="str">
        <f t="shared" si="16"/>
        <v>10374211</v>
      </c>
    </row>
    <row r="769" spans="1:23" x14ac:dyDescent="0.55000000000000004">
      <c r="A769" s="21" t="b">
        <f>SOF[[#This Row],[RepDate]]='Monthly-Individual-Data'!A774</f>
        <v>0</v>
      </c>
      <c r="B769" s="21">
        <v>44743</v>
      </c>
      <c r="C769" t="s">
        <v>283</v>
      </c>
      <c r="D769" t="s">
        <v>109</v>
      </c>
      <c r="E769">
        <v>90</v>
      </c>
      <c r="F769" t="str">
        <f>INDEX(Branch[Area],MATCH(SOF[[#This Row],[Branch]],Branch[SortCode],0))</f>
        <v>North &amp; West</v>
      </c>
      <c r="G769" t="str">
        <f>INDEX(Branch[Branch],MATCH(SOF[[#This Row],[Branch]],Branch[SortCode],0))</f>
        <v>Roscommon</v>
      </c>
      <c r="V769">
        <v>990745</v>
      </c>
      <c r="W769" t="str">
        <f t="shared" si="16"/>
        <v>98745160</v>
      </c>
    </row>
    <row r="770" spans="1:23" x14ac:dyDescent="0.55000000000000004">
      <c r="A770" s="21" t="b">
        <f>SOF[[#This Row],[RepDate]]='Monthly-Individual-Data'!A775</f>
        <v>0</v>
      </c>
      <c r="B770" s="21">
        <v>44743</v>
      </c>
      <c r="C770" t="s">
        <v>283</v>
      </c>
      <c r="D770" t="s">
        <v>169</v>
      </c>
      <c r="E770">
        <v>119</v>
      </c>
      <c r="F770" t="str">
        <f>INDEX(Branch[Area],MATCH(SOF[[#This Row],[Branch]],Branch[SortCode],0))</f>
        <v>North &amp; West</v>
      </c>
      <c r="G770" t="str">
        <f>INDEX(Branch[Branch],MATCH(SOF[[#This Row],[Branch]],Branch[SortCode],0))</f>
        <v>Roscommon</v>
      </c>
      <c r="V770">
        <v>990745</v>
      </c>
      <c r="W770" t="str">
        <f t="shared" si="16"/>
        <v>98745160</v>
      </c>
    </row>
    <row r="771" spans="1:23" x14ac:dyDescent="0.55000000000000004">
      <c r="A771" s="21" t="b">
        <f>SOF[[#This Row],[RepDate]]='Monthly-Individual-Data'!A776</f>
        <v>0</v>
      </c>
      <c r="B771" s="21">
        <v>44743</v>
      </c>
      <c r="C771" t="s">
        <v>283</v>
      </c>
      <c r="D771" t="s">
        <v>174</v>
      </c>
      <c r="E771">
        <v>78</v>
      </c>
      <c r="F771" t="str">
        <f>INDEX(Branch[Area],MATCH(SOF[[#This Row],[Branch]],Branch[SortCode],0))</f>
        <v>North &amp; West</v>
      </c>
      <c r="G771" t="str">
        <f>INDEX(Branch[Branch],MATCH(SOF[[#This Row],[Branch]],Branch[SortCode],0))</f>
        <v>Roscommon</v>
      </c>
      <c r="V771">
        <v>990745</v>
      </c>
      <c r="W771" t="str">
        <f t="shared" ref="W771:W834" si="17">VLOOKUP(V771,R:S,2,0)</f>
        <v>98745160</v>
      </c>
    </row>
    <row r="772" spans="1:23" x14ac:dyDescent="0.55000000000000004">
      <c r="A772" s="21" t="b">
        <f>SOF[[#This Row],[RepDate]]='Monthly-Individual-Data'!A777</f>
        <v>0</v>
      </c>
      <c r="B772" s="21">
        <v>44743</v>
      </c>
      <c r="C772" t="s">
        <v>283</v>
      </c>
      <c r="D772" t="s">
        <v>175</v>
      </c>
      <c r="E772">
        <v>9</v>
      </c>
      <c r="F772" t="str">
        <f>INDEX(Branch[Area],MATCH(SOF[[#This Row],[Branch]],Branch[SortCode],0))</f>
        <v>North &amp; West</v>
      </c>
      <c r="G772" t="str">
        <f>INDEX(Branch[Branch],MATCH(SOF[[#This Row],[Branch]],Branch[SortCode],0))</f>
        <v>Roscommon</v>
      </c>
      <c r="V772">
        <v>990745</v>
      </c>
      <c r="W772" t="str">
        <f t="shared" si="17"/>
        <v>98745160</v>
      </c>
    </row>
    <row r="773" spans="1:23" x14ac:dyDescent="0.55000000000000004">
      <c r="A773" s="21" t="b">
        <f>SOF[[#This Row],[RepDate]]='Monthly-Individual-Data'!A778</f>
        <v>0</v>
      </c>
      <c r="B773" s="21">
        <v>44743</v>
      </c>
      <c r="C773" t="s">
        <v>292</v>
      </c>
      <c r="D773" t="s">
        <v>109</v>
      </c>
      <c r="E773">
        <v>119</v>
      </c>
      <c r="F773" t="str">
        <f>INDEX(Branch[Area],MATCH(SOF[[#This Row],[Branch]],Branch[SortCode],0))</f>
        <v>North &amp; West</v>
      </c>
      <c r="G773" t="str">
        <f>INDEX(Branch[Branch],MATCH(SOF[[#This Row],[Branch]],Branch[SortCode],0))</f>
        <v>Dooradoyle</v>
      </c>
      <c r="V773">
        <v>990751</v>
      </c>
      <c r="W773" t="str">
        <f t="shared" si="17"/>
        <v>10775170</v>
      </c>
    </row>
    <row r="774" spans="1:23" x14ac:dyDescent="0.55000000000000004">
      <c r="A774" s="21" t="b">
        <f>SOF[[#This Row],[RepDate]]='Monthly-Individual-Data'!A779</f>
        <v>0</v>
      </c>
      <c r="B774" s="21">
        <v>44774</v>
      </c>
      <c r="C774" t="s">
        <v>270</v>
      </c>
      <c r="D774" t="s">
        <v>109</v>
      </c>
      <c r="E774">
        <v>81</v>
      </c>
      <c r="F774" t="str">
        <f>INDEX(Branch[Area],MATCH(SOF[[#This Row],[Branch]],Branch[SortCode],0))</f>
        <v>North &amp; West</v>
      </c>
      <c r="G774" t="str">
        <f>INDEX(Branch[Branch],MATCH(SOF[[#This Row],[Branch]],Branch[SortCode],0))</f>
        <v>Monaghan</v>
      </c>
      <c r="V774">
        <v>990613</v>
      </c>
      <c r="W774" t="str">
        <f t="shared" si="17"/>
        <v>85613290</v>
      </c>
    </row>
    <row r="775" spans="1:23" x14ac:dyDescent="0.55000000000000004">
      <c r="A775" s="21" t="b">
        <f>SOF[[#This Row],[RepDate]]='Monthly-Individual-Data'!A780</f>
        <v>0</v>
      </c>
      <c r="B775" s="21">
        <v>44774</v>
      </c>
      <c r="C775" t="s">
        <v>267</v>
      </c>
      <c r="D775" t="s">
        <v>109</v>
      </c>
      <c r="E775">
        <v>72</v>
      </c>
      <c r="F775" t="str">
        <f>INDEX(Branch[Area],MATCH(SOF[[#This Row],[Branch]],Branch[SortCode],0))</f>
        <v>North &amp; West</v>
      </c>
      <c r="G775" t="str">
        <f>INDEX(Branch[Branch],MATCH(SOF[[#This Row],[Branch]],Branch[SortCode],0))</f>
        <v>Dundalk</v>
      </c>
      <c r="V775">
        <v>990614</v>
      </c>
      <c r="W775" t="str">
        <f t="shared" si="17"/>
        <v>82614320</v>
      </c>
    </row>
    <row r="776" spans="1:23" x14ac:dyDescent="0.55000000000000004">
      <c r="A776" s="21" t="b">
        <f>SOF[[#This Row],[RepDate]]='Monthly-Individual-Data'!A781</f>
        <v>0</v>
      </c>
      <c r="B776" s="21">
        <v>44774</v>
      </c>
      <c r="C776" t="s">
        <v>267</v>
      </c>
      <c r="D776" t="s">
        <v>169</v>
      </c>
      <c r="E776">
        <v>123</v>
      </c>
      <c r="F776" t="str">
        <f>INDEX(Branch[Area],MATCH(SOF[[#This Row],[Branch]],Branch[SortCode],0))</f>
        <v>North &amp; West</v>
      </c>
      <c r="G776" t="str">
        <f>INDEX(Branch[Branch],MATCH(SOF[[#This Row],[Branch]],Branch[SortCode],0))</f>
        <v>Dundalk</v>
      </c>
      <c r="V776">
        <v>990614</v>
      </c>
      <c r="W776" t="str">
        <f t="shared" si="17"/>
        <v>82614320</v>
      </c>
    </row>
    <row r="777" spans="1:23" x14ac:dyDescent="0.55000000000000004">
      <c r="A777" s="21" t="b">
        <f>SOF[[#This Row],[RepDate]]='Monthly-Individual-Data'!A782</f>
        <v>0</v>
      </c>
      <c r="B777" s="21">
        <v>44774</v>
      </c>
      <c r="C777" t="s">
        <v>267</v>
      </c>
      <c r="D777" t="s">
        <v>175</v>
      </c>
      <c r="E777">
        <v>103</v>
      </c>
      <c r="F777" t="str">
        <f>INDEX(Branch[Area],MATCH(SOF[[#This Row],[Branch]],Branch[SortCode],0))</f>
        <v>North &amp; West</v>
      </c>
      <c r="G777" t="str">
        <f>INDEX(Branch[Branch],MATCH(SOF[[#This Row],[Branch]],Branch[SortCode],0))</f>
        <v>Dundalk</v>
      </c>
      <c r="V777">
        <v>990614</v>
      </c>
      <c r="W777" t="str">
        <f t="shared" si="17"/>
        <v>82614320</v>
      </c>
    </row>
    <row r="778" spans="1:23" x14ac:dyDescent="0.55000000000000004">
      <c r="A778" s="21" t="b">
        <f>SOF[[#This Row],[RepDate]]='Monthly-Individual-Data'!A783</f>
        <v>0</v>
      </c>
      <c r="B778" s="21">
        <v>44774</v>
      </c>
      <c r="C778" t="s">
        <v>272</v>
      </c>
      <c r="D778" t="s">
        <v>109</v>
      </c>
      <c r="E778">
        <v>112</v>
      </c>
      <c r="F778" t="str">
        <f>INDEX(Branch[Area],MATCH(SOF[[#This Row],[Branch]],Branch[SortCode],0))</f>
        <v>North &amp; West</v>
      </c>
      <c r="G778" t="str">
        <f>INDEX(Branch[Branch],MATCH(SOF[[#This Row],[Branch]],Branch[SortCode],0))</f>
        <v>Navan</v>
      </c>
      <c r="V778">
        <v>990615</v>
      </c>
      <c r="W778" t="str">
        <f t="shared" si="17"/>
        <v>87615270</v>
      </c>
    </row>
    <row r="779" spans="1:23" x14ac:dyDescent="0.55000000000000004">
      <c r="A779" s="21" t="b">
        <f>SOF[[#This Row],[RepDate]]='Monthly-Individual-Data'!A784</f>
        <v>0</v>
      </c>
      <c r="B779" s="21">
        <v>44774</v>
      </c>
      <c r="C779" t="s">
        <v>272</v>
      </c>
      <c r="D779" t="s">
        <v>168</v>
      </c>
      <c r="E779">
        <v>56</v>
      </c>
      <c r="F779" t="str">
        <f>INDEX(Branch[Area],MATCH(SOF[[#This Row],[Branch]],Branch[SortCode],0))</f>
        <v>North &amp; West</v>
      </c>
      <c r="G779" t="str">
        <f>INDEX(Branch[Branch],MATCH(SOF[[#This Row],[Branch]],Branch[SortCode],0))</f>
        <v>Navan</v>
      </c>
      <c r="V779">
        <v>990615</v>
      </c>
      <c r="W779" t="str">
        <f t="shared" si="17"/>
        <v>87615270</v>
      </c>
    </row>
    <row r="780" spans="1:23" x14ac:dyDescent="0.55000000000000004">
      <c r="A780" s="21" t="b">
        <f>SOF[[#This Row],[RepDate]]='Monthly-Individual-Data'!A785</f>
        <v>0</v>
      </c>
      <c r="B780" s="21">
        <v>44774</v>
      </c>
      <c r="C780" t="s">
        <v>272</v>
      </c>
      <c r="D780" t="s">
        <v>169</v>
      </c>
      <c r="E780">
        <v>130</v>
      </c>
      <c r="F780" t="str">
        <f>INDEX(Branch[Area],MATCH(SOF[[#This Row],[Branch]],Branch[SortCode],0))</f>
        <v>North &amp; West</v>
      </c>
      <c r="G780" t="str">
        <f>INDEX(Branch[Branch],MATCH(SOF[[#This Row],[Branch]],Branch[SortCode],0))</f>
        <v>Navan</v>
      </c>
      <c r="V780">
        <v>990615</v>
      </c>
      <c r="W780" t="str">
        <f t="shared" si="17"/>
        <v>87615270</v>
      </c>
    </row>
    <row r="781" spans="1:23" x14ac:dyDescent="0.55000000000000004">
      <c r="A781" s="21" t="b">
        <f>SOF[[#This Row],[RepDate]]='Monthly-Individual-Data'!A786</f>
        <v>0</v>
      </c>
      <c r="B781" s="21">
        <v>44774</v>
      </c>
      <c r="C781" t="s">
        <v>272</v>
      </c>
      <c r="D781" t="s">
        <v>175</v>
      </c>
      <c r="E781">
        <v>96</v>
      </c>
      <c r="F781" t="str">
        <f>INDEX(Branch[Area],MATCH(SOF[[#This Row],[Branch]],Branch[SortCode],0))</f>
        <v>North &amp; West</v>
      </c>
      <c r="G781" t="str">
        <f>INDEX(Branch[Branch],MATCH(SOF[[#This Row],[Branch]],Branch[SortCode],0))</f>
        <v>Navan</v>
      </c>
      <c r="V781">
        <v>990615</v>
      </c>
      <c r="W781" t="str">
        <f t="shared" si="17"/>
        <v>87615270</v>
      </c>
    </row>
    <row r="782" spans="1:23" x14ac:dyDescent="0.55000000000000004">
      <c r="A782" s="21" t="b">
        <f>SOF[[#This Row],[RepDate]]='Monthly-Individual-Data'!A787</f>
        <v>0</v>
      </c>
      <c r="B782" s="21">
        <v>44774</v>
      </c>
      <c r="C782" t="s">
        <v>272</v>
      </c>
      <c r="D782" t="s">
        <v>182</v>
      </c>
      <c r="E782">
        <v>145</v>
      </c>
      <c r="F782" t="str">
        <f>INDEX(Branch[Area],MATCH(SOF[[#This Row],[Branch]],Branch[SortCode],0))</f>
        <v>North &amp; West</v>
      </c>
      <c r="G782" t="str">
        <f>INDEX(Branch[Branch],MATCH(SOF[[#This Row],[Branch]],Branch[SortCode],0))</f>
        <v>Navan</v>
      </c>
      <c r="V782">
        <v>990615</v>
      </c>
      <c r="W782" t="str">
        <f t="shared" si="17"/>
        <v>87615270</v>
      </c>
    </row>
    <row r="783" spans="1:23" x14ac:dyDescent="0.55000000000000004">
      <c r="A783" s="21" t="b">
        <f>SOF[[#This Row],[RepDate]]='Monthly-Individual-Data'!A788</f>
        <v>0</v>
      </c>
      <c r="B783" s="21">
        <v>44774</v>
      </c>
      <c r="C783" t="s">
        <v>269</v>
      </c>
      <c r="D783" t="s">
        <v>109</v>
      </c>
      <c r="E783">
        <v>93</v>
      </c>
      <c r="F783" t="str">
        <f>INDEX(Branch[Area],MATCH(SOF[[#This Row],[Branch]],Branch[SortCode],0))</f>
        <v>North &amp; West</v>
      </c>
      <c r="G783" t="str">
        <f>INDEX(Branch[Branch],MATCH(SOF[[#This Row],[Branch]],Branch[SortCode],0))</f>
        <v>Drogheda</v>
      </c>
      <c r="V783">
        <v>990622</v>
      </c>
      <c r="W783" t="str">
        <f t="shared" si="17"/>
        <v>84622300</v>
      </c>
    </row>
    <row r="784" spans="1:23" x14ac:dyDescent="0.55000000000000004">
      <c r="A784" s="21" t="b">
        <f>SOF[[#This Row],[RepDate]]='Monthly-Individual-Data'!A789</f>
        <v>0</v>
      </c>
      <c r="B784" s="21">
        <v>44774</v>
      </c>
      <c r="C784" t="s">
        <v>269</v>
      </c>
      <c r="D784" t="s">
        <v>168</v>
      </c>
      <c r="E784">
        <v>145</v>
      </c>
      <c r="F784" t="str">
        <f>INDEX(Branch[Area],MATCH(SOF[[#This Row],[Branch]],Branch[SortCode],0))</f>
        <v>North &amp; West</v>
      </c>
      <c r="G784" t="str">
        <f>INDEX(Branch[Branch],MATCH(SOF[[#This Row],[Branch]],Branch[SortCode],0))</f>
        <v>Drogheda</v>
      </c>
      <c r="V784">
        <v>990622</v>
      </c>
      <c r="W784" t="str">
        <f t="shared" si="17"/>
        <v>84622300</v>
      </c>
    </row>
    <row r="785" spans="1:23" x14ac:dyDescent="0.55000000000000004">
      <c r="A785" s="21" t="b">
        <f>SOF[[#This Row],[RepDate]]='Monthly-Individual-Data'!A790</f>
        <v>0</v>
      </c>
      <c r="B785" s="21">
        <v>44774</v>
      </c>
      <c r="C785" t="s">
        <v>269</v>
      </c>
      <c r="D785" t="s">
        <v>169</v>
      </c>
      <c r="E785">
        <v>21</v>
      </c>
      <c r="F785" t="str">
        <f>INDEX(Branch[Area],MATCH(SOF[[#This Row],[Branch]],Branch[SortCode],0))</f>
        <v>North &amp; West</v>
      </c>
      <c r="G785" t="str">
        <f>INDEX(Branch[Branch],MATCH(SOF[[#This Row],[Branch]],Branch[SortCode],0))</f>
        <v>Drogheda</v>
      </c>
      <c r="V785">
        <v>990622</v>
      </c>
      <c r="W785" t="str">
        <f t="shared" si="17"/>
        <v>84622300</v>
      </c>
    </row>
    <row r="786" spans="1:23" x14ac:dyDescent="0.55000000000000004">
      <c r="A786" s="21" t="b">
        <f>SOF[[#This Row],[RepDate]]='Monthly-Individual-Data'!A791</f>
        <v>0</v>
      </c>
      <c r="B786" s="21">
        <v>44774</v>
      </c>
      <c r="C786" t="s">
        <v>269</v>
      </c>
      <c r="D786" t="s">
        <v>171</v>
      </c>
      <c r="E786">
        <v>140</v>
      </c>
      <c r="F786" t="str">
        <f>INDEX(Branch[Area],MATCH(SOF[[#This Row],[Branch]],Branch[SortCode],0))</f>
        <v>North &amp; West</v>
      </c>
      <c r="G786" t="str">
        <f>INDEX(Branch[Branch],MATCH(SOF[[#This Row],[Branch]],Branch[SortCode],0))</f>
        <v>Drogheda</v>
      </c>
      <c r="V786">
        <v>990622</v>
      </c>
      <c r="W786" t="str">
        <f t="shared" si="17"/>
        <v>84622300</v>
      </c>
    </row>
    <row r="787" spans="1:23" x14ac:dyDescent="0.55000000000000004">
      <c r="A787" s="21" t="b">
        <f>SOF[[#This Row],[RepDate]]='Monthly-Individual-Data'!A792</f>
        <v>0</v>
      </c>
      <c r="B787" s="21">
        <v>44774</v>
      </c>
      <c r="C787" t="s">
        <v>269</v>
      </c>
      <c r="D787" t="s">
        <v>174</v>
      </c>
      <c r="E787">
        <v>158</v>
      </c>
      <c r="F787" t="str">
        <f>INDEX(Branch[Area],MATCH(SOF[[#This Row],[Branch]],Branch[SortCode],0))</f>
        <v>North &amp; West</v>
      </c>
      <c r="G787" t="str">
        <f>INDEX(Branch[Branch],MATCH(SOF[[#This Row],[Branch]],Branch[SortCode],0))</f>
        <v>Drogheda</v>
      </c>
      <c r="V787">
        <v>990622</v>
      </c>
      <c r="W787" t="str">
        <f t="shared" si="17"/>
        <v>84622300</v>
      </c>
    </row>
    <row r="788" spans="1:23" x14ac:dyDescent="0.55000000000000004">
      <c r="A788" s="21" t="b">
        <f>SOF[[#This Row],[RepDate]]='Monthly-Individual-Data'!A793</f>
        <v>0</v>
      </c>
      <c r="B788" s="21">
        <v>44774</v>
      </c>
      <c r="C788" t="s">
        <v>269</v>
      </c>
      <c r="D788" t="s">
        <v>175</v>
      </c>
      <c r="E788">
        <v>117</v>
      </c>
      <c r="F788" t="str">
        <f>INDEX(Branch[Area],MATCH(SOF[[#This Row],[Branch]],Branch[SortCode],0))</f>
        <v>North &amp; West</v>
      </c>
      <c r="G788" t="str">
        <f>INDEX(Branch[Branch],MATCH(SOF[[#This Row],[Branch]],Branch[SortCode],0))</f>
        <v>Drogheda</v>
      </c>
      <c r="V788">
        <v>990622</v>
      </c>
      <c r="W788" t="str">
        <f t="shared" si="17"/>
        <v>84622300</v>
      </c>
    </row>
    <row r="789" spans="1:23" x14ac:dyDescent="0.55000000000000004">
      <c r="A789" s="21" t="b">
        <f>SOF[[#This Row],[RepDate]]='Monthly-Individual-Data'!A794</f>
        <v>0</v>
      </c>
      <c r="B789" s="21">
        <v>44774</v>
      </c>
      <c r="C789" t="s">
        <v>269</v>
      </c>
      <c r="D789" t="s">
        <v>176</v>
      </c>
      <c r="E789">
        <v>85</v>
      </c>
      <c r="F789" t="str">
        <f>INDEX(Branch[Area],MATCH(SOF[[#This Row],[Branch]],Branch[SortCode],0))</f>
        <v>North &amp; West</v>
      </c>
      <c r="G789" t="str">
        <f>INDEX(Branch[Branch],MATCH(SOF[[#This Row],[Branch]],Branch[SortCode],0))</f>
        <v>Drogheda</v>
      </c>
      <c r="V789">
        <v>990622</v>
      </c>
      <c r="W789" t="str">
        <f t="shared" si="17"/>
        <v>84622300</v>
      </c>
    </row>
    <row r="790" spans="1:23" x14ac:dyDescent="0.55000000000000004">
      <c r="A790" s="21" t="b">
        <f>SOF[[#This Row],[RepDate]]='Monthly-Individual-Data'!A795</f>
        <v>0</v>
      </c>
      <c r="B790" s="21">
        <v>44774</v>
      </c>
      <c r="C790" t="s">
        <v>269</v>
      </c>
      <c r="D790" t="s">
        <v>179</v>
      </c>
      <c r="E790">
        <v>106</v>
      </c>
      <c r="F790" t="str">
        <f>INDEX(Branch[Area],MATCH(SOF[[#This Row],[Branch]],Branch[SortCode],0))</f>
        <v>North &amp; West</v>
      </c>
      <c r="G790" t="str">
        <f>INDEX(Branch[Branch],MATCH(SOF[[#This Row],[Branch]],Branch[SortCode],0))</f>
        <v>Drogheda</v>
      </c>
      <c r="V790">
        <v>990622</v>
      </c>
      <c r="W790" t="str">
        <f t="shared" si="17"/>
        <v>84622300</v>
      </c>
    </row>
    <row r="791" spans="1:23" x14ac:dyDescent="0.55000000000000004">
      <c r="A791" s="21" t="b">
        <f>SOF[[#This Row],[RepDate]]='Monthly-Individual-Data'!A796</f>
        <v>0</v>
      </c>
      <c r="B791" s="21">
        <v>44774</v>
      </c>
      <c r="C791" t="s">
        <v>269</v>
      </c>
      <c r="D791" t="s">
        <v>180</v>
      </c>
      <c r="E791">
        <v>98</v>
      </c>
      <c r="F791" t="str">
        <f>INDEX(Branch[Area],MATCH(SOF[[#This Row],[Branch]],Branch[SortCode],0))</f>
        <v>North &amp; West</v>
      </c>
      <c r="G791" t="str">
        <f>INDEX(Branch[Branch],MATCH(SOF[[#This Row],[Branch]],Branch[SortCode],0))</f>
        <v>Drogheda</v>
      </c>
      <c r="V791">
        <v>990622</v>
      </c>
      <c r="W791" t="str">
        <f t="shared" si="17"/>
        <v>84622300</v>
      </c>
    </row>
    <row r="792" spans="1:23" x14ac:dyDescent="0.55000000000000004">
      <c r="A792" s="21" t="b">
        <f>SOF[[#This Row],[RepDate]]='Monthly-Individual-Data'!A797</f>
        <v>0</v>
      </c>
      <c r="B792" s="21">
        <v>44774</v>
      </c>
      <c r="C792" t="s">
        <v>269</v>
      </c>
      <c r="D792" t="s">
        <v>183</v>
      </c>
      <c r="E792">
        <v>7</v>
      </c>
      <c r="F792" t="str">
        <f>INDEX(Branch[Area],MATCH(SOF[[#This Row],[Branch]],Branch[SortCode],0))</f>
        <v>North &amp; West</v>
      </c>
      <c r="G792" t="str">
        <f>INDEX(Branch[Branch],MATCH(SOF[[#This Row],[Branch]],Branch[SortCode],0))</f>
        <v>Drogheda</v>
      </c>
      <c r="V792">
        <v>990622</v>
      </c>
      <c r="W792" t="str">
        <f t="shared" si="17"/>
        <v>84622300</v>
      </c>
    </row>
    <row r="793" spans="1:23" x14ac:dyDescent="0.55000000000000004">
      <c r="A793" s="21" t="b">
        <f>SOF[[#This Row],[RepDate]]='Monthly-Individual-Data'!A798</f>
        <v>0</v>
      </c>
      <c r="B793" s="21">
        <v>44774</v>
      </c>
      <c r="C793" t="s">
        <v>274</v>
      </c>
      <c r="D793" t="s">
        <v>109</v>
      </c>
      <c r="E793">
        <v>51</v>
      </c>
      <c r="F793" t="str">
        <f>INDEX(Branch[Area],MATCH(SOF[[#This Row],[Branch]],Branch[SortCode],0))</f>
        <v>North &amp; West</v>
      </c>
      <c r="G793" t="str">
        <f>INDEX(Branch[Branch],MATCH(SOF[[#This Row],[Branch]],Branch[SortCode],0))</f>
        <v>Naas</v>
      </c>
      <c r="V793">
        <v>990627</v>
      </c>
      <c r="W793" t="str">
        <f t="shared" si="17"/>
        <v>89627250</v>
      </c>
    </row>
    <row r="794" spans="1:23" x14ac:dyDescent="0.55000000000000004">
      <c r="A794" s="21" t="b">
        <f>SOF[[#This Row],[RepDate]]='Monthly-Individual-Data'!A799</f>
        <v>0</v>
      </c>
      <c r="B794" s="21">
        <v>44774</v>
      </c>
      <c r="C794" t="s">
        <v>274</v>
      </c>
      <c r="D794" t="s">
        <v>169</v>
      </c>
      <c r="E794">
        <v>158</v>
      </c>
      <c r="F794" t="str">
        <f>INDEX(Branch[Area],MATCH(SOF[[#This Row],[Branch]],Branch[SortCode],0))</f>
        <v>North &amp; West</v>
      </c>
      <c r="G794" t="str">
        <f>INDEX(Branch[Branch],MATCH(SOF[[#This Row],[Branch]],Branch[SortCode],0))</f>
        <v>Naas</v>
      </c>
      <c r="V794">
        <v>990627</v>
      </c>
      <c r="W794" t="str">
        <f t="shared" si="17"/>
        <v>89627250</v>
      </c>
    </row>
    <row r="795" spans="1:23" x14ac:dyDescent="0.55000000000000004">
      <c r="A795" s="21" t="b">
        <f>SOF[[#This Row],[RepDate]]='Monthly-Individual-Data'!A800</f>
        <v>0</v>
      </c>
      <c r="B795" s="21">
        <v>44774</v>
      </c>
      <c r="C795" t="s">
        <v>274</v>
      </c>
      <c r="D795" t="s">
        <v>174</v>
      </c>
      <c r="E795">
        <v>104</v>
      </c>
      <c r="F795" t="str">
        <f>INDEX(Branch[Area],MATCH(SOF[[#This Row],[Branch]],Branch[SortCode],0))</f>
        <v>North &amp; West</v>
      </c>
      <c r="G795" t="str">
        <f>INDEX(Branch[Branch],MATCH(SOF[[#This Row],[Branch]],Branch[SortCode],0))</f>
        <v>Naas</v>
      </c>
      <c r="V795">
        <v>990627</v>
      </c>
      <c r="W795" t="str">
        <f t="shared" si="17"/>
        <v>89627250</v>
      </c>
    </row>
    <row r="796" spans="1:23" x14ac:dyDescent="0.55000000000000004">
      <c r="A796" s="21" t="b">
        <f>SOF[[#This Row],[RepDate]]='Monthly-Individual-Data'!A801</f>
        <v>0</v>
      </c>
      <c r="B796" s="21">
        <v>44774</v>
      </c>
      <c r="C796" t="s">
        <v>280</v>
      </c>
      <c r="D796" t="s">
        <v>109</v>
      </c>
      <c r="E796">
        <v>42</v>
      </c>
      <c r="F796" t="str">
        <f>INDEX(Branch[Area],MATCH(SOF[[#This Row],[Branch]],Branch[SortCode],0))</f>
        <v>North &amp; West</v>
      </c>
      <c r="G796" t="str">
        <f>INDEX(Branch[Branch],MATCH(SOF[[#This Row],[Branch]],Branch[SortCode],0))</f>
        <v>Sligo</v>
      </c>
      <c r="V796">
        <v>990628</v>
      </c>
      <c r="W796" t="str">
        <f t="shared" si="17"/>
        <v>95628190</v>
      </c>
    </row>
    <row r="797" spans="1:23" x14ac:dyDescent="0.55000000000000004">
      <c r="A797" s="21" t="b">
        <f>SOF[[#This Row],[RepDate]]='Monthly-Individual-Data'!A802</f>
        <v>0</v>
      </c>
      <c r="B797" s="21">
        <v>44774</v>
      </c>
      <c r="C797" t="s">
        <v>280</v>
      </c>
      <c r="D797" t="s">
        <v>168</v>
      </c>
      <c r="E797">
        <v>93</v>
      </c>
      <c r="F797" t="str">
        <f>INDEX(Branch[Area],MATCH(SOF[[#This Row],[Branch]],Branch[SortCode],0))</f>
        <v>North &amp; West</v>
      </c>
      <c r="G797" t="str">
        <f>INDEX(Branch[Branch],MATCH(SOF[[#This Row],[Branch]],Branch[SortCode],0))</f>
        <v>Sligo</v>
      </c>
      <c r="V797">
        <v>990628</v>
      </c>
      <c r="W797" t="str">
        <f t="shared" si="17"/>
        <v>95628190</v>
      </c>
    </row>
    <row r="798" spans="1:23" x14ac:dyDescent="0.55000000000000004">
      <c r="A798" s="21" t="b">
        <f>SOF[[#This Row],[RepDate]]='Monthly-Individual-Data'!A803</f>
        <v>0</v>
      </c>
      <c r="B798" s="21">
        <v>44774</v>
      </c>
      <c r="C798" t="s">
        <v>280</v>
      </c>
      <c r="D798" t="s">
        <v>169</v>
      </c>
      <c r="E798">
        <v>33</v>
      </c>
      <c r="F798" t="str">
        <f>INDEX(Branch[Area],MATCH(SOF[[#This Row],[Branch]],Branch[SortCode],0))</f>
        <v>North &amp; West</v>
      </c>
      <c r="G798" t="str">
        <f>INDEX(Branch[Branch],MATCH(SOF[[#This Row],[Branch]],Branch[SortCode],0))</f>
        <v>Sligo</v>
      </c>
      <c r="V798">
        <v>990628</v>
      </c>
      <c r="W798" t="str">
        <f t="shared" si="17"/>
        <v>95628190</v>
      </c>
    </row>
    <row r="799" spans="1:23" x14ac:dyDescent="0.55000000000000004">
      <c r="A799" s="21" t="b">
        <f>SOF[[#This Row],[RepDate]]='Monthly-Individual-Data'!A804</f>
        <v>0</v>
      </c>
      <c r="B799" s="21">
        <v>44774</v>
      </c>
      <c r="C799" t="s">
        <v>280</v>
      </c>
      <c r="D799" t="s">
        <v>172</v>
      </c>
      <c r="E799">
        <v>110</v>
      </c>
      <c r="F799" t="str">
        <f>INDEX(Branch[Area],MATCH(SOF[[#This Row],[Branch]],Branch[SortCode],0))</f>
        <v>North &amp; West</v>
      </c>
      <c r="G799" t="str">
        <f>INDEX(Branch[Branch],MATCH(SOF[[#This Row],[Branch]],Branch[SortCode],0))</f>
        <v>Sligo</v>
      </c>
      <c r="V799">
        <v>990628</v>
      </c>
      <c r="W799" t="str">
        <f t="shared" si="17"/>
        <v>95628190</v>
      </c>
    </row>
    <row r="800" spans="1:23" x14ac:dyDescent="0.55000000000000004">
      <c r="A800" s="21" t="b">
        <f>SOF[[#This Row],[RepDate]]='Monthly-Individual-Data'!A805</f>
        <v>0</v>
      </c>
      <c r="B800" s="21">
        <v>44774</v>
      </c>
      <c r="C800" t="s">
        <v>280</v>
      </c>
      <c r="D800" t="s">
        <v>175</v>
      </c>
      <c r="E800">
        <v>65</v>
      </c>
      <c r="F800" t="str">
        <f>INDEX(Branch[Area],MATCH(SOF[[#This Row],[Branch]],Branch[SortCode],0))</f>
        <v>North &amp; West</v>
      </c>
      <c r="G800" t="str">
        <f>INDEX(Branch[Branch],MATCH(SOF[[#This Row],[Branch]],Branch[SortCode],0))</f>
        <v>Sligo</v>
      </c>
      <c r="V800">
        <v>990628</v>
      </c>
      <c r="W800" t="str">
        <f t="shared" si="17"/>
        <v>95628190</v>
      </c>
    </row>
    <row r="801" spans="1:23" x14ac:dyDescent="0.55000000000000004">
      <c r="A801" s="21" t="b">
        <f>SOF[[#This Row],[RepDate]]='Monthly-Individual-Data'!A806</f>
        <v>0</v>
      </c>
      <c r="B801" s="21">
        <v>44774</v>
      </c>
      <c r="C801" t="s">
        <v>280</v>
      </c>
      <c r="D801" t="s">
        <v>180</v>
      </c>
      <c r="E801">
        <v>149</v>
      </c>
      <c r="F801" t="str">
        <f>INDEX(Branch[Area],MATCH(SOF[[#This Row],[Branch]],Branch[SortCode],0))</f>
        <v>North &amp; West</v>
      </c>
      <c r="G801" t="str">
        <f>INDEX(Branch[Branch],MATCH(SOF[[#This Row],[Branch]],Branch[SortCode],0))</f>
        <v>Sligo</v>
      </c>
      <c r="V801">
        <v>990628</v>
      </c>
      <c r="W801" t="str">
        <f t="shared" si="17"/>
        <v>95628190</v>
      </c>
    </row>
    <row r="802" spans="1:23" x14ac:dyDescent="0.55000000000000004">
      <c r="A802" s="21" t="b">
        <f>SOF[[#This Row],[RepDate]]='Monthly-Individual-Data'!A807</f>
        <v>0</v>
      </c>
      <c r="B802" s="21">
        <v>44774</v>
      </c>
      <c r="C802" t="s">
        <v>280</v>
      </c>
      <c r="D802" t="s">
        <v>183</v>
      </c>
      <c r="E802">
        <v>74</v>
      </c>
      <c r="F802" t="str">
        <f>INDEX(Branch[Area],MATCH(SOF[[#This Row],[Branch]],Branch[SortCode],0))</f>
        <v>North &amp; West</v>
      </c>
      <c r="G802" t="str">
        <f>INDEX(Branch[Branch],MATCH(SOF[[#This Row],[Branch]],Branch[SortCode],0))</f>
        <v>Sligo</v>
      </c>
      <c r="V802">
        <v>990628</v>
      </c>
      <c r="W802" t="str">
        <f t="shared" si="17"/>
        <v>95628190</v>
      </c>
    </row>
    <row r="803" spans="1:23" x14ac:dyDescent="0.55000000000000004">
      <c r="A803" s="21" t="b">
        <f>SOF[[#This Row],[RepDate]]='Monthly-Individual-Data'!A808</f>
        <v>0</v>
      </c>
      <c r="B803" s="21">
        <v>44774</v>
      </c>
      <c r="C803" t="s">
        <v>276</v>
      </c>
      <c r="D803" t="s">
        <v>109</v>
      </c>
      <c r="E803">
        <v>43</v>
      </c>
      <c r="F803" t="str">
        <f>INDEX(Branch[Area],MATCH(SOF[[#This Row],[Branch]],Branch[SortCode],0))</f>
        <v>North &amp; West</v>
      </c>
      <c r="G803" t="str">
        <f>INDEX(Branch[Branch],MATCH(SOF[[#This Row],[Branch]],Branch[SortCode],0))</f>
        <v>Maynooth</v>
      </c>
      <c r="V803">
        <v>990643</v>
      </c>
      <c r="W803" t="str">
        <f t="shared" si="17"/>
        <v>91643230</v>
      </c>
    </row>
    <row r="804" spans="1:23" x14ac:dyDescent="0.55000000000000004">
      <c r="A804" s="21" t="b">
        <f>SOF[[#This Row],[RepDate]]='Monthly-Individual-Data'!A809</f>
        <v>0</v>
      </c>
      <c r="B804" s="21">
        <v>44774</v>
      </c>
      <c r="C804" t="s">
        <v>276</v>
      </c>
      <c r="D804" t="s">
        <v>174</v>
      </c>
      <c r="E804">
        <v>144</v>
      </c>
      <c r="F804" t="str">
        <f>INDEX(Branch[Area],MATCH(SOF[[#This Row],[Branch]],Branch[SortCode],0))</f>
        <v>North &amp; West</v>
      </c>
      <c r="G804" t="str">
        <f>INDEX(Branch[Branch],MATCH(SOF[[#This Row],[Branch]],Branch[SortCode],0))</f>
        <v>Maynooth</v>
      </c>
      <c r="V804">
        <v>990643</v>
      </c>
      <c r="W804" t="str">
        <f t="shared" si="17"/>
        <v>91643230</v>
      </c>
    </row>
    <row r="805" spans="1:23" x14ac:dyDescent="0.55000000000000004">
      <c r="A805" s="21" t="b">
        <f>SOF[[#This Row],[RepDate]]='Monthly-Individual-Data'!A810</f>
        <v>0</v>
      </c>
      <c r="B805" s="21">
        <v>44774</v>
      </c>
      <c r="C805" t="s">
        <v>275</v>
      </c>
      <c r="D805" t="s">
        <v>109</v>
      </c>
      <c r="E805">
        <v>54</v>
      </c>
      <c r="F805" t="str">
        <f>INDEX(Branch[Area],MATCH(SOF[[#This Row],[Branch]],Branch[SortCode],0))</f>
        <v>North &amp; West</v>
      </c>
      <c r="G805" t="str">
        <f>INDEX(Branch[Branch],MATCH(SOF[[#This Row],[Branch]],Branch[SortCode],0))</f>
        <v>Newbridge</v>
      </c>
      <c r="V805">
        <v>990645</v>
      </c>
      <c r="W805" t="str">
        <f t="shared" si="17"/>
        <v>90645240</v>
      </c>
    </row>
    <row r="806" spans="1:23" x14ac:dyDescent="0.55000000000000004">
      <c r="A806" s="21" t="b">
        <f>SOF[[#This Row],[RepDate]]='Monthly-Individual-Data'!A811</f>
        <v>0</v>
      </c>
      <c r="B806" s="21">
        <v>44774</v>
      </c>
      <c r="C806" t="s">
        <v>281</v>
      </c>
      <c r="D806" t="s">
        <v>109</v>
      </c>
      <c r="E806">
        <v>77</v>
      </c>
      <c r="F806" t="str">
        <f>INDEX(Branch[Area],MATCH(SOF[[#This Row],[Branch]],Branch[SortCode],0))</f>
        <v>North &amp; West</v>
      </c>
      <c r="G806" t="str">
        <f>INDEX(Branch[Branch],MATCH(SOF[[#This Row],[Branch]],Branch[SortCode],0))</f>
        <v>Letterkenny</v>
      </c>
      <c r="V806">
        <v>990646</v>
      </c>
      <c r="W806" t="str">
        <f t="shared" si="17"/>
        <v>96646180</v>
      </c>
    </row>
    <row r="807" spans="1:23" x14ac:dyDescent="0.55000000000000004">
      <c r="A807" s="21" t="b">
        <f>SOF[[#This Row],[RepDate]]='Monthly-Individual-Data'!A812</f>
        <v>0</v>
      </c>
      <c r="B807" s="21">
        <v>44774</v>
      </c>
      <c r="C807" t="s">
        <v>281</v>
      </c>
      <c r="D807" t="s">
        <v>168</v>
      </c>
      <c r="E807">
        <v>55</v>
      </c>
      <c r="F807" t="str">
        <f>INDEX(Branch[Area],MATCH(SOF[[#This Row],[Branch]],Branch[SortCode],0))</f>
        <v>North &amp; West</v>
      </c>
      <c r="G807" t="str">
        <f>INDEX(Branch[Branch],MATCH(SOF[[#This Row],[Branch]],Branch[SortCode],0))</f>
        <v>Letterkenny</v>
      </c>
      <c r="V807">
        <v>990646</v>
      </c>
      <c r="W807" t="str">
        <f t="shared" si="17"/>
        <v>96646180</v>
      </c>
    </row>
    <row r="808" spans="1:23" x14ac:dyDescent="0.55000000000000004">
      <c r="A808" s="21" t="b">
        <f>SOF[[#This Row],[RepDate]]='Monthly-Individual-Data'!A813</f>
        <v>0</v>
      </c>
      <c r="B808" s="21">
        <v>44774</v>
      </c>
      <c r="C808" t="s">
        <v>281</v>
      </c>
      <c r="D808" t="s">
        <v>169</v>
      </c>
      <c r="E808">
        <v>69</v>
      </c>
      <c r="F808" t="str">
        <f>INDEX(Branch[Area],MATCH(SOF[[#This Row],[Branch]],Branch[SortCode],0))</f>
        <v>North &amp; West</v>
      </c>
      <c r="G808" t="str">
        <f>INDEX(Branch[Branch],MATCH(SOF[[#This Row],[Branch]],Branch[SortCode],0))</f>
        <v>Letterkenny</v>
      </c>
      <c r="V808">
        <v>990646</v>
      </c>
      <c r="W808" t="str">
        <f t="shared" si="17"/>
        <v>96646180</v>
      </c>
    </row>
    <row r="809" spans="1:23" x14ac:dyDescent="0.55000000000000004">
      <c r="A809" s="21" t="b">
        <f>SOF[[#This Row],[RepDate]]='Monthly-Individual-Data'!A814</f>
        <v>0</v>
      </c>
      <c r="B809" s="21">
        <v>44774</v>
      </c>
      <c r="C809" t="s">
        <v>281</v>
      </c>
      <c r="D809" t="s">
        <v>171</v>
      </c>
      <c r="E809">
        <v>70</v>
      </c>
      <c r="F809" t="str">
        <f>INDEX(Branch[Area],MATCH(SOF[[#This Row],[Branch]],Branch[SortCode],0))</f>
        <v>North &amp; West</v>
      </c>
      <c r="G809" t="str">
        <f>INDEX(Branch[Branch],MATCH(SOF[[#This Row],[Branch]],Branch[SortCode],0))</f>
        <v>Letterkenny</v>
      </c>
      <c r="V809">
        <v>990646</v>
      </c>
      <c r="W809" t="str">
        <f t="shared" si="17"/>
        <v>96646180</v>
      </c>
    </row>
    <row r="810" spans="1:23" x14ac:dyDescent="0.55000000000000004">
      <c r="A810" s="21" t="b">
        <f>SOF[[#This Row],[RepDate]]='Monthly-Individual-Data'!A815</f>
        <v>0</v>
      </c>
      <c r="B810" s="21">
        <v>44774</v>
      </c>
      <c r="C810" t="s">
        <v>281</v>
      </c>
      <c r="D810" t="s">
        <v>174</v>
      </c>
      <c r="E810">
        <v>159</v>
      </c>
      <c r="F810" t="str">
        <f>INDEX(Branch[Area],MATCH(SOF[[#This Row],[Branch]],Branch[SortCode],0))</f>
        <v>North &amp; West</v>
      </c>
      <c r="G810" t="str">
        <f>INDEX(Branch[Branch],MATCH(SOF[[#This Row],[Branch]],Branch[SortCode],0))</f>
        <v>Letterkenny</v>
      </c>
      <c r="V810">
        <v>990646</v>
      </c>
      <c r="W810" t="str">
        <f t="shared" si="17"/>
        <v>96646180</v>
      </c>
    </row>
    <row r="811" spans="1:23" x14ac:dyDescent="0.55000000000000004">
      <c r="A811" s="21" t="b">
        <f>SOF[[#This Row],[RepDate]]='Monthly-Individual-Data'!A816</f>
        <v>0</v>
      </c>
      <c r="B811" s="21">
        <v>44774</v>
      </c>
      <c r="C811" t="s">
        <v>281</v>
      </c>
      <c r="D811" t="s">
        <v>175</v>
      </c>
      <c r="E811">
        <v>154</v>
      </c>
      <c r="F811" t="str">
        <f>INDEX(Branch[Area],MATCH(SOF[[#This Row],[Branch]],Branch[SortCode],0))</f>
        <v>North &amp; West</v>
      </c>
      <c r="G811" t="str">
        <f>INDEX(Branch[Branch],MATCH(SOF[[#This Row],[Branch]],Branch[SortCode],0))</f>
        <v>Letterkenny</v>
      </c>
      <c r="V811">
        <v>990646</v>
      </c>
      <c r="W811" t="str">
        <f t="shared" si="17"/>
        <v>96646180</v>
      </c>
    </row>
    <row r="812" spans="1:23" x14ac:dyDescent="0.55000000000000004">
      <c r="A812" s="21" t="b">
        <f>SOF[[#This Row],[RepDate]]='Monthly-Individual-Data'!A817</f>
        <v>0</v>
      </c>
      <c r="B812" s="21">
        <v>44774</v>
      </c>
      <c r="C812" t="s">
        <v>281</v>
      </c>
      <c r="D812" t="s">
        <v>177</v>
      </c>
      <c r="E812">
        <v>44</v>
      </c>
      <c r="F812" t="str">
        <f>INDEX(Branch[Area],MATCH(SOF[[#This Row],[Branch]],Branch[SortCode],0))</f>
        <v>North &amp; West</v>
      </c>
      <c r="G812" t="str">
        <f>INDEX(Branch[Branch],MATCH(SOF[[#This Row],[Branch]],Branch[SortCode],0))</f>
        <v>Letterkenny</v>
      </c>
      <c r="V812">
        <v>990646</v>
      </c>
      <c r="W812" t="str">
        <f t="shared" si="17"/>
        <v>96646180</v>
      </c>
    </row>
    <row r="813" spans="1:23" x14ac:dyDescent="0.55000000000000004">
      <c r="A813" s="21" t="b">
        <f>SOF[[#This Row],[RepDate]]='Monthly-Individual-Data'!A818</f>
        <v>0</v>
      </c>
      <c r="B813" s="21">
        <v>44774</v>
      </c>
      <c r="C813" t="s">
        <v>281</v>
      </c>
      <c r="D813" t="s">
        <v>180</v>
      </c>
      <c r="E813">
        <v>38</v>
      </c>
      <c r="F813" t="str">
        <f>INDEX(Branch[Area],MATCH(SOF[[#This Row],[Branch]],Branch[SortCode],0))</f>
        <v>North &amp; West</v>
      </c>
      <c r="G813" t="str">
        <f>INDEX(Branch[Branch],MATCH(SOF[[#This Row],[Branch]],Branch[SortCode],0))</f>
        <v>Letterkenny</v>
      </c>
      <c r="V813">
        <v>990646</v>
      </c>
      <c r="W813" t="str">
        <f t="shared" si="17"/>
        <v>96646180</v>
      </c>
    </row>
    <row r="814" spans="1:23" x14ac:dyDescent="0.55000000000000004">
      <c r="A814" s="21" t="b">
        <f>SOF[[#This Row],[RepDate]]='Monthly-Individual-Data'!A819</f>
        <v>0</v>
      </c>
      <c r="B814" s="21">
        <v>44774</v>
      </c>
      <c r="C814" t="s">
        <v>271</v>
      </c>
      <c r="D814" t="s">
        <v>109</v>
      </c>
      <c r="E814">
        <v>126</v>
      </c>
      <c r="F814" t="str">
        <f>INDEX(Branch[Area],MATCH(SOF[[#This Row],[Branch]],Branch[SortCode],0))</f>
        <v>North &amp; West</v>
      </c>
      <c r="G814" t="str">
        <f>INDEX(Branch[Branch],MATCH(SOF[[#This Row],[Branch]],Branch[SortCode],0))</f>
        <v>Cavan</v>
      </c>
      <c r="V814">
        <v>990668</v>
      </c>
      <c r="W814" t="str">
        <f t="shared" si="17"/>
        <v>86668280</v>
      </c>
    </row>
    <row r="815" spans="1:23" x14ac:dyDescent="0.55000000000000004">
      <c r="A815" s="21" t="b">
        <f>SOF[[#This Row],[RepDate]]='Monthly-Individual-Data'!A820</f>
        <v>0</v>
      </c>
      <c r="B815" s="21">
        <v>44774</v>
      </c>
      <c r="C815" t="s">
        <v>273</v>
      </c>
      <c r="D815" t="s">
        <v>109</v>
      </c>
      <c r="E815">
        <v>27</v>
      </c>
      <c r="F815" t="str">
        <f>INDEX(Branch[Area],MATCH(SOF[[#This Row],[Branch]],Branch[SortCode],0))</f>
        <v>North &amp; West</v>
      </c>
      <c r="G815" t="str">
        <f>INDEX(Branch[Branch],MATCH(SOF[[#This Row],[Branch]],Branch[SortCode],0))</f>
        <v>Ashbourne</v>
      </c>
      <c r="V815">
        <v>990671</v>
      </c>
      <c r="W815" t="str">
        <f t="shared" si="17"/>
        <v>88671260</v>
      </c>
    </row>
    <row r="816" spans="1:23" x14ac:dyDescent="0.55000000000000004">
      <c r="A816" s="21" t="b">
        <f>SOF[[#This Row],[RepDate]]='Monthly-Individual-Data'!A821</f>
        <v>0</v>
      </c>
      <c r="B816" s="21">
        <v>44774</v>
      </c>
      <c r="C816" t="s">
        <v>278</v>
      </c>
      <c r="D816" t="s">
        <v>109</v>
      </c>
      <c r="E816">
        <v>3</v>
      </c>
      <c r="F816" t="str">
        <f>INDEX(Branch[Area],MATCH(SOF[[#This Row],[Branch]],Branch[SortCode],0))</f>
        <v>North &amp; West</v>
      </c>
      <c r="G816" t="str">
        <f>INDEX(Branch[Branch],MATCH(SOF[[#This Row],[Branch]],Branch[SortCode],0))</f>
        <v>Athlone</v>
      </c>
      <c r="V816">
        <v>990718</v>
      </c>
      <c r="W816" t="str">
        <f t="shared" si="17"/>
        <v>93718210</v>
      </c>
    </row>
    <row r="817" spans="1:23" x14ac:dyDescent="0.55000000000000004">
      <c r="A817" s="21" t="b">
        <f>SOF[[#This Row],[RepDate]]='Monthly-Individual-Data'!A822</f>
        <v>0</v>
      </c>
      <c r="B817" s="21">
        <v>44774</v>
      </c>
      <c r="C817" t="s">
        <v>278</v>
      </c>
      <c r="D817" t="s">
        <v>168</v>
      </c>
      <c r="E817">
        <v>101</v>
      </c>
      <c r="F817" t="str">
        <f>INDEX(Branch[Area],MATCH(SOF[[#This Row],[Branch]],Branch[SortCode],0))</f>
        <v>North &amp; West</v>
      </c>
      <c r="G817" t="str">
        <f>INDEX(Branch[Branch],MATCH(SOF[[#This Row],[Branch]],Branch[SortCode],0))</f>
        <v>Athlone</v>
      </c>
      <c r="V817">
        <v>990718</v>
      </c>
      <c r="W817" t="str">
        <f t="shared" si="17"/>
        <v>93718210</v>
      </c>
    </row>
    <row r="818" spans="1:23" x14ac:dyDescent="0.55000000000000004">
      <c r="A818" s="21" t="b">
        <f>SOF[[#This Row],[RepDate]]='Monthly-Individual-Data'!A823</f>
        <v>0</v>
      </c>
      <c r="B818" s="21">
        <v>44774</v>
      </c>
      <c r="C818" t="s">
        <v>278</v>
      </c>
      <c r="D818" t="s">
        <v>169</v>
      </c>
      <c r="E818">
        <v>50</v>
      </c>
      <c r="F818" t="str">
        <f>INDEX(Branch[Area],MATCH(SOF[[#This Row],[Branch]],Branch[SortCode],0))</f>
        <v>North &amp; West</v>
      </c>
      <c r="G818" t="str">
        <f>INDEX(Branch[Branch],MATCH(SOF[[#This Row],[Branch]],Branch[SortCode],0))</f>
        <v>Athlone</v>
      </c>
      <c r="V818">
        <v>990718</v>
      </c>
      <c r="W818" t="str">
        <f t="shared" si="17"/>
        <v>93718210</v>
      </c>
    </row>
    <row r="819" spans="1:23" x14ac:dyDescent="0.55000000000000004">
      <c r="A819" s="21" t="b">
        <f>SOF[[#This Row],[RepDate]]='Monthly-Individual-Data'!A824</f>
        <v>0</v>
      </c>
      <c r="B819" s="21">
        <v>44774</v>
      </c>
      <c r="C819" t="s">
        <v>278</v>
      </c>
      <c r="D819" t="s">
        <v>171</v>
      </c>
      <c r="E819">
        <v>154</v>
      </c>
      <c r="F819" t="str">
        <f>INDEX(Branch[Area],MATCH(SOF[[#This Row],[Branch]],Branch[SortCode],0))</f>
        <v>North &amp; West</v>
      </c>
      <c r="G819" t="str">
        <f>INDEX(Branch[Branch],MATCH(SOF[[#This Row],[Branch]],Branch[SortCode],0))</f>
        <v>Athlone</v>
      </c>
      <c r="V819">
        <v>990718</v>
      </c>
      <c r="W819" t="str">
        <f t="shared" si="17"/>
        <v>93718210</v>
      </c>
    </row>
    <row r="820" spans="1:23" x14ac:dyDescent="0.55000000000000004">
      <c r="A820" s="21" t="b">
        <f>SOF[[#This Row],[RepDate]]='Monthly-Individual-Data'!A825</f>
        <v>0</v>
      </c>
      <c r="B820" s="21">
        <v>44774</v>
      </c>
      <c r="C820" t="s">
        <v>298</v>
      </c>
      <c r="D820" t="s">
        <v>109</v>
      </c>
      <c r="E820">
        <v>8</v>
      </c>
      <c r="F820" t="str">
        <f>INDEX(Branch[Area],MATCH(SOF[[#This Row],[Branch]],Branch[SortCode],0))</f>
        <v>North &amp; West</v>
      </c>
      <c r="G820" t="str">
        <f>INDEX(Branch[Branch],MATCH(SOF[[#This Row],[Branch]],Branch[SortCode],0))</f>
        <v>Tullamore</v>
      </c>
      <c r="V820">
        <v>990721</v>
      </c>
      <c r="W820" t="str">
        <f t="shared" si="17"/>
        <v>11372110</v>
      </c>
    </row>
    <row r="821" spans="1:23" x14ac:dyDescent="0.55000000000000004">
      <c r="A821" s="21" t="b">
        <f>SOF[[#This Row],[RepDate]]='Monthly-Individual-Data'!A826</f>
        <v>0</v>
      </c>
      <c r="B821" s="21">
        <v>44774</v>
      </c>
      <c r="C821" t="s">
        <v>298</v>
      </c>
      <c r="D821" t="s">
        <v>168</v>
      </c>
      <c r="E821">
        <v>155</v>
      </c>
      <c r="F821" t="str">
        <f>INDEX(Branch[Area],MATCH(SOF[[#This Row],[Branch]],Branch[SortCode],0))</f>
        <v>North &amp; West</v>
      </c>
      <c r="G821" t="str">
        <f>INDEX(Branch[Branch],MATCH(SOF[[#This Row],[Branch]],Branch[SortCode],0))</f>
        <v>Tullamore</v>
      </c>
      <c r="V821">
        <v>990721</v>
      </c>
      <c r="W821" t="str">
        <f t="shared" si="17"/>
        <v>11372110</v>
      </c>
    </row>
    <row r="822" spans="1:23" x14ac:dyDescent="0.55000000000000004">
      <c r="A822" s="21" t="b">
        <f>SOF[[#This Row],[RepDate]]='Monthly-Individual-Data'!A827</f>
        <v>0</v>
      </c>
      <c r="B822" s="21">
        <v>44774</v>
      </c>
      <c r="C822" t="s">
        <v>298</v>
      </c>
      <c r="D822" t="s">
        <v>169</v>
      </c>
      <c r="E822">
        <v>150</v>
      </c>
      <c r="F822" t="str">
        <f>INDEX(Branch[Area],MATCH(SOF[[#This Row],[Branch]],Branch[SortCode],0))</f>
        <v>North &amp; West</v>
      </c>
      <c r="G822" t="str">
        <f>INDEX(Branch[Branch],MATCH(SOF[[#This Row],[Branch]],Branch[SortCode],0))</f>
        <v>Tullamore</v>
      </c>
      <c r="V822">
        <v>990721</v>
      </c>
      <c r="W822" t="str">
        <f t="shared" si="17"/>
        <v>11372110</v>
      </c>
    </row>
    <row r="823" spans="1:23" x14ac:dyDescent="0.55000000000000004">
      <c r="A823" s="21" t="b">
        <f>SOF[[#This Row],[RepDate]]='Monthly-Individual-Data'!A828</f>
        <v>0</v>
      </c>
      <c r="B823" s="21">
        <v>44774</v>
      </c>
      <c r="C823" t="s">
        <v>298</v>
      </c>
      <c r="D823" t="s">
        <v>171</v>
      </c>
      <c r="E823">
        <v>77</v>
      </c>
      <c r="F823" t="str">
        <f>INDEX(Branch[Area],MATCH(SOF[[#This Row],[Branch]],Branch[SortCode],0))</f>
        <v>North &amp; West</v>
      </c>
      <c r="G823" t="str">
        <f>INDEX(Branch[Branch],MATCH(SOF[[#This Row],[Branch]],Branch[SortCode],0))</f>
        <v>Tullamore</v>
      </c>
      <c r="V823">
        <v>990721</v>
      </c>
      <c r="W823" t="str">
        <f t="shared" si="17"/>
        <v>11372110</v>
      </c>
    </row>
    <row r="824" spans="1:23" x14ac:dyDescent="0.55000000000000004">
      <c r="A824" s="21" t="b">
        <f>SOF[[#This Row],[RepDate]]='Monthly-Individual-Data'!A829</f>
        <v>0</v>
      </c>
      <c r="B824" s="21">
        <v>44774</v>
      </c>
      <c r="C824" t="s">
        <v>298</v>
      </c>
      <c r="D824" t="s">
        <v>174</v>
      </c>
      <c r="E824">
        <v>105</v>
      </c>
      <c r="F824" t="str">
        <f>INDEX(Branch[Area],MATCH(SOF[[#This Row],[Branch]],Branch[SortCode],0))</f>
        <v>North &amp; West</v>
      </c>
      <c r="G824" t="str">
        <f>INDEX(Branch[Branch],MATCH(SOF[[#This Row],[Branch]],Branch[SortCode],0))</f>
        <v>Tullamore</v>
      </c>
      <c r="V824">
        <v>990721</v>
      </c>
      <c r="W824" t="str">
        <f t="shared" si="17"/>
        <v>11372110</v>
      </c>
    </row>
    <row r="825" spans="1:23" x14ac:dyDescent="0.55000000000000004">
      <c r="A825" s="21" t="b">
        <f>SOF[[#This Row],[RepDate]]='Monthly-Individual-Data'!A830</f>
        <v>0</v>
      </c>
      <c r="B825" s="21">
        <v>44774</v>
      </c>
      <c r="C825" t="s">
        <v>296</v>
      </c>
      <c r="D825" t="s">
        <v>109</v>
      </c>
      <c r="E825">
        <v>104</v>
      </c>
      <c r="F825" t="str">
        <f>INDEX(Branch[Area],MATCH(SOF[[#This Row],[Branch]],Branch[SortCode],0))</f>
        <v>North &amp; West</v>
      </c>
      <c r="G825" t="str">
        <f>INDEX(Branch[Branch],MATCH(SOF[[#This Row],[Branch]],Branch[SortCode],0))</f>
        <v>Portlaoise</v>
      </c>
      <c r="V825">
        <v>990722</v>
      </c>
      <c r="W825" t="str">
        <f t="shared" si="17"/>
        <v>11172230</v>
      </c>
    </row>
    <row r="826" spans="1:23" x14ac:dyDescent="0.55000000000000004">
      <c r="A826" s="21" t="b">
        <f>SOF[[#This Row],[RepDate]]='Monthly-Individual-Data'!A831</f>
        <v>0</v>
      </c>
      <c r="B826" s="21">
        <v>44774</v>
      </c>
      <c r="C826" t="s">
        <v>296</v>
      </c>
      <c r="D826" t="s">
        <v>169</v>
      </c>
      <c r="E826">
        <v>60</v>
      </c>
      <c r="F826" t="str">
        <f>INDEX(Branch[Area],MATCH(SOF[[#This Row],[Branch]],Branch[SortCode],0))</f>
        <v>North &amp; West</v>
      </c>
      <c r="G826" t="str">
        <f>INDEX(Branch[Branch],MATCH(SOF[[#This Row],[Branch]],Branch[SortCode],0))</f>
        <v>Portlaoise</v>
      </c>
      <c r="V826">
        <v>990722</v>
      </c>
      <c r="W826" t="str">
        <f t="shared" si="17"/>
        <v>11172230</v>
      </c>
    </row>
    <row r="827" spans="1:23" x14ac:dyDescent="0.55000000000000004">
      <c r="A827" s="21" t="b">
        <f>SOF[[#This Row],[RepDate]]='Monthly-Individual-Data'!A832</f>
        <v>0</v>
      </c>
      <c r="B827" s="21">
        <v>44774</v>
      </c>
      <c r="C827" t="s">
        <v>296</v>
      </c>
      <c r="D827" t="s">
        <v>173</v>
      </c>
      <c r="E827">
        <v>135</v>
      </c>
      <c r="F827" t="str">
        <f>INDEX(Branch[Area],MATCH(SOF[[#This Row],[Branch]],Branch[SortCode],0))</f>
        <v>North &amp; West</v>
      </c>
      <c r="G827" t="str">
        <f>INDEX(Branch[Branch],MATCH(SOF[[#This Row],[Branch]],Branch[SortCode],0))</f>
        <v>Portlaoise</v>
      </c>
      <c r="V827">
        <v>990722</v>
      </c>
      <c r="W827" t="str">
        <f t="shared" si="17"/>
        <v>11172230</v>
      </c>
    </row>
    <row r="828" spans="1:23" x14ac:dyDescent="0.55000000000000004">
      <c r="A828" s="21" t="b">
        <f>SOF[[#This Row],[RepDate]]='Monthly-Individual-Data'!A833</f>
        <v>0</v>
      </c>
      <c r="B828" s="21">
        <v>44774</v>
      </c>
      <c r="C828" t="s">
        <v>296</v>
      </c>
      <c r="D828" t="s">
        <v>174</v>
      </c>
      <c r="E828">
        <v>157</v>
      </c>
      <c r="F828" t="str">
        <f>INDEX(Branch[Area],MATCH(SOF[[#This Row],[Branch]],Branch[SortCode],0))</f>
        <v>North &amp; West</v>
      </c>
      <c r="G828" t="str">
        <f>INDEX(Branch[Branch],MATCH(SOF[[#This Row],[Branch]],Branch[SortCode],0))</f>
        <v>Portlaoise</v>
      </c>
      <c r="V828">
        <v>990722</v>
      </c>
      <c r="W828" t="str">
        <f t="shared" si="17"/>
        <v>11172230</v>
      </c>
    </row>
    <row r="829" spans="1:23" x14ac:dyDescent="0.55000000000000004">
      <c r="A829" s="21" t="b">
        <f>SOF[[#This Row],[RepDate]]='Monthly-Individual-Data'!A834</f>
        <v>0</v>
      </c>
      <c r="B829" s="21">
        <v>44774</v>
      </c>
      <c r="C829" t="s">
        <v>293</v>
      </c>
      <c r="D829" t="s">
        <v>109</v>
      </c>
      <c r="E829">
        <v>67</v>
      </c>
      <c r="F829" t="str">
        <f>INDEX(Branch[Area],MATCH(SOF[[#This Row],[Branch]],Branch[SortCode],0))</f>
        <v>North &amp; West</v>
      </c>
      <c r="G829" t="str">
        <f>INDEX(Branch[Branch],MATCH(SOF[[#This Row],[Branch]],Branch[SortCode],0))</f>
        <v>131 O'Connell St</v>
      </c>
      <c r="V829">
        <v>990724</v>
      </c>
      <c r="W829" t="str">
        <f t="shared" si="17"/>
        <v>10872460</v>
      </c>
    </row>
    <row r="830" spans="1:23" x14ac:dyDescent="0.55000000000000004">
      <c r="A830" s="21" t="b">
        <f>SOF[[#This Row],[RepDate]]='Monthly-Individual-Data'!A835</f>
        <v>0</v>
      </c>
      <c r="B830" s="21">
        <v>44774</v>
      </c>
      <c r="C830" t="s">
        <v>293</v>
      </c>
      <c r="D830" t="s">
        <v>168</v>
      </c>
      <c r="E830">
        <v>38</v>
      </c>
      <c r="F830" t="str">
        <f>INDEX(Branch[Area],MATCH(SOF[[#This Row],[Branch]],Branch[SortCode],0))</f>
        <v>North &amp; West</v>
      </c>
      <c r="G830" t="str">
        <f>INDEX(Branch[Branch],MATCH(SOF[[#This Row],[Branch]],Branch[SortCode],0))</f>
        <v>131 O'Connell St</v>
      </c>
      <c r="V830">
        <v>990724</v>
      </c>
      <c r="W830" t="str">
        <f t="shared" si="17"/>
        <v>10872460</v>
      </c>
    </row>
    <row r="831" spans="1:23" x14ac:dyDescent="0.55000000000000004">
      <c r="A831" s="21" t="b">
        <f>SOF[[#This Row],[RepDate]]='Monthly-Individual-Data'!A836</f>
        <v>0</v>
      </c>
      <c r="B831" s="21">
        <v>44774</v>
      </c>
      <c r="C831" t="s">
        <v>293</v>
      </c>
      <c r="D831" t="s">
        <v>169</v>
      </c>
      <c r="E831">
        <v>92</v>
      </c>
      <c r="F831" t="str">
        <f>INDEX(Branch[Area],MATCH(SOF[[#This Row],[Branch]],Branch[SortCode],0))</f>
        <v>North &amp; West</v>
      </c>
      <c r="G831" t="str">
        <f>INDEX(Branch[Branch],MATCH(SOF[[#This Row],[Branch]],Branch[SortCode],0))</f>
        <v>131 O'Connell St</v>
      </c>
      <c r="V831">
        <v>990724</v>
      </c>
      <c r="W831" t="str">
        <f t="shared" si="17"/>
        <v>10872460</v>
      </c>
    </row>
    <row r="832" spans="1:23" x14ac:dyDescent="0.55000000000000004">
      <c r="A832" s="21" t="b">
        <f>SOF[[#This Row],[RepDate]]='Monthly-Individual-Data'!A837</f>
        <v>0</v>
      </c>
      <c r="B832" s="21">
        <v>44774</v>
      </c>
      <c r="C832" t="s">
        <v>293</v>
      </c>
      <c r="D832" t="s">
        <v>171</v>
      </c>
      <c r="E832">
        <v>147</v>
      </c>
      <c r="F832" t="str">
        <f>INDEX(Branch[Area],MATCH(SOF[[#This Row],[Branch]],Branch[SortCode],0))</f>
        <v>North &amp; West</v>
      </c>
      <c r="G832" t="str">
        <f>INDEX(Branch[Branch],MATCH(SOF[[#This Row],[Branch]],Branch[SortCode],0))</f>
        <v>131 O'Connell St</v>
      </c>
      <c r="V832">
        <v>990724</v>
      </c>
      <c r="W832" t="str">
        <f t="shared" si="17"/>
        <v>10872460</v>
      </c>
    </row>
    <row r="833" spans="1:23" x14ac:dyDescent="0.55000000000000004">
      <c r="A833" s="21" t="b">
        <f>SOF[[#This Row],[RepDate]]='Monthly-Individual-Data'!A838</f>
        <v>0</v>
      </c>
      <c r="B833" s="21">
        <v>44774</v>
      </c>
      <c r="C833" t="s">
        <v>293</v>
      </c>
      <c r="D833" t="s">
        <v>174</v>
      </c>
      <c r="E833">
        <v>149</v>
      </c>
      <c r="F833" t="str">
        <f>INDEX(Branch[Area],MATCH(SOF[[#This Row],[Branch]],Branch[SortCode],0))</f>
        <v>North &amp; West</v>
      </c>
      <c r="G833" t="str">
        <f>INDEX(Branch[Branch],MATCH(SOF[[#This Row],[Branch]],Branch[SortCode],0))</f>
        <v>131 O'Connell St</v>
      </c>
      <c r="V833">
        <v>990724</v>
      </c>
      <c r="W833" t="str">
        <f t="shared" si="17"/>
        <v>10872460</v>
      </c>
    </row>
    <row r="834" spans="1:23" x14ac:dyDescent="0.55000000000000004">
      <c r="A834" s="21" t="b">
        <f>SOF[[#This Row],[RepDate]]='Monthly-Individual-Data'!A839</f>
        <v>0</v>
      </c>
      <c r="B834" s="21">
        <v>44774</v>
      </c>
      <c r="C834" t="s">
        <v>293</v>
      </c>
      <c r="D834" t="s">
        <v>175</v>
      </c>
      <c r="E834">
        <v>61</v>
      </c>
      <c r="F834" t="str">
        <f>INDEX(Branch[Area],MATCH(SOF[[#This Row],[Branch]],Branch[SortCode],0))</f>
        <v>North &amp; West</v>
      </c>
      <c r="G834" t="str">
        <f>INDEX(Branch[Branch],MATCH(SOF[[#This Row],[Branch]],Branch[SortCode],0))</f>
        <v>131 O'Connell St</v>
      </c>
      <c r="V834">
        <v>990724</v>
      </c>
      <c r="W834" t="str">
        <f t="shared" si="17"/>
        <v>10872460</v>
      </c>
    </row>
    <row r="835" spans="1:23" x14ac:dyDescent="0.55000000000000004">
      <c r="A835" s="21" t="b">
        <f>SOF[[#This Row],[RepDate]]='Monthly-Individual-Data'!A840</f>
        <v>0</v>
      </c>
      <c r="B835" s="21">
        <v>44774</v>
      </c>
      <c r="C835" t="s">
        <v>287</v>
      </c>
      <c r="D835" t="s">
        <v>109</v>
      </c>
      <c r="E835">
        <v>6</v>
      </c>
      <c r="F835" t="str">
        <f>INDEX(Branch[Area],MATCH(SOF[[#This Row],[Branch]],Branch[SortCode],0))</f>
        <v>North &amp; West</v>
      </c>
      <c r="G835" t="str">
        <f>INDEX(Branch[Branch],MATCH(SOF[[#This Row],[Branch]],Branch[SortCode],0))</f>
        <v>Eyre Square</v>
      </c>
      <c r="V835">
        <v>990725</v>
      </c>
      <c r="W835" t="str">
        <f t="shared" ref="W835:W898" si="18">VLOOKUP(V835,R:S,2,0)</f>
        <v>10272512</v>
      </c>
    </row>
    <row r="836" spans="1:23" x14ac:dyDescent="0.55000000000000004">
      <c r="A836" s="21" t="b">
        <f>SOF[[#This Row],[RepDate]]='Monthly-Individual-Data'!A841</f>
        <v>0</v>
      </c>
      <c r="B836" s="21">
        <v>44774</v>
      </c>
      <c r="C836" t="s">
        <v>295</v>
      </c>
      <c r="D836" t="s">
        <v>109</v>
      </c>
      <c r="E836">
        <v>79</v>
      </c>
      <c r="F836" t="str">
        <f>INDEX(Branch[Area],MATCH(SOF[[#This Row],[Branch]],Branch[SortCode],0))</f>
        <v>North &amp; West</v>
      </c>
      <c r="G836" t="str">
        <f>INDEX(Branch[Branch],MATCH(SOF[[#This Row],[Branch]],Branch[SortCode],0))</f>
        <v>Castletroy</v>
      </c>
      <c r="V836">
        <v>990726</v>
      </c>
      <c r="W836" t="str">
        <f t="shared" si="18"/>
        <v>11072640</v>
      </c>
    </row>
    <row r="837" spans="1:23" x14ac:dyDescent="0.55000000000000004">
      <c r="A837" s="21" t="b">
        <f>SOF[[#This Row],[RepDate]]='Monthly-Individual-Data'!A842</f>
        <v>0</v>
      </c>
      <c r="B837" s="21">
        <v>44774</v>
      </c>
      <c r="C837" t="s">
        <v>295</v>
      </c>
      <c r="D837" t="s">
        <v>169</v>
      </c>
      <c r="E837">
        <v>142</v>
      </c>
      <c r="F837" t="str">
        <f>INDEX(Branch[Area],MATCH(SOF[[#This Row],[Branch]],Branch[SortCode],0))</f>
        <v>North &amp; West</v>
      </c>
      <c r="G837" t="str">
        <f>INDEX(Branch[Branch],MATCH(SOF[[#This Row],[Branch]],Branch[SortCode],0))</f>
        <v>Castletroy</v>
      </c>
      <c r="V837">
        <v>990726</v>
      </c>
      <c r="W837" t="str">
        <f t="shared" si="18"/>
        <v>11072640</v>
      </c>
    </row>
    <row r="838" spans="1:23" x14ac:dyDescent="0.55000000000000004">
      <c r="A838" s="21" t="b">
        <f>SOF[[#This Row],[RepDate]]='Monthly-Individual-Data'!A843</f>
        <v>0</v>
      </c>
      <c r="B838" s="21">
        <v>44774</v>
      </c>
      <c r="C838" t="s">
        <v>291</v>
      </c>
      <c r="D838" t="s">
        <v>109</v>
      </c>
      <c r="E838">
        <v>26</v>
      </c>
      <c r="F838" t="str">
        <f>INDEX(Branch[Area],MATCH(SOF[[#This Row],[Branch]],Branch[SortCode],0))</f>
        <v>North &amp; West</v>
      </c>
      <c r="G838" t="str">
        <f>INDEX(Branch[Branch],MATCH(SOF[[#This Row],[Branch]],Branch[SortCode],0))</f>
        <v>Newcastlewest</v>
      </c>
      <c r="V838">
        <v>990727</v>
      </c>
      <c r="W838" t="str">
        <f t="shared" si="18"/>
        <v>10672780</v>
      </c>
    </row>
    <row r="839" spans="1:23" x14ac:dyDescent="0.55000000000000004">
      <c r="A839" s="21" t="b">
        <f>SOF[[#This Row],[RepDate]]='Monthly-Individual-Data'!A844</f>
        <v>0</v>
      </c>
      <c r="B839" s="21">
        <v>44774</v>
      </c>
      <c r="C839" t="s">
        <v>291</v>
      </c>
      <c r="D839" t="s">
        <v>168</v>
      </c>
      <c r="E839">
        <v>67</v>
      </c>
      <c r="F839" t="str">
        <f>INDEX(Branch[Area],MATCH(SOF[[#This Row],[Branch]],Branch[SortCode],0))</f>
        <v>North &amp; West</v>
      </c>
      <c r="G839" t="str">
        <f>INDEX(Branch[Branch],MATCH(SOF[[#This Row],[Branch]],Branch[SortCode],0))</f>
        <v>Newcastlewest</v>
      </c>
      <c r="V839">
        <v>990727</v>
      </c>
      <c r="W839" t="str">
        <f t="shared" si="18"/>
        <v>10672780</v>
      </c>
    </row>
    <row r="840" spans="1:23" x14ac:dyDescent="0.55000000000000004">
      <c r="A840" s="21" t="b">
        <f>SOF[[#This Row],[RepDate]]='Monthly-Individual-Data'!A845</f>
        <v>0</v>
      </c>
      <c r="B840" s="21">
        <v>44774</v>
      </c>
      <c r="C840" t="s">
        <v>291</v>
      </c>
      <c r="D840" t="s">
        <v>169</v>
      </c>
      <c r="E840">
        <v>108</v>
      </c>
      <c r="F840" t="str">
        <f>INDEX(Branch[Area],MATCH(SOF[[#This Row],[Branch]],Branch[SortCode],0))</f>
        <v>North &amp; West</v>
      </c>
      <c r="G840" t="str">
        <f>INDEX(Branch[Branch],MATCH(SOF[[#This Row],[Branch]],Branch[SortCode],0))</f>
        <v>Newcastlewest</v>
      </c>
      <c r="V840">
        <v>990727</v>
      </c>
      <c r="W840" t="str">
        <f t="shared" si="18"/>
        <v>10672780</v>
      </c>
    </row>
    <row r="841" spans="1:23" x14ac:dyDescent="0.55000000000000004">
      <c r="A841" s="21" t="b">
        <f>SOF[[#This Row],[RepDate]]='Monthly-Individual-Data'!A846</f>
        <v>0</v>
      </c>
      <c r="B841" s="21">
        <v>44774</v>
      </c>
      <c r="C841" t="s">
        <v>291</v>
      </c>
      <c r="D841" t="s">
        <v>174</v>
      </c>
      <c r="E841">
        <v>62</v>
      </c>
      <c r="F841" t="str">
        <f>INDEX(Branch[Area],MATCH(SOF[[#This Row],[Branch]],Branch[SortCode],0))</f>
        <v>North &amp; West</v>
      </c>
      <c r="G841" t="str">
        <f>INDEX(Branch[Branch],MATCH(SOF[[#This Row],[Branch]],Branch[SortCode],0))</f>
        <v>Newcastlewest</v>
      </c>
      <c r="V841">
        <v>990727</v>
      </c>
      <c r="W841" t="str">
        <f t="shared" si="18"/>
        <v>10672780</v>
      </c>
    </row>
    <row r="842" spans="1:23" x14ac:dyDescent="0.55000000000000004">
      <c r="A842" s="21" t="b">
        <f>SOF[[#This Row],[RepDate]]='Monthly-Individual-Data'!A847</f>
        <v>0</v>
      </c>
      <c r="B842" s="21">
        <v>44774</v>
      </c>
      <c r="C842" t="s">
        <v>291</v>
      </c>
      <c r="D842" t="s">
        <v>175</v>
      </c>
      <c r="E842">
        <v>129</v>
      </c>
      <c r="F842" t="str">
        <f>INDEX(Branch[Area],MATCH(SOF[[#This Row],[Branch]],Branch[SortCode],0))</f>
        <v>North &amp; West</v>
      </c>
      <c r="G842" t="str">
        <f>INDEX(Branch[Branch],MATCH(SOF[[#This Row],[Branch]],Branch[SortCode],0))</f>
        <v>Newcastlewest</v>
      </c>
      <c r="V842">
        <v>990727</v>
      </c>
      <c r="W842" t="str">
        <f t="shared" si="18"/>
        <v>10672780</v>
      </c>
    </row>
    <row r="843" spans="1:23" x14ac:dyDescent="0.55000000000000004">
      <c r="A843" s="21" t="b">
        <f>SOF[[#This Row],[RepDate]]='Monthly-Individual-Data'!A848</f>
        <v>0</v>
      </c>
      <c r="B843" s="21">
        <v>44774</v>
      </c>
      <c r="C843" t="s">
        <v>290</v>
      </c>
      <c r="D843" t="s">
        <v>109</v>
      </c>
      <c r="E843">
        <v>143</v>
      </c>
      <c r="F843" t="str">
        <f>INDEX(Branch[Area],MATCH(SOF[[#This Row],[Branch]],Branch[SortCode],0))</f>
        <v>North &amp; West</v>
      </c>
      <c r="G843" t="str">
        <f>INDEX(Branch[Branch],MATCH(SOF[[#This Row],[Branch]],Branch[SortCode],0))</f>
        <v>Ennis</v>
      </c>
      <c r="V843">
        <v>990728</v>
      </c>
      <c r="W843" t="str">
        <f t="shared" si="18"/>
        <v>10572890</v>
      </c>
    </row>
    <row r="844" spans="1:23" x14ac:dyDescent="0.55000000000000004">
      <c r="A844" s="21" t="b">
        <f>SOF[[#This Row],[RepDate]]='Monthly-Individual-Data'!A849</f>
        <v>0</v>
      </c>
      <c r="B844" s="21">
        <v>44774</v>
      </c>
      <c r="C844" t="s">
        <v>290</v>
      </c>
      <c r="D844" t="s">
        <v>168</v>
      </c>
      <c r="E844">
        <v>92</v>
      </c>
      <c r="F844" t="str">
        <f>INDEX(Branch[Area],MATCH(SOF[[#This Row],[Branch]],Branch[SortCode],0))</f>
        <v>North &amp; West</v>
      </c>
      <c r="G844" t="str">
        <f>INDEX(Branch[Branch],MATCH(SOF[[#This Row],[Branch]],Branch[SortCode],0))</f>
        <v>Ennis</v>
      </c>
      <c r="V844">
        <v>990728</v>
      </c>
      <c r="W844" t="str">
        <f t="shared" si="18"/>
        <v>10572890</v>
      </c>
    </row>
    <row r="845" spans="1:23" x14ac:dyDescent="0.55000000000000004">
      <c r="A845" s="21" t="b">
        <f>SOF[[#This Row],[RepDate]]='Monthly-Individual-Data'!A850</f>
        <v>0</v>
      </c>
      <c r="B845" s="21">
        <v>44774</v>
      </c>
      <c r="C845" t="s">
        <v>290</v>
      </c>
      <c r="D845" t="s">
        <v>169</v>
      </c>
      <c r="E845">
        <v>93</v>
      </c>
      <c r="F845" t="str">
        <f>INDEX(Branch[Area],MATCH(SOF[[#This Row],[Branch]],Branch[SortCode],0))</f>
        <v>North &amp; West</v>
      </c>
      <c r="G845" t="str">
        <f>INDEX(Branch[Branch],MATCH(SOF[[#This Row],[Branch]],Branch[SortCode],0))</f>
        <v>Ennis</v>
      </c>
      <c r="V845">
        <v>990728</v>
      </c>
      <c r="W845" t="str">
        <f t="shared" si="18"/>
        <v>10572890</v>
      </c>
    </row>
    <row r="846" spans="1:23" x14ac:dyDescent="0.55000000000000004">
      <c r="A846" s="21" t="b">
        <f>SOF[[#This Row],[RepDate]]='Monthly-Individual-Data'!A851</f>
        <v>0</v>
      </c>
      <c r="B846" s="21">
        <v>44774</v>
      </c>
      <c r="C846" t="s">
        <v>290</v>
      </c>
      <c r="D846" t="s">
        <v>171</v>
      </c>
      <c r="E846">
        <v>153</v>
      </c>
      <c r="F846" t="str">
        <f>INDEX(Branch[Area],MATCH(SOF[[#This Row],[Branch]],Branch[SortCode],0))</f>
        <v>North &amp; West</v>
      </c>
      <c r="G846" t="str">
        <f>INDEX(Branch[Branch],MATCH(SOF[[#This Row],[Branch]],Branch[SortCode],0))</f>
        <v>Ennis</v>
      </c>
      <c r="V846">
        <v>990728</v>
      </c>
      <c r="W846" t="str">
        <f t="shared" si="18"/>
        <v>10572890</v>
      </c>
    </row>
    <row r="847" spans="1:23" x14ac:dyDescent="0.55000000000000004">
      <c r="A847" s="21" t="b">
        <f>SOF[[#This Row],[RepDate]]='Monthly-Individual-Data'!A852</f>
        <v>0</v>
      </c>
      <c r="B847" s="21">
        <v>44774</v>
      </c>
      <c r="C847" t="s">
        <v>290</v>
      </c>
      <c r="D847" t="s">
        <v>174</v>
      </c>
      <c r="E847">
        <v>63</v>
      </c>
      <c r="F847" t="str">
        <f>INDEX(Branch[Area],MATCH(SOF[[#This Row],[Branch]],Branch[SortCode],0))</f>
        <v>North &amp; West</v>
      </c>
      <c r="G847" t="str">
        <f>INDEX(Branch[Branch],MATCH(SOF[[#This Row],[Branch]],Branch[SortCode],0))</f>
        <v>Ennis</v>
      </c>
      <c r="V847">
        <v>990728</v>
      </c>
      <c r="W847" t="str">
        <f t="shared" si="18"/>
        <v>10572890</v>
      </c>
    </row>
    <row r="848" spans="1:23" x14ac:dyDescent="0.55000000000000004">
      <c r="A848" s="21" t="b">
        <f>SOF[[#This Row],[RepDate]]='Monthly-Individual-Data'!A853</f>
        <v>0</v>
      </c>
      <c r="B848" s="21">
        <v>44774</v>
      </c>
      <c r="C848" t="s">
        <v>290</v>
      </c>
      <c r="D848" t="s">
        <v>175</v>
      </c>
      <c r="E848">
        <v>64</v>
      </c>
      <c r="F848" t="str">
        <f>INDEX(Branch[Area],MATCH(SOF[[#This Row],[Branch]],Branch[SortCode],0))</f>
        <v>North &amp; West</v>
      </c>
      <c r="G848" t="str">
        <f>INDEX(Branch[Branch],MATCH(SOF[[#This Row],[Branch]],Branch[SortCode],0))</f>
        <v>Ennis</v>
      </c>
      <c r="V848">
        <v>990728</v>
      </c>
      <c r="W848" t="str">
        <f t="shared" si="18"/>
        <v>10572890</v>
      </c>
    </row>
    <row r="849" spans="1:23" x14ac:dyDescent="0.55000000000000004">
      <c r="A849" s="21" t="b">
        <f>SOF[[#This Row],[RepDate]]='Monthly-Individual-Data'!A854</f>
        <v>0</v>
      </c>
      <c r="B849" s="21">
        <v>44774</v>
      </c>
      <c r="C849" t="s">
        <v>290</v>
      </c>
      <c r="D849" t="s">
        <v>179</v>
      </c>
      <c r="E849">
        <v>26</v>
      </c>
      <c r="F849" t="str">
        <f>INDEX(Branch[Area],MATCH(SOF[[#This Row],[Branch]],Branch[SortCode],0))</f>
        <v>North &amp; West</v>
      </c>
      <c r="G849" t="str">
        <f>INDEX(Branch[Branch],MATCH(SOF[[#This Row],[Branch]],Branch[SortCode],0))</f>
        <v>Ennis</v>
      </c>
      <c r="V849">
        <v>990728</v>
      </c>
      <c r="W849" t="str">
        <f t="shared" si="18"/>
        <v>10572890</v>
      </c>
    </row>
    <row r="850" spans="1:23" x14ac:dyDescent="0.55000000000000004">
      <c r="A850" s="21" t="b">
        <f>SOF[[#This Row],[RepDate]]='Monthly-Individual-Data'!A855</f>
        <v>0</v>
      </c>
      <c r="B850" s="21">
        <v>44774</v>
      </c>
      <c r="C850" t="s">
        <v>290</v>
      </c>
      <c r="D850" t="s">
        <v>180</v>
      </c>
      <c r="E850">
        <v>33</v>
      </c>
      <c r="F850" t="str">
        <f>INDEX(Branch[Area],MATCH(SOF[[#This Row],[Branch]],Branch[SortCode],0))</f>
        <v>North &amp; West</v>
      </c>
      <c r="G850" t="str">
        <f>INDEX(Branch[Branch],MATCH(SOF[[#This Row],[Branch]],Branch[SortCode],0))</f>
        <v>Ennis</v>
      </c>
      <c r="V850">
        <v>990728</v>
      </c>
      <c r="W850" t="str">
        <f t="shared" si="18"/>
        <v>10572890</v>
      </c>
    </row>
    <row r="851" spans="1:23" x14ac:dyDescent="0.55000000000000004">
      <c r="A851" s="21" t="b">
        <f>SOF[[#This Row],[RepDate]]='Monthly-Individual-Data'!A856</f>
        <v>0</v>
      </c>
      <c r="B851" s="21">
        <v>44774</v>
      </c>
      <c r="C851" t="s">
        <v>285</v>
      </c>
      <c r="D851" t="s">
        <v>109</v>
      </c>
      <c r="E851">
        <v>95</v>
      </c>
      <c r="F851" t="str">
        <f>INDEX(Branch[Area],MATCH(SOF[[#This Row],[Branch]],Branch[SortCode],0))</f>
        <v>North &amp; West</v>
      </c>
      <c r="G851" t="str">
        <f>INDEX(Branch[Branch],MATCH(SOF[[#This Row],[Branch]],Branch[SortCode],0))</f>
        <v>Castlebar</v>
      </c>
      <c r="V851">
        <v>990729</v>
      </c>
      <c r="W851" t="str">
        <f t="shared" si="18"/>
        <v>10072914</v>
      </c>
    </row>
    <row r="852" spans="1:23" x14ac:dyDescent="0.55000000000000004">
      <c r="A852" s="21" t="b">
        <f>SOF[[#This Row],[RepDate]]='Monthly-Individual-Data'!A857</f>
        <v>0</v>
      </c>
      <c r="B852" s="21">
        <v>44774</v>
      </c>
      <c r="C852" t="s">
        <v>285</v>
      </c>
      <c r="D852" t="s">
        <v>169</v>
      </c>
      <c r="E852">
        <v>140</v>
      </c>
      <c r="F852" t="str">
        <f>INDEX(Branch[Area],MATCH(SOF[[#This Row],[Branch]],Branch[SortCode],0))</f>
        <v>North &amp; West</v>
      </c>
      <c r="G852" t="str">
        <f>INDEX(Branch[Branch],MATCH(SOF[[#This Row],[Branch]],Branch[SortCode],0))</f>
        <v>Castlebar</v>
      </c>
      <c r="V852">
        <v>990729</v>
      </c>
      <c r="W852" t="str">
        <f t="shared" si="18"/>
        <v>10072914</v>
      </c>
    </row>
    <row r="853" spans="1:23" x14ac:dyDescent="0.55000000000000004">
      <c r="A853" s="21" t="b">
        <f>SOF[[#This Row],[RepDate]]='Monthly-Individual-Data'!A858</f>
        <v>0</v>
      </c>
      <c r="B853" s="21">
        <v>44774</v>
      </c>
      <c r="C853" t="s">
        <v>285</v>
      </c>
      <c r="D853" t="s">
        <v>174</v>
      </c>
      <c r="E853">
        <v>98</v>
      </c>
      <c r="F853" t="str">
        <f>INDEX(Branch[Area],MATCH(SOF[[#This Row],[Branch]],Branch[SortCode],0))</f>
        <v>North &amp; West</v>
      </c>
      <c r="G853" t="str">
        <f>INDEX(Branch[Branch],MATCH(SOF[[#This Row],[Branch]],Branch[SortCode],0))</f>
        <v>Castlebar</v>
      </c>
      <c r="V853">
        <v>990729</v>
      </c>
      <c r="W853" t="str">
        <f t="shared" si="18"/>
        <v>10072914</v>
      </c>
    </row>
    <row r="854" spans="1:23" x14ac:dyDescent="0.55000000000000004">
      <c r="A854" s="21" t="b">
        <f>SOF[[#This Row],[RepDate]]='Monthly-Individual-Data'!A859</f>
        <v>0</v>
      </c>
      <c r="B854" s="21">
        <v>44774</v>
      </c>
      <c r="C854" t="s">
        <v>285</v>
      </c>
      <c r="D854" t="s">
        <v>175</v>
      </c>
      <c r="E854">
        <v>91</v>
      </c>
      <c r="F854" t="str">
        <f>INDEX(Branch[Area],MATCH(SOF[[#This Row],[Branch]],Branch[SortCode],0))</f>
        <v>North &amp; West</v>
      </c>
      <c r="G854" t="str">
        <f>INDEX(Branch[Branch],MATCH(SOF[[#This Row],[Branch]],Branch[SortCode],0))</f>
        <v>Castlebar</v>
      </c>
      <c r="V854">
        <v>990729</v>
      </c>
      <c r="W854" t="str">
        <f t="shared" si="18"/>
        <v>10072914</v>
      </c>
    </row>
    <row r="855" spans="1:23" x14ac:dyDescent="0.55000000000000004">
      <c r="A855" s="21" t="b">
        <f>SOF[[#This Row],[RepDate]]='Monthly-Individual-Data'!A860</f>
        <v>0</v>
      </c>
      <c r="B855" s="21">
        <v>44774</v>
      </c>
      <c r="C855" t="s">
        <v>284</v>
      </c>
      <c r="D855" t="s">
        <v>109</v>
      </c>
      <c r="E855">
        <v>60</v>
      </c>
      <c r="F855" t="str">
        <f>INDEX(Branch[Area],MATCH(SOF[[#This Row],[Branch]],Branch[SortCode],0))</f>
        <v>North &amp; West</v>
      </c>
      <c r="G855" t="str">
        <f>INDEX(Branch[Branch],MATCH(SOF[[#This Row],[Branch]],Branch[SortCode],0))</f>
        <v>Ballina</v>
      </c>
      <c r="V855">
        <v>990730</v>
      </c>
      <c r="W855" t="str">
        <f t="shared" si="18"/>
        <v>99730150</v>
      </c>
    </row>
    <row r="856" spans="1:23" x14ac:dyDescent="0.55000000000000004">
      <c r="A856" s="21" t="b">
        <f>SOF[[#This Row],[RepDate]]='Monthly-Individual-Data'!A861</f>
        <v>0</v>
      </c>
      <c r="B856" s="21">
        <v>44774</v>
      </c>
      <c r="C856" t="s">
        <v>284</v>
      </c>
      <c r="D856" t="s">
        <v>168</v>
      </c>
      <c r="E856">
        <v>143</v>
      </c>
      <c r="F856" t="str">
        <f>INDEX(Branch[Area],MATCH(SOF[[#This Row],[Branch]],Branch[SortCode],0))</f>
        <v>North &amp; West</v>
      </c>
      <c r="G856" t="str">
        <f>INDEX(Branch[Branch],MATCH(SOF[[#This Row],[Branch]],Branch[SortCode],0))</f>
        <v>Ballina</v>
      </c>
      <c r="V856">
        <v>990730</v>
      </c>
      <c r="W856" t="str">
        <f t="shared" si="18"/>
        <v>99730150</v>
      </c>
    </row>
    <row r="857" spans="1:23" x14ac:dyDescent="0.55000000000000004">
      <c r="A857" s="21" t="b">
        <f>SOF[[#This Row],[RepDate]]='Monthly-Individual-Data'!A862</f>
        <v>0</v>
      </c>
      <c r="B857" s="21">
        <v>44774</v>
      </c>
      <c r="C857" t="s">
        <v>284</v>
      </c>
      <c r="D857" t="s">
        <v>174</v>
      </c>
      <c r="E857">
        <v>139</v>
      </c>
      <c r="F857" t="str">
        <f>INDEX(Branch[Area],MATCH(SOF[[#This Row],[Branch]],Branch[SortCode],0))</f>
        <v>North &amp; West</v>
      </c>
      <c r="G857" t="str">
        <f>INDEX(Branch[Branch],MATCH(SOF[[#This Row],[Branch]],Branch[SortCode],0))</f>
        <v>Ballina</v>
      </c>
      <c r="V857">
        <v>990730</v>
      </c>
      <c r="W857" t="str">
        <f t="shared" si="18"/>
        <v>99730150</v>
      </c>
    </row>
    <row r="858" spans="1:23" x14ac:dyDescent="0.55000000000000004">
      <c r="A858" s="21" t="b">
        <f>SOF[[#This Row],[RepDate]]='Monthly-Individual-Data'!A863</f>
        <v>0</v>
      </c>
      <c r="B858" s="21">
        <v>44774</v>
      </c>
      <c r="C858" t="s">
        <v>284</v>
      </c>
      <c r="D858" t="s">
        <v>175</v>
      </c>
      <c r="E858">
        <v>90</v>
      </c>
      <c r="F858" t="str">
        <f>INDEX(Branch[Area],MATCH(SOF[[#This Row],[Branch]],Branch[SortCode],0))</f>
        <v>North &amp; West</v>
      </c>
      <c r="G858" t="str">
        <f>INDEX(Branch[Branch],MATCH(SOF[[#This Row],[Branch]],Branch[SortCode],0))</f>
        <v>Ballina</v>
      </c>
      <c r="V858">
        <v>990730</v>
      </c>
      <c r="W858" t="str">
        <f t="shared" si="18"/>
        <v>99730150</v>
      </c>
    </row>
    <row r="859" spans="1:23" x14ac:dyDescent="0.55000000000000004">
      <c r="A859" s="21" t="b">
        <f>SOF[[#This Row],[RepDate]]='Monthly-Individual-Data'!A864</f>
        <v>0</v>
      </c>
      <c r="B859" s="21">
        <v>44774</v>
      </c>
      <c r="C859" t="s">
        <v>277</v>
      </c>
      <c r="D859" t="s">
        <v>109</v>
      </c>
      <c r="E859">
        <v>53</v>
      </c>
      <c r="F859" t="str">
        <f>INDEX(Branch[Area],MATCH(SOF[[#This Row],[Branch]],Branch[SortCode],0))</f>
        <v>North &amp; West</v>
      </c>
      <c r="G859" t="str">
        <f>INDEX(Branch[Branch],MATCH(SOF[[#This Row],[Branch]],Branch[SortCode],0))</f>
        <v>Longford</v>
      </c>
      <c r="V859">
        <v>990731</v>
      </c>
      <c r="W859" t="str">
        <f t="shared" si="18"/>
        <v>92731220</v>
      </c>
    </row>
    <row r="860" spans="1:23" x14ac:dyDescent="0.55000000000000004">
      <c r="A860" s="21" t="b">
        <f>SOF[[#This Row],[RepDate]]='Monthly-Individual-Data'!A865</f>
        <v>0</v>
      </c>
      <c r="B860" s="21">
        <v>44774</v>
      </c>
      <c r="C860" t="s">
        <v>277</v>
      </c>
      <c r="D860" t="s">
        <v>174</v>
      </c>
      <c r="E860">
        <v>57</v>
      </c>
      <c r="F860" t="str">
        <f>INDEX(Branch[Area],MATCH(SOF[[#This Row],[Branch]],Branch[SortCode],0))</f>
        <v>North &amp; West</v>
      </c>
      <c r="G860" t="str">
        <f>INDEX(Branch[Branch],MATCH(SOF[[#This Row],[Branch]],Branch[SortCode],0))</f>
        <v>Longford</v>
      </c>
      <c r="V860">
        <v>990731</v>
      </c>
      <c r="W860" t="str">
        <f t="shared" si="18"/>
        <v>92731220</v>
      </c>
    </row>
    <row r="861" spans="1:23" x14ac:dyDescent="0.55000000000000004">
      <c r="A861" s="21" t="b">
        <f>SOF[[#This Row],[RepDate]]='Monthly-Individual-Data'!A866</f>
        <v>0</v>
      </c>
      <c r="B861" s="21">
        <v>44774</v>
      </c>
      <c r="C861" t="s">
        <v>297</v>
      </c>
      <c r="D861" t="s">
        <v>109</v>
      </c>
      <c r="E861">
        <v>160</v>
      </c>
      <c r="F861" t="str">
        <f>INDEX(Branch[Area],MATCH(SOF[[#This Row],[Branch]],Branch[SortCode],0))</f>
        <v>North &amp; West</v>
      </c>
      <c r="G861" t="str">
        <f>INDEX(Branch[Branch],MATCH(SOF[[#This Row],[Branch]],Branch[SortCode],0))</f>
        <v>Mullingar</v>
      </c>
      <c r="V861">
        <v>990733</v>
      </c>
      <c r="W861" t="str">
        <f t="shared" si="18"/>
        <v>11273320</v>
      </c>
    </row>
    <row r="862" spans="1:23" x14ac:dyDescent="0.55000000000000004">
      <c r="A862" s="21" t="b">
        <f>SOF[[#This Row],[RepDate]]='Monthly-Individual-Data'!A867</f>
        <v>0</v>
      </c>
      <c r="B862" s="21">
        <v>44774</v>
      </c>
      <c r="C862" t="s">
        <v>297</v>
      </c>
      <c r="D862" t="s">
        <v>168</v>
      </c>
      <c r="E862">
        <v>119</v>
      </c>
      <c r="F862" t="str">
        <f>INDEX(Branch[Area],MATCH(SOF[[#This Row],[Branch]],Branch[SortCode],0))</f>
        <v>North &amp; West</v>
      </c>
      <c r="G862" t="str">
        <f>INDEX(Branch[Branch],MATCH(SOF[[#This Row],[Branch]],Branch[SortCode],0))</f>
        <v>Mullingar</v>
      </c>
      <c r="V862">
        <v>990733</v>
      </c>
      <c r="W862" t="str">
        <f t="shared" si="18"/>
        <v>11273320</v>
      </c>
    </row>
    <row r="863" spans="1:23" x14ac:dyDescent="0.55000000000000004">
      <c r="A863" s="21" t="b">
        <f>SOF[[#This Row],[RepDate]]='Monthly-Individual-Data'!A868</f>
        <v>0</v>
      </c>
      <c r="B863" s="21">
        <v>44774</v>
      </c>
      <c r="C863" t="s">
        <v>297</v>
      </c>
      <c r="D863" t="s">
        <v>169</v>
      </c>
      <c r="E863">
        <v>26</v>
      </c>
      <c r="F863" t="str">
        <f>INDEX(Branch[Area],MATCH(SOF[[#This Row],[Branch]],Branch[SortCode],0))</f>
        <v>North &amp; West</v>
      </c>
      <c r="G863" t="str">
        <f>INDEX(Branch[Branch],MATCH(SOF[[#This Row],[Branch]],Branch[SortCode],0))</f>
        <v>Mullingar</v>
      </c>
      <c r="V863">
        <v>990733</v>
      </c>
      <c r="W863" t="str">
        <f t="shared" si="18"/>
        <v>11273320</v>
      </c>
    </row>
    <row r="864" spans="1:23" x14ac:dyDescent="0.55000000000000004">
      <c r="A864" s="21" t="b">
        <f>SOF[[#This Row],[RepDate]]='Monthly-Individual-Data'!A869</f>
        <v>0</v>
      </c>
      <c r="B864" s="21">
        <v>44774</v>
      </c>
      <c r="C864" t="s">
        <v>297</v>
      </c>
      <c r="D864" t="s">
        <v>174</v>
      </c>
      <c r="E864">
        <v>120</v>
      </c>
      <c r="F864" t="str">
        <f>INDEX(Branch[Area],MATCH(SOF[[#This Row],[Branch]],Branch[SortCode],0))</f>
        <v>North &amp; West</v>
      </c>
      <c r="G864" t="str">
        <f>INDEX(Branch[Branch],MATCH(SOF[[#This Row],[Branch]],Branch[SortCode],0))</f>
        <v>Mullingar</v>
      </c>
      <c r="V864">
        <v>990733</v>
      </c>
      <c r="W864" t="str">
        <f t="shared" si="18"/>
        <v>11273320</v>
      </c>
    </row>
    <row r="865" spans="1:23" x14ac:dyDescent="0.55000000000000004">
      <c r="A865" s="21" t="b">
        <f>SOF[[#This Row],[RepDate]]='Monthly-Individual-Data'!A870</f>
        <v>0</v>
      </c>
      <c r="B865" s="21">
        <v>44774</v>
      </c>
      <c r="C865" t="s">
        <v>297</v>
      </c>
      <c r="D865" t="s">
        <v>175</v>
      </c>
      <c r="E865">
        <v>62</v>
      </c>
      <c r="F865" t="str">
        <f>INDEX(Branch[Area],MATCH(SOF[[#This Row],[Branch]],Branch[SortCode],0))</f>
        <v>North &amp; West</v>
      </c>
      <c r="G865" t="str">
        <f>INDEX(Branch[Branch],MATCH(SOF[[#This Row],[Branch]],Branch[SortCode],0))</f>
        <v>Mullingar</v>
      </c>
      <c r="V865">
        <v>990733</v>
      </c>
      <c r="W865" t="str">
        <f t="shared" si="18"/>
        <v>11273320</v>
      </c>
    </row>
    <row r="866" spans="1:23" x14ac:dyDescent="0.55000000000000004">
      <c r="A866" s="21" t="b">
        <f>SOF[[#This Row],[RepDate]]='Monthly-Individual-Data'!A871</f>
        <v>0</v>
      </c>
      <c r="B866" s="21">
        <v>44774</v>
      </c>
      <c r="C866" t="s">
        <v>297</v>
      </c>
      <c r="D866" t="s">
        <v>185</v>
      </c>
      <c r="E866">
        <v>42</v>
      </c>
      <c r="F866" t="str">
        <f>INDEX(Branch[Area],MATCH(SOF[[#This Row],[Branch]],Branch[SortCode],0))</f>
        <v>North &amp; West</v>
      </c>
      <c r="G866" t="str">
        <f>INDEX(Branch[Branch],MATCH(SOF[[#This Row],[Branch]],Branch[SortCode],0))</f>
        <v>Mullingar</v>
      </c>
      <c r="V866">
        <v>990733</v>
      </c>
      <c r="W866" t="str">
        <f t="shared" si="18"/>
        <v>11273320</v>
      </c>
    </row>
    <row r="867" spans="1:23" x14ac:dyDescent="0.55000000000000004">
      <c r="A867" s="21" t="b">
        <f>SOF[[#This Row],[RepDate]]='Monthly-Individual-Data'!A872</f>
        <v>0</v>
      </c>
      <c r="B867" s="21">
        <v>44774</v>
      </c>
      <c r="C867" t="s">
        <v>288</v>
      </c>
      <c r="D867" t="s">
        <v>109</v>
      </c>
      <c r="E867">
        <v>93</v>
      </c>
      <c r="F867" t="str">
        <f>INDEX(Branch[Area],MATCH(SOF[[#This Row],[Branch]],Branch[SortCode],0))</f>
        <v>North &amp; West</v>
      </c>
      <c r="G867" t="str">
        <f>INDEX(Branch[Branch],MATCH(SOF[[#This Row],[Branch]],Branch[SortCode],0))</f>
        <v>Galway SC</v>
      </c>
      <c r="V867">
        <v>990742</v>
      </c>
      <c r="W867" t="str">
        <f t="shared" si="18"/>
        <v>10374211</v>
      </c>
    </row>
    <row r="868" spans="1:23" x14ac:dyDescent="0.55000000000000004">
      <c r="A868" s="21" t="b">
        <f>SOF[[#This Row],[RepDate]]='Monthly-Individual-Data'!A873</f>
        <v>0</v>
      </c>
      <c r="B868" s="21">
        <v>44774</v>
      </c>
      <c r="C868" t="s">
        <v>288</v>
      </c>
      <c r="D868" t="s">
        <v>169</v>
      </c>
      <c r="E868">
        <v>67</v>
      </c>
      <c r="F868" t="str">
        <f>INDEX(Branch[Area],MATCH(SOF[[#This Row],[Branch]],Branch[SortCode],0))</f>
        <v>North &amp; West</v>
      </c>
      <c r="G868" t="str">
        <f>INDEX(Branch[Branch],MATCH(SOF[[#This Row],[Branch]],Branch[SortCode],0))</f>
        <v>Galway SC</v>
      </c>
      <c r="V868">
        <v>990742</v>
      </c>
      <c r="W868" t="str">
        <f t="shared" si="18"/>
        <v>10374211</v>
      </c>
    </row>
    <row r="869" spans="1:23" x14ac:dyDescent="0.55000000000000004">
      <c r="A869" s="21" t="b">
        <f>SOF[[#This Row],[RepDate]]='Monthly-Individual-Data'!A874</f>
        <v>0</v>
      </c>
      <c r="B869" s="21">
        <v>44774</v>
      </c>
      <c r="C869" t="s">
        <v>288</v>
      </c>
      <c r="D869" t="s">
        <v>175</v>
      </c>
      <c r="E869">
        <v>59</v>
      </c>
      <c r="F869" t="str">
        <f>INDEX(Branch[Area],MATCH(SOF[[#This Row],[Branch]],Branch[SortCode],0))</f>
        <v>North &amp; West</v>
      </c>
      <c r="G869" t="str">
        <f>INDEX(Branch[Branch],MATCH(SOF[[#This Row],[Branch]],Branch[SortCode],0))</f>
        <v>Galway SC</v>
      </c>
      <c r="V869">
        <v>990742</v>
      </c>
      <c r="W869" t="str">
        <f t="shared" si="18"/>
        <v>10374211</v>
      </c>
    </row>
    <row r="870" spans="1:23" x14ac:dyDescent="0.55000000000000004">
      <c r="A870" s="21" t="b">
        <f>SOF[[#This Row],[RepDate]]='Monthly-Individual-Data'!A875</f>
        <v>0</v>
      </c>
      <c r="B870" s="21">
        <v>44774</v>
      </c>
      <c r="C870" t="s">
        <v>288</v>
      </c>
      <c r="D870" t="s">
        <v>180</v>
      </c>
      <c r="E870">
        <v>94</v>
      </c>
      <c r="F870" t="str">
        <f>INDEX(Branch[Area],MATCH(SOF[[#This Row],[Branch]],Branch[SortCode],0))</f>
        <v>North &amp; West</v>
      </c>
      <c r="G870" t="str">
        <f>INDEX(Branch[Branch],MATCH(SOF[[#This Row],[Branch]],Branch[SortCode],0))</f>
        <v>Galway SC</v>
      </c>
      <c r="V870">
        <v>990742</v>
      </c>
      <c r="W870" t="str">
        <f t="shared" si="18"/>
        <v>10374211</v>
      </c>
    </row>
    <row r="871" spans="1:23" x14ac:dyDescent="0.55000000000000004">
      <c r="A871" s="21" t="b">
        <f>SOF[[#This Row],[RepDate]]='Monthly-Individual-Data'!A876</f>
        <v>0</v>
      </c>
      <c r="B871" s="21">
        <v>44774</v>
      </c>
      <c r="C871" t="s">
        <v>283</v>
      </c>
      <c r="D871" t="s">
        <v>109</v>
      </c>
      <c r="E871">
        <v>61</v>
      </c>
      <c r="F871" t="str">
        <f>INDEX(Branch[Area],MATCH(SOF[[#This Row],[Branch]],Branch[SortCode],0))</f>
        <v>North &amp; West</v>
      </c>
      <c r="G871" t="str">
        <f>INDEX(Branch[Branch],MATCH(SOF[[#This Row],[Branch]],Branch[SortCode],0))</f>
        <v>Roscommon</v>
      </c>
      <c r="V871">
        <v>990745</v>
      </c>
      <c r="W871" t="str">
        <f t="shared" si="18"/>
        <v>98745160</v>
      </c>
    </row>
    <row r="872" spans="1:23" x14ac:dyDescent="0.55000000000000004">
      <c r="A872" s="21" t="b">
        <f>SOF[[#This Row],[RepDate]]='Monthly-Individual-Data'!A877</f>
        <v>0</v>
      </c>
      <c r="B872" s="21">
        <v>44774</v>
      </c>
      <c r="C872" t="s">
        <v>283</v>
      </c>
      <c r="D872" t="s">
        <v>169</v>
      </c>
      <c r="E872">
        <v>114</v>
      </c>
      <c r="F872" t="str">
        <f>INDEX(Branch[Area],MATCH(SOF[[#This Row],[Branch]],Branch[SortCode],0))</f>
        <v>North &amp; West</v>
      </c>
      <c r="G872" t="str">
        <f>INDEX(Branch[Branch],MATCH(SOF[[#This Row],[Branch]],Branch[SortCode],0))</f>
        <v>Roscommon</v>
      </c>
      <c r="V872">
        <v>990745</v>
      </c>
      <c r="W872" t="str">
        <f t="shared" si="18"/>
        <v>98745160</v>
      </c>
    </row>
    <row r="873" spans="1:23" x14ac:dyDescent="0.55000000000000004">
      <c r="A873" s="21" t="b">
        <f>SOF[[#This Row],[RepDate]]='Monthly-Individual-Data'!A878</f>
        <v>0</v>
      </c>
      <c r="B873" s="21">
        <v>44774</v>
      </c>
      <c r="C873" t="s">
        <v>283</v>
      </c>
      <c r="D873" t="s">
        <v>174</v>
      </c>
      <c r="E873">
        <v>153</v>
      </c>
      <c r="F873" t="str">
        <f>INDEX(Branch[Area],MATCH(SOF[[#This Row],[Branch]],Branch[SortCode],0))</f>
        <v>North &amp; West</v>
      </c>
      <c r="G873" t="str">
        <f>INDEX(Branch[Branch],MATCH(SOF[[#This Row],[Branch]],Branch[SortCode],0))</f>
        <v>Roscommon</v>
      </c>
      <c r="V873">
        <v>990745</v>
      </c>
      <c r="W873" t="str">
        <f t="shared" si="18"/>
        <v>98745160</v>
      </c>
    </row>
    <row r="874" spans="1:23" x14ac:dyDescent="0.55000000000000004">
      <c r="A874" s="21" t="b">
        <f>SOF[[#This Row],[RepDate]]='Monthly-Individual-Data'!A879</f>
        <v>0</v>
      </c>
      <c r="B874" s="21">
        <v>44774</v>
      </c>
      <c r="C874" t="s">
        <v>283</v>
      </c>
      <c r="D874" t="s">
        <v>175</v>
      </c>
      <c r="E874">
        <v>83</v>
      </c>
      <c r="F874" t="str">
        <f>INDEX(Branch[Area],MATCH(SOF[[#This Row],[Branch]],Branch[SortCode],0))</f>
        <v>North &amp; West</v>
      </c>
      <c r="G874" t="str">
        <f>INDEX(Branch[Branch],MATCH(SOF[[#This Row],[Branch]],Branch[SortCode],0))</f>
        <v>Roscommon</v>
      </c>
      <c r="V874">
        <v>990745</v>
      </c>
      <c r="W874" t="str">
        <f t="shared" si="18"/>
        <v>98745160</v>
      </c>
    </row>
    <row r="875" spans="1:23" x14ac:dyDescent="0.55000000000000004">
      <c r="A875" s="21" t="b">
        <f>SOF[[#This Row],[RepDate]]='Monthly-Individual-Data'!A880</f>
        <v>0</v>
      </c>
      <c r="B875" s="21">
        <v>44774</v>
      </c>
      <c r="C875" t="s">
        <v>292</v>
      </c>
      <c r="D875" t="s">
        <v>109</v>
      </c>
      <c r="E875">
        <v>82</v>
      </c>
      <c r="F875" t="str">
        <f>INDEX(Branch[Area],MATCH(SOF[[#This Row],[Branch]],Branch[SortCode],0))</f>
        <v>North &amp; West</v>
      </c>
      <c r="G875" t="str">
        <f>INDEX(Branch[Branch],MATCH(SOF[[#This Row],[Branch]],Branch[SortCode],0))</f>
        <v>Dooradoyle</v>
      </c>
      <c r="V875">
        <v>990751</v>
      </c>
      <c r="W875" t="str">
        <f t="shared" si="18"/>
        <v>10775170</v>
      </c>
    </row>
    <row r="876" spans="1:23" x14ac:dyDescent="0.55000000000000004">
      <c r="A876" s="21" t="b">
        <f>SOF[[#This Row],[RepDate]]='Monthly-Individual-Data'!A881</f>
        <v>0</v>
      </c>
      <c r="B876" s="21">
        <v>44774</v>
      </c>
      <c r="C876" t="s">
        <v>292</v>
      </c>
      <c r="D876" t="s">
        <v>169</v>
      </c>
      <c r="E876">
        <v>37</v>
      </c>
      <c r="F876" t="str">
        <f>INDEX(Branch[Area],MATCH(SOF[[#This Row],[Branch]],Branch[SortCode],0))</f>
        <v>North &amp; West</v>
      </c>
      <c r="G876" t="str">
        <f>INDEX(Branch[Branch],MATCH(SOF[[#This Row],[Branch]],Branch[SortCode],0))</f>
        <v>Dooradoyle</v>
      </c>
      <c r="V876">
        <v>990751</v>
      </c>
      <c r="W876" t="str">
        <f t="shared" si="18"/>
        <v>10775170</v>
      </c>
    </row>
    <row r="877" spans="1:23" x14ac:dyDescent="0.55000000000000004">
      <c r="A877" s="21" t="b">
        <f>SOF[[#This Row],[RepDate]]='Monthly-Individual-Data'!A882</f>
        <v>0</v>
      </c>
      <c r="B877" s="21">
        <v>44774</v>
      </c>
      <c r="C877" t="s">
        <v>292</v>
      </c>
      <c r="D877" t="s">
        <v>175</v>
      </c>
      <c r="E877">
        <v>67</v>
      </c>
      <c r="F877" t="str">
        <f>INDEX(Branch[Area],MATCH(SOF[[#This Row],[Branch]],Branch[SortCode],0))</f>
        <v>North &amp; West</v>
      </c>
      <c r="G877" t="str">
        <f>INDEX(Branch[Branch],MATCH(SOF[[#This Row],[Branch]],Branch[SortCode],0))</f>
        <v>Dooradoyle</v>
      </c>
      <c r="V877">
        <v>990751</v>
      </c>
      <c r="W877" t="str">
        <f t="shared" si="18"/>
        <v>10775170</v>
      </c>
    </row>
    <row r="878" spans="1:23" x14ac:dyDescent="0.55000000000000004">
      <c r="A878" s="21" t="b">
        <f>SOF[[#This Row],[RepDate]]='Monthly-Individual-Data'!A883</f>
        <v>0</v>
      </c>
      <c r="B878" s="21">
        <v>44805</v>
      </c>
      <c r="C878" t="s">
        <v>270</v>
      </c>
      <c r="D878" t="s">
        <v>109</v>
      </c>
      <c r="E878">
        <v>19</v>
      </c>
      <c r="F878" t="str">
        <f>INDEX(Branch[Area],MATCH(SOF[[#This Row],[Branch]],Branch[SortCode],0))</f>
        <v>North &amp; West</v>
      </c>
      <c r="G878" t="str">
        <f>INDEX(Branch[Branch],MATCH(SOF[[#This Row],[Branch]],Branch[SortCode],0))</f>
        <v>Monaghan</v>
      </c>
      <c r="V878">
        <v>990613</v>
      </c>
      <c r="W878" t="str">
        <f t="shared" si="18"/>
        <v>85613290</v>
      </c>
    </row>
    <row r="879" spans="1:23" x14ac:dyDescent="0.55000000000000004">
      <c r="A879" s="21" t="b">
        <f>SOF[[#This Row],[RepDate]]='Monthly-Individual-Data'!A884</f>
        <v>0</v>
      </c>
      <c r="B879" s="21">
        <v>44805</v>
      </c>
      <c r="C879" t="s">
        <v>270</v>
      </c>
      <c r="D879" t="s">
        <v>174</v>
      </c>
      <c r="E879">
        <v>151</v>
      </c>
      <c r="F879" t="str">
        <f>INDEX(Branch[Area],MATCH(SOF[[#This Row],[Branch]],Branch[SortCode],0))</f>
        <v>North &amp; West</v>
      </c>
      <c r="G879" t="str">
        <f>INDEX(Branch[Branch],MATCH(SOF[[#This Row],[Branch]],Branch[SortCode],0))</f>
        <v>Monaghan</v>
      </c>
      <c r="V879">
        <v>990613</v>
      </c>
      <c r="W879" t="str">
        <f t="shared" si="18"/>
        <v>85613290</v>
      </c>
    </row>
    <row r="880" spans="1:23" x14ac:dyDescent="0.55000000000000004">
      <c r="A880" s="21" t="b">
        <f>SOF[[#This Row],[RepDate]]='Monthly-Individual-Data'!A885</f>
        <v>0</v>
      </c>
      <c r="B880" s="21">
        <v>44805</v>
      </c>
      <c r="C880" t="s">
        <v>270</v>
      </c>
      <c r="D880" t="s">
        <v>175</v>
      </c>
      <c r="E880">
        <v>50</v>
      </c>
      <c r="F880" t="str">
        <f>INDEX(Branch[Area],MATCH(SOF[[#This Row],[Branch]],Branch[SortCode],0))</f>
        <v>North &amp; West</v>
      </c>
      <c r="G880" t="str">
        <f>INDEX(Branch[Branch],MATCH(SOF[[#This Row],[Branch]],Branch[SortCode],0))</f>
        <v>Monaghan</v>
      </c>
      <c r="V880">
        <v>990613</v>
      </c>
      <c r="W880" t="str">
        <f t="shared" si="18"/>
        <v>85613290</v>
      </c>
    </row>
    <row r="881" spans="1:23" x14ac:dyDescent="0.55000000000000004">
      <c r="A881" s="21" t="b">
        <f>SOF[[#This Row],[RepDate]]='Monthly-Individual-Data'!A886</f>
        <v>0</v>
      </c>
      <c r="B881" s="21">
        <v>44805</v>
      </c>
      <c r="C881" t="s">
        <v>267</v>
      </c>
      <c r="D881" t="s">
        <v>109</v>
      </c>
      <c r="E881">
        <v>137</v>
      </c>
      <c r="F881" t="str">
        <f>INDEX(Branch[Area],MATCH(SOF[[#This Row],[Branch]],Branch[SortCode],0))</f>
        <v>North &amp; West</v>
      </c>
      <c r="G881" t="str">
        <f>INDEX(Branch[Branch],MATCH(SOF[[#This Row],[Branch]],Branch[SortCode],0))</f>
        <v>Dundalk</v>
      </c>
      <c r="V881">
        <v>990614</v>
      </c>
      <c r="W881" t="str">
        <f t="shared" si="18"/>
        <v>82614320</v>
      </c>
    </row>
    <row r="882" spans="1:23" x14ac:dyDescent="0.55000000000000004">
      <c r="A882" s="21" t="b">
        <f>SOF[[#This Row],[RepDate]]='Monthly-Individual-Data'!A887</f>
        <v>0</v>
      </c>
      <c r="B882" s="21">
        <v>44805</v>
      </c>
      <c r="C882" t="s">
        <v>267</v>
      </c>
      <c r="D882" t="s">
        <v>168</v>
      </c>
      <c r="E882">
        <v>81</v>
      </c>
      <c r="F882" t="str">
        <f>INDEX(Branch[Area],MATCH(SOF[[#This Row],[Branch]],Branch[SortCode],0))</f>
        <v>North &amp; West</v>
      </c>
      <c r="G882" t="str">
        <f>INDEX(Branch[Branch],MATCH(SOF[[#This Row],[Branch]],Branch[SortCode],0))</f>
        <v>Dundalk</v>
      </c>
      <c r="V882">
        <v>990614</v>
      </c>
      <c r="W882" t="str">
        <f t="shared" si="18"/>
        <v>82614320</v>
      </c>
    </row>
    <row r="883" spans="1:23" x14ac:dyDescent="0.55000000000000004">
      <c r="A883" s="21" t="b">
        <f>SOF[[#This Row],[RepDate]]='Monthly-Individual-Data'!A888</f>
        <v>0</v>
      </c>
      <c r="B883" s="21">
        <v>44805</v>
      </c>
      <c r="C883" t="s">
        <v>267</v>
      </c>
      <c r="D883" t="s">
        <v>169</v>
      </c>
      <c r="E883">
        <v>141</v>
      </c>
      <c r="F883" t="str">
        <f>INDEX(Branch[Area],MATCH(SOF[[#This Row],[Branch]],Branch[SortCode],0))</f>
        <v>North &amp; West</v>
      </c>
      <c r="G883" t="str">
        <f>INDEX(Branch[Branch],MATCH(SOF[[#This Row],[Branch]],Branch[SortCode],0))</f>
        <v>Dundalk</v>
      </c>
      <c r="V883">
        <v>990614</v>
      </c>
      <c r="W883" t="str">
        <f t="shared" si="18"/>
        <v>82614320</v>
      </c>
    </row>
    <row r="884" spans="1:23" x14ac:dyDescent="0.55000000000000004">
      <c r="A884" s="21" t="b">
        <f>SOF[[#This Row],[RepDate]]='Monthly-Individual-Data'!A889</f>
        <v>0</v>
      </c>
      <c r="B884" s="21">
        <v>44805</v>
      </c>
      <c r="C884" t="s">
        <v>267</v>
      </c>
      <c r="D884" t="s">
        <v>174</v>
      </c>
      <c r="E884">
        <v>24</v>
      </c>
      <c r="F884" t="str">
        <f>INDEX(Branch[Area],MATCH(SOF[[#This Row],[Branch]],Branch[SortCode],0))</f>
        <v>North &amp; West</v>
      </c>
      <c r="G884" t="str">
        <f>INDEX(Branch[Branch],MATCH(SOF[[#This Row],[Branch]],Branch[SortCode],0))</f>
        <v>Dundalk</v>
      </c>
      <c r="V884">
        <v>990614</v>
      </c>
      <c r="W884" t="str">
        <f t="shared" si="18"/>
        <v>82614320</v>
      </c>
    </row>
    <row r="885" spans="1:23" x14ac:dyDescent="0.55000000000000004">
      <c r="A885" s="21" t="b">
        <f>SOF[[#This Row],[RepDate]]='Monthly-Individual-Data'!A890</f>
        <v>0</v>
      </c>
      <c r="B885" s="21">
        <v>44805</v>
      </c>
      <c r="C885" t="s">
        <v>272</v>
      </c>
      <c r="D885" t="s">
        <v>109</v>
      </c>
      <c r="E885">
        <v>117</v>
      </c>
      <c r="F885" t="str">
        <f>INDEX(Branch[Area],MATCH(SOF[[#This Row],[Branch]],Branch[SortCode],0))</f>
        <v>North &amp; West</v>
      </c>
      <c r="G885" t="str">
        <f>INDEX(Branch[Branch],MATCH(SOF[[#This Row],[Branch]],Branch[SortCode],0))</f>
        <v>Navan</v>
      </c>
      <c r="V885">
        <v>990615</v>
      </c>
      <c r="W885" t="str">
        <f t="shared" si="18"/>
        <v>87615270</v>
      </c>
    </row>
    <row r="886" spans="1:23" x14ac:dyDescent="0.55000000000000004">
      <c r="A886" s="21" t="b">
        <f>SOF[[#This Row],[RepDate]]='Monthly-Individual-Data'!A891</f>
        <v>0</v>
      </c>
      <c r="B886" s="21">
        <v>44805</v>
      </c>
      <c r="C886" t="s">
        <v>272</v>
      </c>
      <c r="D886" t="s">
        <v>171</v>
      </c>
      <c r="E886">
        <v>82</v>
      </c>
      <c r="F886" t="str">
        <f>INDEX(Branch[Area],MATCH(SOF[[#This Row],[Branch]],Branch[SortCode],0))</f>
        <v>North &amp; West</v>
      </c>
      <c r="G886" t="str">
        <f>INDEX(Branch[Branch],MATCH(SOF[[#This Row],[Branch]],Branch[SortCode],0))</f>
        <v>Navan</v>
      </c>
      <c r="V886">
        <v>990615</v>
      </c>
      <c r="W886" t="str">
        <f t="shared" si="18"/>
        <v>87615270</v>
      </c>
    </row>
    <row r="887" spans="1:23" x14ac:dyDescent="0.55000000000000004">
      <c r="A887" s="21" t="b">
        <f>SOF[[#This Row],[RepDate]]='Monthly-Individual-Data'!A892</f>
        <v>0</v>
      </c>
      <c r="B887" s="21">
        <v>44805</v>
      </c>
      <c r="C887" t="s">
        <v>272</v>
      </c>
      <c r="D887" t="s">
        <v>175</v>
      </c>
      <c r="E887">
        <v>111</v>
      </c>
      <c r="F887" t="str">
        <f>INDEX(Branch[Area],MATCH(SOF[[#This Row],[Branch]],Branch[SortCode],0))</f>
        <v>North &amp; West</v>
      </c>
      <c r="G887" t="str">
        <f>INDEX(Branch[Branch],MATCH(SOF[[#This Row],[Branch]],Branch[SortCode],0))</f>
        <v>Navan</v>
      </c>
      <c r="V887">
        <v>990615</v>
      </c>
      <c r="W887" t="str">
        <f t="shared" si="18"/>
        <v>87615270</v>
      </c>
    </row>
    <row r="888" spans="1:23" x14ac:dyDescent="0.55000000000000004">
      <c r="A888" s="21" t="b">
        <f>SOF[[#This Row],[RepDate]]='Monthly-Individual-Data'!A893</f>
        <v>0</v>
      </c>
      <c r="B888" s="21">
        <v>44805</v>
      </c>
      <c r="C888" t="s">
        <v>269</v>
      </c>
      <c r="D888" t="s">
        <v>109</v>
      </c>
      <c r="E888">
        <v>69</v>
      </c>
      <c r="F888" t="str">
        <f>INDEX(Branch[Area],MATCH(SOF[[#This Row],[Branch]],Branch[SortCode],0))</f>
        <v>North &amp; West</v>
      </c>
      <c r="G888" t="str">
        <f>INDEX(Branch[Branch],MATCH(SOF[[#This Row],[Branch]],Branch[SortCode],0))</f>
        <v>Drogheda</v>
      </c>
      <c r="V888">
        <v>990622</v>
      </c>
      <c r="W888" t="str">
        <f t="shared" si="18"/>
        <v>84622300</v>
      </c>
    </row>
    <row r="889" spans="1:23" x14ac:dyDescent="0.55000000000000004">
      <c r="A889" s="21" t="b">
        <f>SOF[[#This Row],[RepDate]]='Monthly-Individual-Data'!A894</f>
        <v>0</v>
      </c>
      <c r="B889" s="21">
        <v>44805</v>
      </c>
      <c r="C889" t="s">
        <v>269</v>
      </c>
      <c r="D889" t="s">
        <v>168</v>
      </c>
      <c r="E889">
        <v>145</v>
      </c>
      <c r="F889" t="str">
        <f>INDEX(Branch[Area],MATCH(SOF[[#This Row],[Branch]],Branch[SortCode],0))</f>
        <v>North &amp; West</v>
      </c>
      <c r="G889" t="str">
        <f>INDEX(Branch[Branch],MATCH(SOF[[#This Row],[Branch]],Branch[SortCode],0))</f>
        <v>Drogheda</v>
      </c>
      <c r="V889">
        <v>990622</v>
      </c>
      <c r="W889" t="str">
        <f t="shared" si="18"/>
        <v>84622300</v>
      </c>
    </row>
    <row r="890" spans="1:23" x14ac:dyDescent="0.55000000000000004">
      <c r="A890" s="21" t="b">
        <f>SOF[[#This Row],[RepDate]]='Monthly-Individual-Data'!A895</f>
        <v>0</v>
      </c>
      <c r="B890" s="21">
        <v>44805</v>
      </c>
      <c r="C890" t="s">
        <v>269</v>
      </c>
      <c r="D890" t="s">
        <v>169</v>
      </c>
      <c r="E890">
        <v>54</v>
      </c>
      <c r="F890" t="str">
        <f>INDEX(Branch[Area],MATCH(SOF[[#This Row],[Branch]],Branch[SortCode],0))</f>
        <v>North &amp; West</v>
      </c>
      <c r="G890" t="str">
        <f>INDEX(Branch[Branch],MATCH(SOF[[#This Row],[Branch]],Branch[SortCode],0))</f>
        <v>Drogheda</v>
      </c>
      <c r="V890">
        <v>990622</v>
      </c>
      <c r="W890" t="str">
        <f t="shared" si="18"/>
        <v>84622300</v>
      </c>
    </row>
    <row r="891" spans="1:23" x14ac:dyDescent="0.55000000000000004">
      <c r="A891" s="21" t="b">
        <f>SOF[[#This Row],[RepDate]]='Monthly-Individual-Data'!A896</f>
        <v>0</v>
      </c>
      <c r="B891" s="21">
        <v>44805</v>
      </c>
      <c r="C891" t="s">
        <v>269</v>
      </c>
      <c r="D891" t="s">
        <v>170</v>
      </c>
      <c r="E891">
        <v>48</v>
      </c>
      <c r="F891" t="str">
        <f>INDEX(Branch[Area],MATCH(SOF[[#This Row],[Branch]],Branch[SortCode],0))</f>
        <v>North &amp; West</v>
      </c>
      <c r="G891" t="str">
        <f>INDEX(Branch[Branch],MATCH(SOF[[#This Row],[Branch]],Branch[SortCode],0))</f>
        <v>Drogheda</v>
      </c>
      <c r="V891">
        <v>990622</v>
      </c>
      <c r="W891" t="str">
        <f t="shared" si="18"/>
        <v>84622300</v>
      </c>
    </row>
    <row r="892" spans="1:23" x14ac:dyDescent="0.55000000000000004">
      <c r="A892" s="21" t="b">
        <f>SOF[[#This Row],[RepDate]]='Monthly-Individual-Data'!A897</f>
        <v>0</v>
      </c>
      <c r="B892" s="21">
        <v>44805</v>
      </c>
      <c r="C892" t="s">
        <v>269</v>
      </c>
      <c r="D892" t="s">
        <v>171</v>
      </c>
      <c r="E892">
        <v>74</v>
      </c>
      <c r="F892" t="str">
        <f>INDEX(Branch[Area],MATCH(SOF[[#This Row],[Branch]],Branch[SortCode],0))</f>
        <v>North &amp; West</v>
      </c>
      <c r="G892" t="str">
        <f>INDEX(Branch[Branch],MATCH(SOF[[#This Row],[Branch]],Branch[SortCode],0))</f>
        <v>Drogheda</v>
      </c>
      <c r="V892">
        <v>990622</v>
      </c>
      <c r="W892" t="str">
        <f t="shared" si="18"/>
        <v>84622300</v>
      </c>
    </row>
    <row r="893" spans="1:23" x14ac:dyDescent="0.55000000000000004">
      <c r="A893" s="21" t="b">
        <f>SOF[[#This Row],[RepDate]]='Monthly-Individual-Data'!A898</f>
        <v>0</v>
      </c>
      <c r="B893" s="21">
        <v>44805</v>
      </c>
      <c r="C893" t="s">
        <v>269</v>
      </c>
      <c r="D893" t="s">
        <v>174</v>
      </c>
      <c r="E893">
        <v>107</v>
      </c>
      <c r="F893" t="str">
        <f>INDEX(Branch[Area],MATCH(SOF[[#This Row],[Branch]],Branch[SortCode],0))</f>
        <v>North &amp; West</v>
      </c>
      <c r="G893" t="str">
        <f>INDEX(Branch[Branch],MATCH(SOF[[#This Row],[Branch]],Branch[SortCode],0))</f>
        <v>Drogheda</v>
      </c>
      <c r="V893">
        <v>990622</v>
      </c>
      <c r="W893" t="str">
        <f t="shared" si="18"/>
        <v>84622300</v>
      </c>
    </row>
    <row r="894" spans="1:23" x14ac:dyDescent="0.55000000000000004">
      <c r="A894" s="21" t="b">
        <f>SOF[[#This Row],[RepDate]]='Monthly-Individual-Data'!A899</f>
        <v>0</v>
      </c>
      <c r="B894" s="21">
        <v>44805</v>
      </c>
      <c r="C894" t="s">
        <v>269</v>
      </c>
      <c r="D894" t="s">
        <v>175</v>
      </c>
      <c r="E894">
        <v>111</v>
      </c>
      <c r="F894" t="str">
        <f>INDEX(Branch[Area],MATCH(SOF[[#This Row],[Branch]],Branch[SortCode],0))</f>
        <v>North &amp; West</v>
      </c>
      <c r="G894" t="str">
        <f>INDEX(Branch[Branch],MATCH(SOF[[#This Row],[Branch]],Branch[SortCode],0))</f>
        <v>Drogheda</v>
      </c>
      <c r="V894">
        <v>990622</v>
      </c>
      <c r="W894" t="str">
        <f t="shared" si="18"/>
        <v>84622300</v>
      </c>
    </row>
    <row r="895" spans="1:23" x14ac:dyDescent="0.55000000000000004">
      <c r="A895" s="21" t="b">
        <f>SOF[[#This Row],[RepDate]]='Monthly-Individual-Data'!A900</f>
        <v>0</v>
      </c>
      <c r="B895" s="21">
        <v>44805</v>
      </c>
      <c r="C895" t="s">
        <v>269</v>
      </c>
      <c r="D895" t="s">
        <v>176</v>
      </c>
      <c r="E895">
        <v>83</v>
      </c>
      <c r="F895" t="str">
        <f>INDEX(Branch[Area],MATCH(SOF[[#This Row],[Branch]],Branch[SortCode],0))</f>
        <v>North &amp; West</v>
      </c>
      <c r="G895" t="str">
        <f>INDEX(Branch[Branch],MATCH(SOF[[#This Row],[Branch]],Branch[SortCode],0))</f>
        <v>Drogheda</v>
      </c>
      <c r="V895">
        <v>990622</v>
      </c>
      <c r="W895" t="str">
        <f t="shared" si="18"/>
        <v>84622300</v>
      </c>
    </row>
    <row r="896" spans="1:23" x14ac:dyDescent="0.55000000000000004">
      <c r="A896" s="21" t="b">
        <f>SOF[[#This Row],[RepDate]]='Monthly-Individual-Data'!A901</f>
        <v>0</v>
      </c>
      <c r="B896" s="21">
        <v>44805</v>
      </c>
      <c r="C896" t="s">
        <v>269</v>
      </c>
      <c r="D896" t="s">
        <v>179</v>
      </c>
      <c r="E896">
        <v>57</v>
      </c>
      <c r="F896" t="str">
        <f>INDEX(Branch[Area],MATCH(SOF[[#This Row],[Branch]],Branch[SortCode],0))</f>
        <v>North &amp; West</v>
      </c>
      <c r="G896" t="str">
        <f>INDEX(Branch[Branch],MATCH(SOF[[#This Row],[Branch]],Branch[SortCode],0))</f>
        <v>Drogheda</v>
      </c>
      <c r="V896">
        <v>990622</v>
      </c>
      <c r="W896" t="str">
        <f t="shared" si="18"/>
        <v>84622300</v>
      </c>
    </row>
    <row r="897" spans="1:23" x14ac:dyDescent="0.55000000000000004">
      <c r="A897" s="21" t="b">
        <f>SOF[[#This Row],[RepDate]]='Monthly-Individual-Data'!A902</f>
        <v>0</v>
      </c>
      <c r="B897" s="21">
        <v>44805</v>
      </c>
      <c r="C897" t="s">
        <v>269</v>
      </c>
      <c r="D897" t="s">
        <v>180</v>
      </c>
      <c r="E897">
        <v>14</v>
      </c>
      <c r="F897" t="str">
        <f>INDEX(Branch[Area],MATCH(SOF[[#This Row],[Branch]],Branch[SortCode],0))</f>
        <v>North &amp; West</v>
      </c>
      <c r="G897" t="str">
        <f>INDEX(Branch[Branch],MATCH(SOF[[#This Row],[Branch]],Branch[SortCode],0))</f>
        <v>Drogheda</v>
      </c>
      <c r="V897">
        <v>990622</v>
      </c>
      <c r="W897" t="str">
        <f t="shared" si="18"/>
        <v>84622300</v>
      </c>
    </row>
    <row r="898" spans="1:23" x14ac:dyDescent="0.55000000000000004">
      <c r="A898" s="21" t="b">
        <f>SOF[[#This Row],[RepDate]]='Monthly-Individual-Data'!A903</f>
        <v>0</v>
      </c>
      <c r="B898" s="21">
        <v>44805</v>
      </c>
      <c r="C898" t="s">
        <v>274</v>
      </c>
      <c r="D898" t="s">
        <v>109</v>
      </c>
      <c r="E898">
        <v>121</v>
      </c>
      <c r="F898" t="str">
        <f>INDEX(Branch[Area],MATCH(SOF[[#This Row],[Branch]],Branch[SortCode],0))</f>
        <v>North &amp; West</v>
      </c>
      <c r="G898" t="str">
        <f>INDEX(Branch[Branch],MATCH(SOF[[#This Row],[Branch]],Branch[SortCode],0))</f>
        <v>Naas</v>
      </c>
      <c r="V898">
        <v>990627</v>
      </c>
      <c r="W898" t="str">
        <f t="shared" si="18"/>
        <v>89627250</v>
      </c>
    </row>
    <row r="899" spans="1:23" x14ac:dyDescent="0.55000000000000004">
      <c r="A899" s="21" t="b">
        <f>SOF[[#This Row],[RepDate]]='Monthly-Individual-Data'!A904</f>
        <v>0</v>
      </c>
      <c r="B899" s="21">
        <v>44805</v>
      </c>
      <c r="C899" t="s">
        <v>274</v>
      </c>
      <c r="D899" t="s">
        <v>168</v>
      </c>
      <c r="E899">
        <v>59</v>
      </c>
      <c r="F899" t="str">
        <f>INDEX(Branch[Area],MATCH(SOF[[#This Row],[Branch]],Branch[SortCode],0))</f>
        <v>North &amp; West</v>
      </c>
      <c r="G899" t="str">
        <f>INDEX(Branch[Branch],MATCH(SOF[[#This Row],[Branch]],Branch[SortCode],0))</f>
        <v>Naas</v>
      </c>
      <c r="V899">
        <v>990627</v>
      </c>
      <c r="W899" t="str">
        <f t="shared" ref="W899:W962" si="19">VLOOKUP(V899,R:S,2,0)</f>
        <v>89627250</v>
      </c>
    </row>
    <row r="900" spans="1:23" x14ac:dyDescent="0.55000000000000004">
      <c r="A900" s="21" t="b">
        <f>SOF[[#This Row],[RepDate]]='Monthly-Individual-Data'!A905</f>
        <v>0</v>
      </c>
      <c r="B900" s="21">
        <v>44805</v>
      </c>
      <c r="C900" t="s">
        <v>274</v>
      </c>
      <c r="D900" t="s">
        <v>169</v>
      </c>
      <c r="E900">
        <v>80</v>
      </c>
      <c r="F900" t="str">
        <f>INDEX(Branch[Area],MATCH(SOF[[#This Row],[Branch]],Branch[SortCode],0))</f>
        <v>North &amp; West</v>
      </c>
      <c r="G900" t="str">
        <f>INDEX(Branch[Branch],MATCH(SOF[[#This Row],[Branch]],Branch[SortCode],0))</f>
        <v>Naas</v>
      </c>
      <c r="V900">
        <v>990627</v>
      </c>
      <c r="W900" t="str">
        <f t="shared" si="19"/>
        <v>89627250</v>
      </c>
    </row>
    <row r="901" spans="1:23" x14ac:dyDescent="0.55000000000000004">
      <c r="A901" s="21" t="b">
        <f>SOF[[#This Row],[RepDate]]='Monthly-Individual-Data'!A906</f>
        <v>0</v>
      </c>
      <c r="B901" s="21">
        <v>44805</v>
      </c>
      <c r="C901" t="s">
        <v>274</v>
      </c>
      <c r="D901" t="s">
        <v>172</v>
      </c>
      <c r="E901">
        <v>64</v>
      </c>
      <c r="F901" t="str">
        <f>INDEX(Branch[Area],MATCH(SOF[[#This Row],[Branch]],Branch[SortCode],0))</f>
        <v>North &amp; West</v>
      </c>
      <c r="G901" t="str">
        <f>INDEX(Branch[Branch],MATCH(SOF[[#This Row],[Branch]],Branch[SortCode],0))</f>
        <v>Naas</v>
      </c>
      <c r="V901">
        <v>990627</v>
      </c>
      <c r="W901" t="str">
        <f t="shared" si="19"/>
        <v>89627250</v>
      </c>
    </row>
    <row r="902" spans="1:23" x14ac:dyDescent="0.55000000000000004">
      <c r="A902" s="21" t="b">
        <f>SOF[[#This Row],[RepDate]]='Monthly-Individual-Data'!A907</f>
        <v>0</v>
      </c>
      <c r="B902" s="21">
        <v>44805</v>
      </c>
      <c r="C902" t="s">
        <v>274</v>
      </c>
      <c r="D902" t="s">
        <v>175</v>
      </c>
      <c r="E902">
        <v>27</v>
      </c>
      <c r="F902" t="str">
        <f>INDEX(Branch[Area],MATCH(SOF[[#This Row],[Branch]],Branch[SortCode],0))</f>
        <v>North &amp; West</v>
      </c>
      <c r="G902" t="str">
        <f>INDEX(Branch[Branch],MATCH(SOF[[#This Row],[Branch]],Branch[SortCode],0))</f>
        <v>Naas</v>
      </c>
      <c r="V902">
        <v>990627</v>
      </c>
      <c r="W902" t="str">
        <f t="shared" si="19"/>
        <v>89627250</v>
      </c>
    </row>
    <row r="903" spans="1:23" x14ac:dyDescent="0.55000000000000004">
      <c r="A903" s="21" t="b">
        <f>SOF[[#This Row],[RepDate]]='Monthly-Individual-Data'!A908</f>
        <v>0</v>
      </c>
      <c r="B903" s="21">
        <v>44805</v>
      </c>
      <c r="C903" t="s">
        <v>280</v>
      </c>
      <c r="D903" t="s">
        <v>109</v>
      </c>
      <c r="E903">
        <v>67</v>
      </c>
      <c r="F903" t="str">
        <f>INDEX(Branch[Area],MATCH(SOF[[#This Row],[Branch]],Branch[SortCode],0))</f>
        <v>North &amp; West</v>
      </c>
      <c r="G903" t="str">
        <f>INDEX(Branch[Branch],MATCH(SOF[[#This Row],[Branch]],Branch[SortCode],0))</f>
        <v>Sligo</v>
      </c>
      <c r="V903">
        <v>990628</v>
      </c>
      <c r="W903" t="str">
        <f t="shared" si="19"/>
        <v>95628190</v>
      </c>
    </row>
    <row r="904" spans="1:23" x14ac:dyDescent="0.55000000000000004">
      <c r="A904" s="21" t="b">
        <f>SOF[[#This Row],[RepDate]]='Monthly-Individual-Data'!A909</f>
        <v>0</v>
      </c>
      <c r="B904" s="21">
        <v>44805</v>
      </c>
      <c r="C904" t="s">
        <v>280</v>
      </c>
      <c r="D904" t="s">
        <v>168</v>
      </c>
      <c r="E904">
        <v>85</v>
      </c>
      <c r="F904" t="str">
        <f>INDEX(Branch[Area],MATCH(SOF[[#This Row],[Branch]],Branch[SortCode],0))</f>
        <v>North &amp; West</v>
      </c>
      <c r="G904" t="str">
        <f>INDEX(Branch[Branch],MATCH(SOF[[#This Row],[Branch]],Branch[SortCode],0))</f>
        <v>Sligo</v>
      </c>
      <c r="V904">
        <v>990628</v>
      </c>
      <c r="W904" t="str">
        <f t="shared" si="19"/>
        <v>95628190</v>
      </c>
    </row>
    <row r="905" spans="1:23" x14ac:dyDescent="0.55000000000000004">
      <c r="A905" s="21" t="b">
        <f>SOF[[#This Row],[RepDate]]='Monthly-Individual-Data'!A910</f>
        <v>0</v>
      </c>
      <c r="B905" s="21">
        <v>44805</v>
      </c>
      <c r="C905" t="s">
        <v>280</v>
      </c>
      <c r="D905" t="s">
        <v>169</v>
      </c>
      <c r="E905">
        <v>62</v>
      </c>
      <c r="F905" t="str">
        <f>INDEX(Branch[Area],MATCH(SOF[[#This Row],[Branch]],Branch[SortCode],0))</f>
        <v>North &amp; West</v>
      </c>
      <c r="G905" t="str">
        <f>INDEX(Branch[Branch],MATCH(SOF[[#This Row],[Branch]],Branch[SortCode],0))</f>
        <v>Sligo</v>
      </c>
      <c r="V905">
        <v>990628</v>
      </c>
      <c r="W905" t="str">
        <f t="shared" si="19"/>
        <v>95628190</v>
      </c>
    </row>
    <row r="906" spans="1:23" x14ac:dyDescent="0.55000000000000004">
      <c r="A906" s="21" t="b">
        <f>SOF[[#This Row],[RepDate]]='Monthly-Individual-Data'!A911</f>
        <v>0</v>
      </c>
      <c r="B906" s="21">
        <v>44805</v>
      </c>
      <c r="C906" t="s">
        <v>280</v>
      </c>
      <c r="D906" t="s">
        <v>171</v>
      </c>
      <c r="E906">
        <v>149</v>
      </c>
      <c r="F906" t="str">
        <f>INDEX(Branch[Area],MATCH(SOF[[#This Row],[Branch]],Branch[SortCode],0))</f>
        <v>North &amp; West</v>
      </c>
      <c r="G906" t="str">
        <f>INDEX(Branch[Branch],MATCH(SOF[[#This Row],[Branch]],Branch[SortCode],0))</f>
        <v>Sligo</v>
      </c>
      <c r="V906">
        <v>990628</v>
      </c>
      <c r="W906" t="str">
        <f t="shared" si="19"/>
        <v>95628190</v>
      </c>
    </row>
    <row r="907" spans="1:23" x14ac:dyDescent="0.55000000000000004">
      <c r="A907" s="21" t="b">
        <f>SOF[[#This Row],[RepDate]]='Monthly-Individual-Data'!A912</f>
        <v>0</v>
      </c>
      <c r="B907" s="21">
        <v>44805</v>
      </c>
      <c r="C907" t="s">
        <v>280</v>
      </c>
      <c r="D907" t="s">
        <v>174</v>
      </c>
      <c r="E907">
        <v>12</v>
      </c>
      <c r="F907" t="str">
        <f>INDEX(Branch[Area],MATCH(SOF[[#This Row],[Branch]],Branch[SortCode],0))</f>
        <v>North &amp; West</v>
      </c>
      <c r="G907" t="str">
        <f>INDEX(Branch[Branch],MATCH(SOF[[#This Row],[Branch]],Branch[SortCode],0))</f>
        <v>Sligo</v>
      </c>
      <c r="V907">
        <v>990628</v>
      </c>
      <c r="W907" t="str">
        <f t="shared" si="19"/>
        <v>95628190</v>
      </c>
    </row>
    <row r="908" spans="1:23" x14ac:dyDescent="0.55000000000000004">
      <c r="A908" s="21" t="b">
        <f>SOF[[#This Row],[RepDate]]='Monthly-Individual-Data'!A913</f>
        <v>0</v>
      </c>
      <c r="B908" s="21">
        <v>44805</v>
      </c>
      <c r="C908" t="s">
        <v>280</v>
      </c>
      <c r="D908" t="s">
        <v>175</v>
      </c>
      <c r="E908">
        <v>8</v>
      </c>
      <c r="F908" t="str">
        <f>INDEX(Branch[Area],MATCH(SOF[[#This Row],[Branch]],Branch[SortCode],0))</f>
        <v>North &amp; West</v>
      </c>
      <c r="G908" t="str">
        <f>INDEX(Branch[Branch],MATCH(SOF[[#This Row],[Branch]],Branch[SortCode],0))</f>
        <v>Sligo</v>
      </c>
      <c r="V908">
        <v>990628</v>
      </c>
      <c r="W908" t="str">
        <f t="shared" si="19"/>
        <v>95628190</v>
      </c>
    </row>
    <row r="909" spans="1:23" x14ac:dyDescent="0.55000000000000004">
      <c r="A909" s="21" t="b">
        <f>SOF[[#This Row],[RepDate]]='Monthly-Individual-Data'!A914</f>
        <v>0</v>
      </c>
      <c r="B909" s="21">
        <v>44805</v>
      </c>
      <c r="C909" t="s">
        <v>280</v>
      </c>
      <c r="D909" t="s">
        <v>176</v>
      </c>
      <c r="E909">
        <v>94</v>
      </c>
      <c r="F909" t="str">
        <f>INDEX(Branch[Area],MATCH(SOF[[#This Row],[Branch]],Branch[SortCode],0))</f>
        <v>North &amp; West</v>
      </c>
      <c r="G909" t="str">
        <f>INDEX(Branch[Branch],MATCH(SOF[[#This Row],[Branch]],Branch[SortCode],0))</f>
        <v>Sligo</v>
      </c>
      <c r="V909">
        <v>990628</v>
      </c>
      <c r="W909" t="str">
        <f t="shared" si="19"/>
        <v>95628190</v>
      </c>
    </row>
    <row r="910" spans="1:23" x14ac:dyDescent="0.55000000000000004">
      <c r="A910" s="21" t="b">
        <f>SOF[[#This Row],[RepDate]]='Monthly-Individual-Data'!A915</f>
        <v>0</v>
      </c>
      <c r="B910" s="21">
        <v>44805</v>
      </c>
      <c r="C910" t="s">
        <v>276</v>
      </c>
      <c r="D910" t="s">
        <v>109</v>
      </c>
      <c r="E910">
        <v>53</v>
      </c>
      <c r="F910" t="str">
        <f>INDEX(Branch[Area],MATCH(SOF[[#This Row],[Branch]],Branch[SortCode],0))</f>
        <v>North &amp; West</v>
      </c>
      <c r="G910" t="str">
        <f>INDEX(Branch[Branch],MATCH(SOF[[#This Row],[Branch]],Branch[SortCode],0))</f>
        <v>Maynooth</v>
      </c>
      <c r="V910">
        <v>990643</v>
      </c>
      <c r="W910" t="str">
        <f t="shared" si="19"/>
        <v>91643230</v>
      </c>
    </row>
    <row r="911" spans="1:23" x14ac:dyDescent="0.55000000000000004">
      <c r="A911" s="21" t="b">
        <f>SOF[[#This Row],[RepDate]]='Monthly-Individual-Data'!A916</f>
        <v>0</v>
      </c>
      <c r="B911" s="21">
        <v>44805</v>
      </c>
      <c r="C911" t="s">
        <v>276</v>
      </c>
      <c r="D911" t="s">
        <v>175</v>
      </c>
      <c r="E911">
        <v>16</v>
      </c>
      <c r="F911" t="str">
        <f>INDEX(Branch[Area],MATCH(SOF[[#This Row],[Branch]],Branch[SortCode],0))</f>
        <v>North &amp; West</v>
      </c>
      <c r="G911" t="str">
        <f>INDEX(Branch[Branch],MATCH(SOF[[#This Row],[Branch]],Branch[SortCode],0))</f>
        <v>Maynooth</v>
      </c>
      <c r="V911">
        <v>990643</v>
      </c>
      <c r="W911" t="str">
        <f t="shared" si="19"/>
        <v>91643230</v>
      </c>
    </row>
    <row r="912" spans="1:23" x14ac:dyDescent="0.55000000000000004">
      <c r="A912" s="21" t="b">
        <f>SOF[[#This Row],[RepDate]]='Monthly-Individual-Data'!A917</f>
        <v>0</v>
      </c>
      <c r="B912" s="21">
        <v>44805</v>
      </c>
      <c r="C912" t="s">
        <v>275</v>
      </c>
      <c r="D912" t="s">
        <v>109</v>
      </c>
      <c r="E912">
        <v>58</v>
      </c>
      <c r="F912" t="str">
        <f>INDEX(Branch[Area],MATCH(SOF[[#This Row],[Branch]],Branch[SortCode],0))</f>
        <v>North &amp; West</v>
      </c>
      <c r="G912" t="str">
        <f>INDEX(Branch[Branch],MATCH(SOF[[#This Row],[Branch]],Branch[SortCode],0))</f>
        <v>Newbridge</v>
      </c>
      <c r="V912">
        <v>990645</v>
      </c>
      <c r="W912" t="str">
        <f t="shared" si="19"/>
        <v>90645240</v>
      </c>
    </row>
    <row r="913" spans="1:23" x14ac:dyDescent="0.55000000000000004">
      <c r="A913" s="21" t="b">
        <f>SOF[[#This Row],[RepDate]]='Monthly-Individual-Data'!A918</f>
        <v>0</v>
      </c>
      <c r="B913" s="21">
        <v>44805</v>
      </c>
      <c r="C913" t="s">
        <v>281</v>
      </c>
      <c r="D913" t="s">
        <v>109</v>
      </c>
      <c r="E913">
        <v>117</v>
      </c>
      <c r="F913" t="str">
        <f>INDEX(Branch[Area],MATCH(SOF[[#This Row],[Branch]],Branch[SortCode],0))</f>
        <v>North &amp; West</v>
      </c>
      <c r="G913" t="str">
        <f>INDEX(Branch[Branch],MATCH(SOF[[#This Row],[Branch]],Branch[SortCode],0))</f>
        <v>Letterkenny</v>
      </c>
      <c r="V913">
        <v>990646</v>
      </c>
      <c r="W913" t="str">
        <f t="shared" si="19"/>
        <v>96646180</v>
      </c>
    </row>
    <row r="914" spans="1:23" x14ac:dyDescent="0.55000000000000004">
      <c r="A914" s="21" t="b">
        <f>SOF[[#This Row],[RepDate]]='Monthly-Individual-Data'!A919</f>
        <v>0</v>
      </c>
      <c r="B914" s="21">
        <v>44805</v>
      </c>
      <c r="C914" t="s">
        <v>281</v>
      </c>
      <c r="D914" t="s">
        <v>168</v>
      </c>
      <c r="E914">
        <v>130</v>
      </c>
      <c r="F914" t="str">
        <f>INDEX(Branch[Area],MATCH(SOF[[#This Row],[Branch]],Branch[SortCode],0))</f>
        <v>North &amp; West</v>
      </c>
      <c r="G914" t="str">
        <f>INDEX(Branch[Branch],MATCH(SOF[[#This Row],[Branch]],Branch[SortCode],0))</f>
        <v>Letterkenny</v>
      </c>
      <c r="V914">
        <v>990646</v>
      </c>
      <c r="W914" t="str">
        <f t="shared" si="19"/>
        <v>96646180</v>
      </c>
    </row>
    <row r="915" spans="1:23" x14ac:dyDescent="0.55000000000000004">
      <c r="A915" s="21" t="b">
        <f>SOF[[#This Row],[RepDate]]='Monthly-Individual-Data'!A920</f>
        <v>0</v>
      </c>
      <c r="B915" s="21">
        <v>44805</v>
      </c>
      <c r="C915" t="s">
        <v>281</v>
      </c>
      <c r="D915" t="s">
        <v>169</v>
      </c>
      <c r="E915">
        <v>111</v>
      </c>
      <c r="F915" t="str">
        <f>INDEX(Branch[Area],MATCH(SOF[[#This Row],[Branch]],Branch[SortCode],0))</f>
        <v>North &amp; West</v>
      </c>
      <c r="G915" t="str">
        <f>INDEX(Branch[Branch],MATCH(SOF[[#This Row],[Branch]],Branch[SortCode],0))</f>
        <v>Letterkenny</v>
      </c>
      <c r="V915">
        <v>990646</v>
      </c>
      <c r="W915" t="str">
        <f t="shared" si="19"/>
        <v>96646180</v>
      </c>
    </row>
    <row r="916" spans="1:23" x14ac:dyDescent="0.55000000000000004">
      <c r="A916" s="21" t="b">
        <f>SOF[[#This Row],[RepDate]]='Monthly-Individual-Data'!A921</f>
        <v>0</v>
      </c>
      <c r="B916" s="21">
        <v>44805</v>
      </c>
      <c r="C916" t="s">
        <v>281</v>
      </c>
      <c r="D916" t="s">
        <v>171</v>
      </c>
      <c r="E916">
        <v>113</v>
      </c>
      <c r="F916" t="str">
        <f>INDEX(Branch[Area],MATCH(SOF[[#This Row],[Branch]],Branch[SortCode],0))</f>
        <v>North &amp; West</v>
      </c>
      <c r="G916" t="str">
        <f>INDEX(Branch[Branch],MATCH(SOF[[#This Row],[Branch]],Branch[SortCode],0))</f>
        <v>Letterkenny</v>
      </c>
      <c r="V916">
        <v>990646</v>
      </c>
      <c r="W916" t="str">
        <f t="shared" si="19"/>
        <v>96646180</v>
      </c>
    </row>
    <row r="917" spans="1:23" x14ac:dyDescent="0.55000000000000004">
      <c r="A917" s="21" t="b">
        <f>SOF[[#This Row],[RepDate]]='Monthly-Individual-Data'!A922</f>
        <v>0</v>
      </c>
      <c r="B917" s="21">
        <v>44805</v>
      </c>
      <c r="C917" t="s">
        <v>281</v>
      </c>
      <c r="D917" t="s">
        <v>174</v>
      </c>
      <c r="E917">
        <v>139</v>
      </c>
      <c r="F917" t="str">
        <f>INDEX(Branch[Area],MATCH(SOF[[#This Row],[Branch]],Branch[SortCode],0))</f>
        <v>North &amp; West</v>
      </c>
      <c r="G917" t="str">
        <f>INDEX(Branch[Branch],MATCH(SOF[[#This Row],[Branch]],Branch[SortCode],0))</f>
        <v>Letterkenny</v>
      </c>
      <c r="V917">
        <v>990646</v>
      </c>
      <c r="W917" t="str">
        <f t="shared" si="19"/>
        <v>96646180</v>
      </c>
    </row>
    <row r="918" spans="1:23" x14ac:dyDescent="0.55000000000000004">
      <c r="A918" s="21" t="b">
        <f>SOF[[#This Row],[RepDate]]='Monthly-Individual-Data'!A923</f>
        <v>0</v>
      </c>
      <c r="B918" s="21">
        <v>44805</v>
      </c>
      <c r="C918" t="s">
        <v>281</v>
      </c>
      <c r="D918" t="s">
        <v>175</v>
      </c>
      <c r="E918">
        <v>138</v>
      </c>
      <c r="F918" t="str">
        <f>INDEX(Branch[Area],MATCH(SOF[[#This Row],[Branch]],Branch[SortCode],0))</f>
        <v>North &amp; West</v>
      </c>
      <c r="G918" t="str">
        <f>INDEX(Branch[Branch],MATCH(SOF[[#This Row],[Branch]],Branch[SortCode],0))</f>
        <v>Letterkenny</v>
      </c>
      <c r="V918">
        <v>990646</v>
      </c>
      <c r="W918" t="str">
        <f t="shared" si="19"/>
        <v>96646180</v>
      </c>
    </row>
    <row r="919" spans="1:23" x14ac:dyDescent="0.55000000000000004">
      <c r="A919" s="21" t="b">
        <f>SOF[[#This Row],[RepDate]]='Monthly-Individual-Data'!A924</f>
        <v>0</v>
      </c>
      <c r="B919" s="21">
        <v>44805</v>
      </c>
      <c r="C919" t="s">
        <v>281</v>
      </c>
      <c r="D919" t="s">
        <v>177</v>
      </c>
      <c r="E919">
        <v>119</v>
      </c>
      <c r="F919" t="str">
        <f>INDEX(Branch[Area],MATCH(SOF[[#This Row],[Branch]],Branch[SortCode],0))</f>
        <v>North &amp; West</v>
      </c>
      <c r="G919" t="str">
        <f>INDEX(Branch[Branch],MATCH(SOF[[#This Row],[Branch]],Branch[SortCode],0))</f>
        <v>Letterkenny</v>
      </c>
      <c r="V919">
        <v>990646</v>
      </c>
      <c r="W919" t="str">
        <f t="shared" si="19"/>
        <v>96646180</v>
      </c>
    </row>
    <row r="920" spans="1:23" x14ac:dyDescent="0.55000000000000004">
      <c r="A920" s="21" t="b">
        <f>SOF[[#This Row],[RepDate]]='Monthly-Individual-Data'!A925</f>
        <v>0</v>
      </c>
      <c r="B920" s="21">
        <v>44805</v>
      </c>
      <c r="C920" t="s">
        <v>281</v>
      </c>
      <c r="D920" t="s">
        <v>180</v>
      </c>
      <c r="E920">
        <v>96</v>
      </c>
      <c r="F920" t="str">
        <f>INDEX(Branch[Area],MATCH(SOF[[#This Row],[Branch]],Branch[SortCode],0))</f>
        <v>North &amp; West</v>
      </c>
      <c r="G920" t="str">
        <f>INDEX(Branch[Branch],MATCH(SOF[[#This Row],[Branch]],Branch[SortCode],0))</f>
        <v>Letterkenny</v>
      </c>
      <c r="V920">
        <v>990646</v>
      </c>
      <c r="W920" t="str">
        <f t="shared" si="19"/>
        <v>96646180</v>
      </c>
    </row>
    <row r="921" spans="1:23" x14ac:dyDescent="0.55000000000000004">
      <c r="A921" s="21" t="b">
        <f>SOF[[#This Row],[RepDate]]='Monthly-Individual-Data'!A926</f>
        <v>0</v>
      </c>
      <c r="B921" s="21">
        <v>44805</v>
      </c>
      <c r="C921" t="s">
        <v>281</v>
      </c>
      <c r="D921" t="s">
        <v>182</v>
      </c>
      <c r="E921">
        <v>13</v>
      </c>
      <c r="F921" t="str">
        <f>INDEX(Branch[Area],MATCH(SOF[[#This Row],[Branch]],Branch[SortCode],0))</f>
        <v>North &amp; West</v>
      </c>
      <c r="G921" t="str">
        <f>INDEX(Branch[Branch],MATCH(SOF[[#This Row],[Branch]],Branch[SortCode],0))</f>
        <v>Letterkenny</v>
      </c>
      <c r="V921">
        <v>990646</v>
      </c>
      <c r="W921" t="str">
        <f t="shared" si="19"/>
        <v>96646180</v>
      </c>
    </row>
    <row r="922" spans="1:23" x14ac:dyDescent="0.55000000000000004">
      <c r="A922" s="21" t="b">
        <f>SOF[[#This Row],[RepDate]]='Monthly-Individual-Data'!A927</f>
        <v>0</v>
      </c>
      <c r="B922" s="21">
        <v>44805</v>
      </c>
      <c r="C922" t="s">
        <v>271</v>
      </c>
      <c r="D922" t="s">
        <v>109</v>
      </c>
      <c r="E922">
        <v>100</v>
      </c>
      <c r="F922" t="str">
        <f>INDEX(Branch[Area],MATCH(SOF[[#This Row],[Branch]],Branch[SortCode],0))</f>
        <v>North &amp; West</v>
      </c>
      <c r="G922" t="str">
        <f>INDEX(Branch[Branch],MATCH(SOF[[#This Row],[Branch]],Branch[SortCode],0))</f>
        <v>Cavan</v>
      </c>
      <c r="V922">
        <v>990668</v>
      </c>
      <c r="W922" t="str">
        <f t="shared" si="19"/>
        <v>86668280</v>
      </c>
    </row>
    <row r="923" spans="1:23" x14ac:dyDescent="0.55000000000000004">
      <c r="A923" s="21" t="b">
        <f>SOF[[#This Row],[RepDate]]='Monthly-Individual-Data'!A928</f>
        <v>0</v>
      </c>
      <c r="B923" s="21">
        <v>44805</v>
      </c>
      <c r="C923" t="s">
        <v>273</v>
      </c>
      <c r="D923" t="s">
        <v>174</v>
      </c>
      <c r="E923">
        <v>103</v>
      </c>
      <c r="F923" t="str">
        <f>INDEX(Branch[Area],MATCH(SOF[[#This Row],[Branch]],Branch[SortCode],0))</f>
        <v>North &amp; West</v>
      </c>
      <c r="G923" t="str">
        <f>INDEX(Branch[Branch],MATCH(SOF[[#This Row],[Branch]],Branch[SortCode],0))</f>
        <v>Ashbourne</v>
      </c>
      <c r="V923">
        <v>990671</v>
      </c>
      <c r="W923" t="str">
        <f t="shared" si="19"/>
        <v>88671260</v>
      </c>
    </row>
    <row r="924" spans="1:23" x14ac:dyDescent="0.55000000000000004">
      <c r="A924" s="21" t="b">
        <f>SOF[[#This Row],[RepDate]]='Monthly-Individual-Data'!A929</f>
        <v>0</v>
      </c>
      <c r="B924" s="21">
        <v>44805</v>
      </c>
      <c r="C924" t="s">
        <v>278</v>
      </c>
      <c r="D924" t="s">
        <v>109</v>
      </c>
      <c r="E924">
        <v>15</v>
      </c>
      <c r="F924" t="str">
        <f>INDEX(Branch[Area],MATCH(SOF[[#This Row],[Branch]],Branch[SortCode],0))</f>
        <v>North &amp; West</v>
      </c>
      <c r="G924" t="str">
        <f>INDEX(Branch[Branch],MATCH(SOF[[#This Row],[Branch]],Branch[SortCode],0))</f>
        <v>Athlone</v>
      </c>
      <c r="V924">
        <v>990718</v>
      </c>
      <c r="W924" t="str">
        <f t="shared" si="19"/>
        <v>93718210</v>
      </c>
    </row>
    <row r="925" spans="1:23" x14ac:dyDescent="0.55000000000000004">
      <c r="A925" s="21" t="b">
        <f>SOF[[#This Row],[RepDate]]='Monthly-Individual-Data'!A930</f>
        <v>0</v>
      </c>
      <c r="B925" s="21">
        <v>44805</v>
      </c>
      <c r="C925" t="s">
        <v>278</v>
      </c>
      <c r="D925" t="s">
        <v>168</v>
      </c>
      <c r="E925">
        <v>13</v>
      </c>
      <c r="F925" t="str">
        <f>INDEX(Branch[Area],MATCH(SOF[[#This Row],[Branch]],Branch[SortCode],0))</f>
        <v>North &amp; West</v>
      </c>
      <c r="G925" t="str">
        <f>INDEX(Branch[Branch],MATCH(SOF[[#This Row],[Branch]],Branch[SortCode],0))</f>
        <v>Athlone</v>
      </c>
      <c r="V925">
        <v>990718</v>
      </c>
      <c r="W925" t="str">
        <f t="shared" si="19"/>
        <v>93718210</v>
      </c>
    </row>
    <row r="926" spans="1:23" x14ac:dyDescent="0.55000000000000004">
      <c r="A926" s="21" t="b">
        <f>SOF[[#This Row],[RepDate]]='Monthly-Individual-Data'!A931</f>
        <v>0</v>
      </c>
      <c r="B926" s="21">
        <v>44805</v>
      </c>
      <c r="C926" t="s">
        <v>278</v>
      </c>
      <c r="D926" t="s">
        <v>169</v>
      </c>
      <c r="E926">
        <v>149</v>
      </c>
      <c r="F926" t="str">
        <f>INDEX(Branch[Area],MATCH(SOF[[#This Row],[Branch]],Branch[SortCode],0))</f>
        <v>North &amp; West</v>
      </c>
      <c r="G926" t="str">
        <f>INDEX(Branch[Branch],MATCH(SOF[[#This Row],[Branch]],Branch[SortCode],0))</f>
        <v>Athlone</v>
      </c>
      <c r="V926">
        <v>990718</v>
      </c>
      <c r="W926" t="str">
        <f t="shared" si="19"/>
        <v>93718210</v>
      </c>
    </row>
    <row r="927" spans="1:23" x14ac:dyDescent="0.55000000000000004">
      <c r="A927" s="21" t="b">
        <f>SOF[[#This Row],[RepDate]]='Monthly-Individual-Data'!A932</f>
        <v>0</v>
      </c>
      <c r="B927" s="21">
        <v>44805</v>
      </c>
      <c r="C927" t="s">
        <v>278</v>
      </c>
      <c r="D927" t="s">
        <v>174</v>
      </c>
      <c r="E927">
        <v>46</v>
      </c>
      <c r="F927" t="str">
        <f>INDEX(Branch[Area],MATCH(SOF[[#This Row],[Branch]],Branch[SortCode],0))</f>
        <v>North &amp; West</v>
      </c>
      <c r="G927" t="str">
        <f>INDEX(Branch[Branch],MATCH(SOF[[#This Row],[Branch]],Branch[SortCode],0))</f>
        <v>Athlone</v>
      </c>
      <c r="V927">
        <v>990718</v>
      </c>
      <c r="W927" t="str">
        <f t="shared" si="19"/>
        <v>93718210</v>
      </c>
    </row>
    <row r="928" spans="1:23" x14ac:dyDescent="0.55000000000000004">
      <c r="A928" s="21" t="b">
        <f>SOF[[#This Row],[RepDate]]='Monthly-Individual-Data'!A933</f>
        <v>0</v>
      </c>
      <c r="B928" s="21">
        <v>44805</v>
      </c>
      <c r="C928" t="s">
        <v>298</v>
      </c>
      <c r="D928" t="s">
        <v>169</v>
      </c>
      <c r="E928">
        <v>132</v>
      </c>
      <c r="F928" t="str">
        <f>INDEX(Branch[Area],MATCH(SOF[[#This Row],[Branch]],Branch[SortCode],0))</f>
        <v>North &amp; West</v>
      </c>
      <c r="G928" t="str">
        <f>INDEX(Branch[Branch],MATCH(SOF[[#This Row],[Branch]],Branch[SortCode],0))</f>
        <v>Tullamore</v>
      </c>
      <c r="V928">
        <v>990721</v>
      </c>
      <c r="W928" t="str">
        <f t="shared" si="19"/>
        <v>11372110</v>
      </c>
    </row>
    <row r="929" spans="1:23" x14ac:dyDescent="0.55000000000000004">
      <c r="A929" s="21" t="b">
        <f>SOF[[#This Row],[RepDate]]='Monthly-Individual-Data'!A934</f>
        <v>0</v>
      </c>
      <c r="B929" s="21">
        <v>44805</v>
      </c>
      <c r="C929" t="s">
        <v>298</v>
      </c>
      <c r="D929" t="s">
        <v>174</v>
      </c>
      <c r="E929">
        <v>157</v>
      </c>
      <c r="F929" t="str">
        <f>INDEX(Branch[Area],MATCH(SOF[[#This Row],[Branch]],Branch[SortCode],0))</f>
        <v>North &amp; West</v>
      </c>
      <c r="G929" t="str">
        <f>INDEX(Branch[Branch],MATCH(SOF[[#This Row],[Branch]],Branch[SortCode],0))</f>
        <v>Tullamore</v>
      </c>
      <c r="V929">
        <v>990721</v>
      </c>
      <c r="W929" t="str">
        <f t="shared" si="19"/>
        <v>11372110</v>
      </c>
    </row>
    <row r="930" spans="1:23" x14ac:dyDescent="0.55000000000000004">
      <c r="A930" s="21" t="b">
        <f>SOF[[#This Row],[RepDate]]='Monthly-Individual-Data'!A935</f>
        <v>0</v>
      </c>
      <c r="B930" s="21">
        <v>44805</v>
      </c>
      <c r="C930" t="s">
        <v>296</v>
      </c>
      <c r="D930" t="s">
        <v>109</v>
      </c>
      <c r="E930">
        <v>22</v>
      </c>
      <c r="F930" t="str">
        <f>INDEX(Branch[Area],MATCH(SOF[[#This Row],[Branch]],Branch[SortCode],0))</f>
        <v>North &amp; West</v>
      </c>
      <c r="G930" t="str">
        <f>INDEX(Branch[Branch],MATCH(SOF[[#This Row],[Branch]],Branch[SortCode],0))</f>
        <v>Portlaoise</v>
      </c>
      <c r="V930">
        <v>990722</v>
      </c>
      <c r="W930" t="str">
        <f t="shared" si="19"/>
        <v>11172230</v>
      </c>
    </row>
    <row r="931" spans="1:23" x14ac:dyDescent="0.55000000000000004">
      <c r="A931" s="21" t="b">
        <f>SOF[[#This Row],[RepDate]]='Monthly-Individual-Data'!A936</f>
        <v>0</v>
      </c>
      <c r="B931" s="21">
        <v>44805</v>
      </c>
      <c r="C931" t="s">
        <v>296</v>
      </c>
      <c r="D931" t="s">
        <v>169</v>
      </c>
      <c r="E931">
        <v>82</v>
      </c>
      <c r="F931" t="str">
        <f>INDEX(Branch[Area],MATCH(SOF[[#This Row],[Branch]],Branch[SortCode],0))</f>
        <v>North &amp; West</v>
      </c>
      <c r="G931" t="str">
        <f>INDEX(Branch[Branch],MATCH(SOF[[#This Row],[Branch]],Branch[SortCode],0))</f>
        <v>Portlaoise</v>
      </c>
      <c r="V931">
        <v>990722</v>
      </c>
      <c r="W931" t="str">
        <f t="shared" si="19"/>
        <v>11172230</v>
      </c>
    </row>
    <row r="932" spans="1:23" x14ac:dyDescent="0.55000000000000004">
      <c r="A932" s="21" t="b">
        <f>SOF[[#This Row],[RepDate]]='Monthly-Individual-Data'!A937</f>
        <v>0</v>
      </c>
      <c r="B932" s="21">
        <v>44805</v>
      </c>
      <c r="C932" t="s">
        <v>296</v>
      </c>
      <c r="D932" t="s">
        <v>172</v>
      </c>
      <c r="E932">
        <v>105</v>
      </c>
      <c r="F932" t="str">
        <f>INDEX(Branch[Area],MATCH(SOF[[#This Row],[Branch]],Branch[SortCode],0))</f>
        <v>North &amp; West</v>
      </c>
      <c r="G932" t="str">
        <f>INDEX(Branch[Branch],MATCH(SOF[[#This Row],[Branch]],Branch[SortCode],0))</f>
        <v>Portlaoise</v>
      </c>
      <c r="V932">
        <v>990722</v>
      </c>
      <c r="W932" t="str">
        <f t="shared" si="19"/>
        <v>11172230</v>
      </c>
    </row>
    <row r="933" spans="1:23" x14ac:dyDescent="0.55000000000000004">
      <c r="A933" s="21" t="b">
        <f>SOF[[#This Row],[RepDate]]='Monthly-Individual-Data'!A938</f>
        <v>0</v>
      </c>
      <c r="B933" s="21">
        <v>44805</v>
      </c>
      <c r="C933" t="s">
        <v>296</v>
      </c>
      <c r="D933" t="s">
        <v>173</v>
      </c>
      <c r="E933">
        <v>126</v>
      </c>
      <c r="F933" t="str">
        <f>INDEX(Branch[Area],MATCH(SOF[[#This Row],[Branch]],Branch[SortCode],0))</f>
        <v>North &amp; West</v>
      </c>
      <c r="G933" t="str">
        <f>INDEX(Branch[Branch],MATCH(SOF[[#This Row],[Branch]],Branch[SortCode],0))</f>
        <v>Portlaoise</v>
      </c>
      <c r="V933">
        <v>990722</v>
      </c>
      <c r="W933" t="str">
        <f t="shared" si="19"/>
        <v>11172230</v>
      </c>
    </row>
    <row r="934" spans="1:23" x14ac:dyDescent="0.55000000000000004">
      <c r="A934" s="21" t="b">
        <f>SOF[[#This Row],[RepDate]]='Monthly-Individual-Data'!A939</f>
        <v>0</v>
      </c>
      <c r="B934" s="21">
        <v>44805</v>
      </c>
      <c r="C934" t="s">
        <v>296</v>
      </c>
      <c r="D934" t="s">
        <v>174</v>
      </c>
      <c r="E934">
        <v>55</v>
      </c>
      <c r="F934" t="str">
        <f>INDEX(Branch[Area],MATCH(SOF[[#This Row],[Branch]],Branch[SortCode],0))</f>
        <v>North &amp; West</v>
      </c>
      <c r="G934" t="str">
        <f>INDEX(Branch[Branch],MATCH(SOF[[#This Row],[Branch]],Branch[SortCode],0))</f>
        <v>Portlaoise</v>
      </c>
      <c r="V934">
        <v>990722</v>
      </c>
      <c r="W934" t="str">
        <f t="shared" si="19"/>
        <v>11172230</v>
      </c>
    </row>
    <row r="935" spans="1:23" x14ac:dyDescent="0.55000000000000004">
      <c r="A935" s="21" t="b">
        <f>SOF[[#This Row],[RepDate]]='Monthly-Individual-Data'!A940</f>
        <v>0</v>
      </c>
      <c r="B935" s="21">
        <v>44805</v>
      </c>
      <c r="C935" t="s">
        <v>296</v>
      </c>
      <c r="D935" t="s">
        <v>175</v>
      </c>
      <c r="E935">
        <v>35</v>
      </c>
      <c r="F935" t="str">
        <f>INDEX(Branch[Area],MATCH(SOF[[#This Row],[Branch]],Branch[SortCode],0))</f>
        <v>North &amp; West</v>
      </c>
      <c r="G935" t="str">
        <f>INDEX(Branch[Branch],MATCH(SOF[[#This Row],[Branch]],Branch[SortCode],0))</f>
        <v>Portlaoise</v>
      </c>
      <c r="V935">
        <v>990722</v>
      </c>
      <c r="W935" t="str">
        <f t="shared" si="19"/>
        <v>11172230</v>
      </c>
    </row>
    <row r="936" spans="1:23" x14ac:dyDescent="0.55000000000000004">
      <c r="A936" s="21" t="b">
        <f>SOF[[#This Row],[RepDate]]='Monthly-Individual-Data'!A941</f>
        <v>0</v>
      </c>
      <c r="B936" s="21">
        <v>44805</v>
      </c>
      <c r="C936" t="s">
        <v>293</v>
      </c>
      <c r="D936" t="s">
        <v>109</v>
      </c>
      <c r="E936">
        <v>77</v>
      </c>
      <c r="F936" t="str">
        <f>INDEX(Branch[Area],MATCH(SOF[[#This Row],[Branch]],Branch[SortCode],0))</f>
        <v>North &amp; West</v>
      </c>
      <c r="G936" t="str">
        <f>INDEX(Branch[Branch],MATCH(SOF[[#This Row],[Branch]],Branch[SortCode],0))</f>
        <v>131 O'Connell St</v>
      </c>
      <c r="V936">
        <v>990724</v>
      </c>
      <c r="W936" t="str">
        <f t="shared" si="19"/>
        <v>10872460</v>
      </c>
    </row>
    <row r="937" spans="1:23" x14ac:dyDescent="0.55000000000000004">
      <c r="A937" s="21" t="b">
        <f>SOF[[#This Row],[RepDate]]='Monthly-Individual-Data'!A942</f>
        <v>0</v>
      </c>
      <c r="B937" s="21">
        <v>44805</v>
      </c>
      <c r="C937" t="s">
        <v>293</v>
      </c>
      <c r="D937" t="s">
        <v>168</v>
      </c>
      <c r="E937">
        <v>81</v>
      </c>
      <c r="F937" t="str">
        <f>INDEX(Branch[Area],MATCH(SOF[[#This Row],[Branch]],Branch[SortCode],0))</f>
        <v>North &amp; West</v>
      </c>
      <c r="G937" t="str">
        <f>INDEX(Branch[Branch],MATCH(SOF[[#This Row],[Branch]],Branch[SortCode],0))</f>
        <v>131 O'Connell St</v>
      </c>
      <c r="V937">
        <v>990724</v>
      </c>
      <c r="W937" t="str">
        <f t="shared" si="19"/>
        <v>10872460</v>
      </c>
    </row>
    <row r="938" spans="1:23" x14ac:dyDescent="0.55000000000000004">
      <c r="A938" s="21" t="b">
        <f>SOF[[#This Row],[RepDate]]='Monthly-Individual-Data'!A943</f>
        <v>0</v>
      </c>
      <c r="B938" s="21">
        <v>44805</v>
      </c>
      <c r="C938" t="s">
        <v>293</v>
      </c>
      <c r="D938" t="s">
        <v>169</v>
      </c>
      <c r="E938">
        <v>54</v>
      </c>
      <c r="F938" t="str">
        <f>INDEX(Branch[Area],MATCH(SOF[[#This Row],[Branch]],Branch[SortCode],0))</f>
        <v>North &amp; West</v>
      </c>
      <c r="G938" t="str">
        <f>INDEX(Branch[Branch],MATCH(SOF[[#This Row],[Branch]],Branch[SortCode],0))</f>
        <v>131 O'Connell St</v>
      </c>
      <c r="V938">
        <v>990724</v>
      </c>
      <c r="W938" t="str">
        <f t="shared" si="19"/>
        <v>10872460</v>
      </c>
    </row>
    <row r="939" spans="1:23" x14ac:dyDescent="0.55000000000000004">
      <c r="A939" s="21" t="b">
        <f>SOF[[#This Row],[RepDate]]='Monthly-Individual-Data'!A944</f>
        <v>0</v>
      </c>
      <c r="B939" s="21">
        <v>44805</v>
      </c>
      <c r="C939" t="s">
        <v>293</v>
      </c>
      <c r="D939" t="s">
        <v>171</v>
      </c>
      <c r="E939">
        <v>63</v>
      </c>
      <c r="F939" t="str">
        <f>INDEX(Branch[Area],MATCH(SOF[[#This Row],[Branch]],Branch[SortCode],0))</f>
        <v>North &amp; West</v>
      </c>
      <c r="G939" t="str">
        <f>INDEX(Branch[Branch],MATCH(SOF[[#This Row],[Branch]],Branch[SortCode],0))</f>
        <v>131 O'Connell St</v>
      </c>
      <c r="V939">
        <v>990724</v>
      </c>
      <c r="W939" t="str">
        <f t="shared" si="19"/>
        <v>10872460</v>
      </c>
    </row>
    <row r="940" spans="1:23" x14ac:dyDescent="0.55000000000000004">
      <c r="A940" s="21" t="b">
        <f>SOF[[#This Row],[RepDate]]='Monthly-Individual-Data'!A945</f>
        <v>0</v>
      </c>
      <c r="B940" s="21">
        <v>44805</v>
      </c>
      <c r="C940" t="s">
        <v>293</v>
      </c>
      <c r="D940" t="s">
        <v>174</v>
      </c>
      <c r="E940">
        <v>18</v>
      </c>
      <c r="F940" t="str">
        <f>INDEX(Branch[Area],MATCH(SOF[[#This Row],[Branch]],Branch[SortCode],0))</f>
        <v>North &amp; West</v>
      </c>
      <c r="G940" t="str">
        <f>INDEX(Branch[Branch],MATCH(SOF[[#This Row],[Branch]],Branch[SortCode],0))</f>
        <v>131 O'Connell St</v>
      </c>
      <c r="V940">
        <v>990724</v>
      </c>
      <c r="W940" t="str">
        <f t="shared" si="19"/>
        <v>10872460</v>
      </c>
    </row>
    <row r="941" spans="1:23" x14ac:dyDescent="0.55000000000000004">
      <c r="A941" s="21" t="b">
        <f>SOF[[#This Row],[RepDate]]='Monthly-Individual-Data'!A946</f>
        <v>0</v>
      </c>
      <c r="B941" s="21">
        <v>44805</v>
      </c>
      <c r="C941" t="s">
        <v>293</v>
      </c>
      <c r="D941" t="s">
        <v>175</v>
      </c>
      <c r="E941">
        <v>17</v>
      </c>
      <c r="F941" t="str">
        <f>INDEX(Branch[Area],MATCH(SOF[[#This Row],[Branch]],Branch[SortCode],0))</f>
        <v>North &amp; West</v>
      </c>
      <c r="G941" t="str">
        <f>INDEX(Branch[Branch],MATCH(SOF[[#This Row],[Branch]],Branch[SortCode],0))</f>
        <v>131 O'Connell St</v>
      </c>
      <c r="V941">
        <v>990724</v>
      </c>
      <c r="W941" t="str">
        <f t="shared" si="19"/>
        <v>10872460</v>
      </c>
    </row>
    <row r="942" spans="1:23" x14ac:dyDescent="0.55000000000000004">
      <c r="A942" s="21" t="b">
        <f>SOF[[#This Row],[RepDate]]='Monthly-Individual-Data'!A947</f>
        <v>0</v>
      </c>
      <c r="B942" s="21">
        <v>44805</v>
      </c>
      <c r="C942" t="s">
        <v>293</v>
      </c>
      <c r="D942" t="s">
        <v>177</v>
      </c>
      <c r="E942">
        <v>61</v>
      </c>
      <c r="F942" t="str">
        <f>INDEX(Branch[Area],MATCH(SOF[[#This Row],[Branch]],Branch[SortCode],0))</f>
        <v>North &amp; West</v>
      </c>
      <c r="G942" t="str">
        <f>INDEX(Branch[Branch],MATCH(SOF[[#This Row],[Branch]],Branch[SortCode],0))</f>
        <v>131 O'Connell St</v>
      </c>
      <c r="V942">
        <v>990724</v>
      </c>
      <c r="W942" t="str">
        <f t="shared" si="19"/>
        <v>10872460</v>
      </c>
    </row>
    <row r="943" spans="1:23" x14ac:dyDescent="0.55000000000000004">
      <c r="A943" s="21" t="b">
        <f>SOF[[#This Row],[RepDate]]='Monthly-Individual-Data'!A948</f>
        <v>0</v>
      </c>
      <c r="B943" s="21">
        <v>44805</v>
      </c>
      <c r="C943" t="s">
        <v>293</v>
      </c>
      <c r="D943" t="s">
        <v>183</v>
      </c>
      <c r="E943">
        <v>18</v>
      </c>
      <c r="F943" t="str">
        <f>INDEX(Branch[Area],MATCH(SOF[[#This Row],[Branch]],Branch[SortCode],0))</f>
        <v>North &amp; West</v>
      </c>
      <c r="G943" t="str">
        <f>INDEX(Branch[Branch],MATCH(SOF[[#This Row],[Branch]],Branch[SortCode],0))</f>
        <v>131 O'Connell St</v>
      </c>
      <c r="V943">
        <v>990724</v>
      </c>
      <c r="W943" t="str">
        <f t="shared" si="19"/>
        <v>10872460</v>
      </c>
    </row>
    <row r="944" spans="1:23" x14ac:dyDescent="0.55000000000000004">
      <c r="A944" s="21" t="b">
        <f>SOF[[#This Row],[RepDate]]='Monthly-Individual-Data'!A949</f>
        <v>0</v>
      </c>
      <c r="B944" s="21">
        <v>44805</v>
      </c>
      <c r="C944" t="s">
        <v>293</v>
      </c>
      <c r="D944" t="s">
        <v>184</v>
      </c>
      <c r="E944">
        <v>17</v>
      </c>
      <c r="F944" t="str">
        <f>INDEX(Branch[Area],MATCH(SOF[[#This Row],[Branch]],Branch[SortCode],0))</f>
        <v>North &amp; West</v>
      </c>
      <c r="G944" t="str">
        <f>INDEX(Branch[Branch],MATCH(SOF[[#This Row],[Branch]],Branch[SortCode],0))</f>
        <v>131 O'Connell St</v>
      </c>
      <c r="V944">
        <v>990724</v>
      </c>
      <c r="W944" t="str">
        <f t="shared" si="19"/>
        <v>10872460</v>
      </c>
    </row>
    <row r="945" spans="1:23" x14ac:dyDescent="0.55000000000000004">
      <c r="A945" s="21" t="b">
        <f>SOF[[#This Row],[RepDate]]='Monthly-Individual-Data'!A950</f>
        <v>0</v>
      </c>
      <c r="B945" s="21">
        <v>44805</v>
      </c>
      <c r="C945" t="s">
        <v>287</v>
      </c>
      <c r="D945" t="s">
        <v>109</v>
      </c>
      <c r="E945">
        <v>112</v>
      </c>
      <c r="F945" t="str">
        <f>INDEX(Branch[Area],MATCH(SOF[[#This Row],[Branch]],Branch[SortCode],0))</f>
        <v>North &amp; West</v>
      </c>
      <c r="G945" t="str">
        <f>INDEX(Branch[Branch],MATCH(SOF[[#This Row],[Branch]],Branch[SortCode],0))</f>
        <v>Eyre Square</v>
      </c>
      <c r="V945">
        <v>990725</v>
      </c>
      <c r="W945" t="str">
        <f t="shared" si="19"/>
        <v>10272512</v>
      </c>
    </row>
    <row r="946" spans="1:23" x14ac:dyDescent="0.55000000000000004">
      <c r="A946" s="21" t="b">
        <f>SOF[[#This Row],[RepDate]]='Monthly-Individual-Data'!A951</f>
        <v>0</v>
      </c>
      <c r="B946" s="21">
        <v>44805</v>
      </c>
      <c r="C946" t="s">
        <v>295</v>
      </c>
      <c r="D946" t="s">
        <v>109</v>
      </c>
      <c r="E946">
        <v>56</v>
      </c>
      <c r="F946" t="str">
        <f>INDEX(Branch[Area],MATCH(SOF[[#This Row],[Branch]],Branch[SortCode],0))</f>
        <v>North &amp; West</v>
      </c>
      <c r="G946" t="str">
        <f>INDEX(Branch[Branch],MATCH(SOF[[#This Row],[Branch]],Branch[SortCode],0))</f>
        <v>Castletroy</v>
      </c>
      <c r="V946">
        <v>990726</v>
      </c>
      <c r="W946" t="str">
        <f t="shared" si="19"/>
        <v>11072640</v>
      </c>
    </row>
    <row r="947" spans="1:23" x14ac:dyDescent="0.55000000000000004">
      <c r="A947" s="21" t="b">
        <f>SOF[[#This Row],[RepDate]]='Monthly-Individual-Data'!A952</f>
        <v>0</v>
      </c>
      <c r="B947" s="21">
        <v>44805</v>
      </c>
      <c r="C947" t="s">
        <v>295</v>
      </c>
      <c r="D947" t="s">
        <v>174</v>
      </c>
      <c r="E947">
        <v>118</v>
      </c>
      <c r="F947" t="str">
        <f>INDEX(Branch[Area],MATCH(SOF[[#This Row],[Branch]],Branch[SortCode],0))</f>
        <v>North &amp; West</v>
      </c>
      <c r="G947" t="str">
        <f>INDEX(Branch[Branch],MATCH(SOF[[#This Row],[Branch]],Branch[SortCode],0))</f>
        <v>Castletroy</v>
      </c>
      <c r="V947">
        <v>990726</v>
      </c>
      <c r="W947" t="str">
        <f t="shared" si="19"/>
        <v>11072640</v>
      </c>
    </row>
    <row r="948" spans="1:23" x14ac:dyDescent="0.55000000000000004">
      <c r="A948" s="21" t="b">
        <f>SOF[[#This Row],[RepDate]]='Monthly-Individual-Data'!A953</f>
        <v>0</v>
      </c>
      <c r="B948" s="21">
        <v>44805</v>
      </c>
      <c r="C948" t="s">
        <v>291</v>
      </c>
      <c r="D948" t="s">
        <v>109</v>
      </c>
      <c r="E948">
        <v>61</v>
      </c>
      <c r="F948" t="str">
        <f>INDEX(Branch[Area],MATCH(SOF[[#This Row],[Branch]],Branch[SortCode],0))</f>
        <v>North &amp; West</v>
      </c>
      <c r="G948" t="str">
        <f>INDEX(Branch[Branch],MATCH(SOF[[#This Row],[Branch]],Branch[SortCode],0))</f>
        <v>Newcastlewest</v>
      </c>
      <c r="V948">
        <v>990727</v>
      </c>
      <c r="W948" t="str">
        <f t="shared" si="19"/>
        <v>10672780</v>
      </c>
    </row>
    <row r="949" spans="1:23" x14ac:dyDescent="0.55000000000000004">
      <c r="A949" s="21" t="b">
        <f>SOF[[#This Row],[RepDate]]='Monthly-Individual-Data'!A954</f>
        <v>0</v>
      </c>
      <c r="B949" s="21">
        <v>44805</v>
      </c>
      <c r="C949" t="s">
        <v>291</v>
      </c>
      <c r="D949" t="s">
        <v>169</v>
      </c>
      <c r="E949">
        <v>83</v>
      </c>
      <c r="F949" t="str">
        <f>INDEX(Branch[Area],MATCH(SOF[[#This Row],[Branch]],Branch[SortCode],0))</f>
        <v>North &amp; West</v>
      </c>
      <c r="G949" t="str">
        <f>INDEX(Branch[Branch],MATCH(SOF[[#This Row],[Branch]],Branch[SortCode],0))</f>
        <v>Newcastlewest</v>
      </c>
      <c r="V949">
        <v>990727</v>
      </c>
      <c r="W949" t="str">
        <f t="shared" si="19"/>
        <v>10672780</v>
      </c>
    </row>
    <row r="950" spans="1:23" x14ac:dyDescent="0.55000000000000004">
      <c r="A950" s="21" t="b">
        <f>SOF[[#This Row],[RepDate]]='Monthly-Individual-Data'!A955</f>
        <v>0</v>
      </c>
      <c r="B950" s="21">
        <v>44805</v>
      </c>
      <c r="C950" t="s">
        <v>291</v>
      </c>
      <c r="D950" t="s">
        <v>171</v>
      </c>
      <c r="E950">
        <v>65</v>
      </c>
      <c r="F950" t="str">
        <f>INDEX(Branch[Area],MATCH(SOF[[#This Row],[Branch]],Branch[SortCode],0))</f>
        <v>North &amp; West</v>
      </c>
      <c r="G950" t="str">
        <f>INDEX(Branch[Branch],MATCH(SOF[[#This Row],[Branch]],Branch[SortCode],0))</f>
        <v>Newcastlewest</v>
      </c>
      <c r="V950">
        <v>990727</v>
      </c>
      <c r="W950" t="str">
        <f t="shared" si="19"/>
        <v>10672780</v>
      </c>
    </row>
    <row r="951" spans="1:23" x14ac:dyDescent="0.55000000000000004">
      <c r="A951" s="21" t="b">
        <f>SOF[[#This Row],[RepDate]]='Monthly-Individual-Data'!A956</f>
        <v>0</v>
      </c>
      <c r="B951" s="21">
        <v>44805</v>
      </c>
      <c r="C951" t="s">
        <v>291</v>
      </c>
      <c r="D951" t="s">
        <v>172</v>
      </c>
      <c r="E951">
        <v>35</v>
      </c>
      <c r="F951" t="str">
        <f>INDEX(Branch[Area],MATCH(SOF[[#This Row],[Branch]],Branch[SortCode],0))</f>
        <v>North &amp; West</v>
      </c>
      <c r="G951" t="str">
        <f>INDEX(Branch[Branch],MATCH(SOF[[#This Row],[Branch]],Branch[SortCode],0))</f>
        <v>Newcastlewest</v>
      </c>
      <c r="V951">
        <v>990727</v>
      </c>
      <c r="W951" t="str">
        <f t="shared" si="19"/>
        <v>10672780</v>
      </c>
    </row>
    <row r="952" spans="1:23" x14ac:dyDescent="0.55000000000000004">
      <c r="A952" s="21" t="b">
        <f>SOF[[#This Row],[RepDate]]='Monthly-Individual-Data'!A957</f>
        <v>0</v>
      </c>
      <c r="B952" s="21">
        <v>44805</v>
      </c>
      <c r="C952" t="s">
        <v>291</v>
      </c>
      <c r="D952" t="s">
        <v>175</v>
      </c>
      <c r="E952">
        <v>37</v>
      </c>
      <c r="F952" t="str">
        <f>INDEX(Branch[Area],MATCH(SOF[[#This Row],[Branch]],Branch[SortCode],0))</f>
        <v>North &amp; West</v>
      </c>
      <c r="G952" t="str">
        <f>INDEX(Branch[Branch],MATCH(SOF[[#This Row],[Branch]],Branch[SortCode],0))</f>
        <v>Newcastlewest</v>
      </c>
      <c r="V952">
        <v>990727</v>
      </c>
      <c r="W952" t="str">
        <f t="shared" si="19"/>
        <v>10672780</v>
      </c>
    </row>
    <row r="953" spans="1:23" x14ac:dyDescent="0.55000000000000004">
      <c r="A953" s="21" t="b">
        <f>SOF[[#This Row],[RepDate]]='Monthly-Individual-Data'!A958</f>
        <v>0</v>
      </c>
      <c r="B953" s="21">
        <v>44805</v>
      </c>
      <c r="C953" t="s">
        <v>290</v>
      </c>
      <c r="D953" t="s">
        <v>109</v>
      </c>
      <c r="E953">
        <v>108</v>
      </c>
      <c r="F953" t="str">
        <f>INDEX(Branch[Area],MATCH(SOF[[#This Row],[Branch]],Branch[SortCode],0))</f>
        <v>North &amp; West</v>
      </c>
      <c r="G953" t="str">
        <f>INDEX(Branch[Branch],MATCH(SOF[[#This Row],[Branch]],Branch[SortCode],0))</f>
        <v>Ennis</v>
      </c>
      <c r="V953">
        <v>990728</v>
      </c>
      <c r="W953" t="str">
        <f t="shared" si="19"/>
        <v>10572890</v>
      </c>
    </row>
    <row r="954" spans="1:23" x14ac:dyDescent="0.55000000000000004">
      <c r="A954" s="21" t="b">
        <f>SOF[[#This Row],[RepDate]]='Monthly-Individual-Data'!A959</f>
        <v>0</v>
      </c>
      <c r="B954" s="21">
        <v>44805</v>
      </c>
      <c r="C954" t="s">
        <v>290</v>
      </c>
      <c r="D954" t="s">
        <v>168</v>
      </c>
      <c r="E954">
        <v>80</v>
      </c>
      <c r="F954" t="str">
        <f>INDEX(Branch[Area],MATCH(SOF[[#This Row],[Branch]],Branch[SortCode],0))</f>
        <v>North &amp; West</v>
      </c>
      <c r="G954" t="str">
        <f>INDEX(Branch[Branch],MATCH(SOF[[#This Row],[Branch]],Branch[SortCode],0))</f>
        <v>Ennis</v>
      </c>
      <c r="V954">
        <v>990728</v>
      </c>
      <c r="W954" t="str">
        <f t="shared" si="19"/>
        <v>10572890</v>
      </c>
    </row>
    <row r="955" spans="1:23" x14ac:dyDescent="0.55000000000000004">
      <c r="A955" s="21" t="b">
        <f>SOF[[#This Row],[RepDate]]='Monthly-Individual-Data'!A960</f>
        <v>0</v>
      </c>
      <c r="B955" s="21">
        <v>44805</v>
      </c>
      <c r="C955" t="s">
        <v>290</v>
      </c>
      <c r="D955" t="s">
        <v>169</v>
      </c>
      <c r="E955">
        <v>136</v>
      </c>
      <c r="F955" t="str">
        <f>INDEX(Branch[Area],MATCH(SOF[[#This Row],[Branch]],Branch[SortCode],0))</f>
        <v>North &amp; West</v>
      </c>
      <c r="G955" t="str">
        <f>INDEX(Branch[Branch],MATCH(SOF[[#This Row],[Branch]],Branch[SortCode],0))</f>
        <v>Ennis</v>
      </c>
      <c r="V955">
        <v>990728</v>
      </c>
      <c r="W955" t="str">
        <f t="shared" si="19"/>
        <v>10572890</v>
      </c>
    </row>
    <row r="956" spans="1:23" x14ac:dyDescent="0.55000000000000004">
      <c r="A956" s="21" t="b">
        <f>SOF[[#This Row],[RepDate]]='Monthly-Individual-Data'!A961</f>
        <v>0</v>
      </c>
      <c r="B956" s="21">
        <v>44805</v>
      </c>
      <c r="C956" t="s">
        <v>290</v>
      </c>
      <c r="D956" t="s">
        <v>170</v>
      </c>
      <c r="E956">
        <v>50</v>
      </c>
      <c r="F956" t="str">
        <f>INDEX(Branch[Area],MATCH(SOF[[#This Row],[Branch]],Branch[SortCode],0))</f>
        <v>North &amp; West</v>
      </c>
      <c r="G956" t="str">
        <f>INDEX(Branch[Branch],MATCH(SOF[[#This Row],[Branch]],Branch[SortCode],0))</f>
        <v>Ennis</v>
      </c>
      <c r="V956">
        <v>990728</v>
      </c>
      <c r="W956" t="str">
        <f t="shared" si="19"/>
        <v>10572890</v>
      </c>
    </row>
    <row r="957" spans="1:23" x14ac:dyDescent="0.55000000000000004">
      <c r="A957" s="21" t="b">
        <f>SOF[[#This Row],[RepDate]]='Monthly-Individual-Data'!A962</f>
        <v>0</v>
      </c>
      <c r="B957" s="21">
        <v>44805</v>
      </c>
      <c r="C957" t="s">
        <v>290</v>
      </c>
      <c r="D957" t="s">
        <v>171</v>
      </c>
      <c r="E957">
        <v>153</v>
      </c>
      <c r="F957" t="str">
        <f>INDEX(Branch[Area],MATCH(SOF[[#This Row],[Branch]],Branch[SortCode],0))</f>
        <v>North &amp; West</v>
      </c>
      <c r="G957" t="str">
        <f>INDEX(Branch[Branch],MATCH(SOF[[#This Row],[Branch]],Branch[SortCode],0))</f>
        <v>Ennis</v>
      </c>
      <c r="V957">
        <v>990728</v>
      </c>
      <c r="W957" t="str">
        <f t="shared" si="19"/>
        <v>10572890</v>
      </c>
    </row>
    <row r="958" spans="1:23" x14ac:dyDescent="0.55000000000000004">
      <c r="A958" s="21" t="b">
        <f>SOF[[#This Row],[RepDate]]='Monthly-Individual-Data'!A963</f>
        <v>0</v>
      </c>
      <c r="B958" s="21">
        <v>44805</v>
      </c>
      <c r="C958" t="s">
        <v>290</v>
      </c>
      <c r="D958" t="s">
        <v>174</v>
      </c>
      <c r="E958">
        <v>106</v>
      </c>
      <c r="F958" t="str">
        <f>INDEX(Branch[Area],MATCH(SOF[[#This Row],[Branch]],Branch[SortCode],0))</f>
        <v>North &amp; West</v>
      </c>
      <c r="G958" t="str">
        <f>INDEX(Branch[Branch],MATCH(SOF[[#This Row],[Branch]],Branch[SortCode],0))</f>
        <v>Ennis</v>
      </c>
      <c r="V958">
        <v>990728</v>
      </c>
      <c r="W958" t="str">
        <f t="shared" si="19"/>
        <v>10572890</v>
      </c>
    </row>
    <row r="959" spans="1:23" x14ac:dyDescent="0.55000000000000004">
      <c r="A959" s="21" t="b">
        <f>SOF[[#This Row],[RepDate]]='Monthly-Individual-Data'!A964</f>
        <v>0</v>
      </c>
      <c r="B959" s="21">
        <v>44805</v>
      </c>
      <c r="C959" t="s">
        <v>290</v>
      </c>
      <c r="D959" t="s">
        <v>175</v>
      </c>
      <c r="E959">
        <v>144</v>
      </c>
      <c r="F959" t="str">
        <f>INDEX(Branch[Area],MATCH(SOF[[#This Row],[Branch]],Branch[SortCode],0))</f>
        <v>North &amp; West</v>
      </c>
      <c r="G959" t="str">
        <f>INDEX(Branch[Branch],MATCH(SOF[[#This Row],[Branch]],Branch[SortCode],0))</f>
        <v>Ennis</v>
      </c>
      <c r="V959">
        <v>990728</v>
      </c>
      <c r="W959" t="str">
        <f t="shared" si="19"/>
        <v>10572890</v>
      </c>
    </row>
    <row r="960" spans="1:23" x14ac:dyDescent="0.55000000000000004">
      <c r="A960" s="21" t="b">
        <f>SOF[[#This Row],[RepDate]]='Monthly-Individual-Data'!A965</f>
        <v>0</v>
      </c>
      <c r="B960" s="21">
        <v>44805</v>
      </c>
      <c r="C960" t="s">
        <v>290</v>
      </c>
      <c r="D960" t="s">
        <v>180</v>
      </c>
      <c r="E960">
        <v>1</v>
      </c>
      <c r="F960" t="str">
        <f>INDEX(Branch[Area],MATCH(SOF[[#This Row],[Branch]],Branch[SortCode],0))</f>
        <v>North &amp; West</v>
      </c>
      <c r="G960" t="str">
        <f>INDEX(Branch[Branch],MATCH(SOF[[#This Row],[Branch]],Branch[SortCode],0))</f>
        <v>Ennis</v>
      </c>
      <c r="V960">
        <v>990728</v>
      </c>
      <c r="W960" t="str">
        <f t="shared" si="19"/>
        <v>10572890</v>
      </c>
    </row>
    <row r="961" spans="1:23" x14ac:dyDescent="0.55000000000000004">
      <c r="A961" s="21" t="b">
        <f>SOF[[#This Row],[RepDate]]='Monthly-Individual-Data'!A966</f>
        <v>0</v>
      </c>
      <c r="B961" s="21">
        <v>44805</v>
      </c>
      <c r="C961" t="s">
        <v>285</v>
      </c>
      <c r="D961" t="s">
        <v>109</v>
      </c>
      <c r="E961">
        <v>121</v>
      </c>
      <c r="F961" t="str">
        <f>INDEX(Branch[Area],MATCH(SOF[[#This Row],[Branch]],Branch[SortCode],0))</f>
        <v>North &amp; West</v>
      </c>
      <c r="G961" t="str">
        <f>INDEX(Branch[Branch],MATCH(SOF[[#This Row],[Branch]],Branch[SortCode],0))</f>
        <v>Castlebar</v>
      </c>
      <c r="V961">
        <v>990729</v>
      </c>
      <c r="W961" t="str">
        <f t="shared" si="19"/>
        <v>10072914</v>
      </c>
    </row>
    <row r="962" spans="1:23" x14ac:dyDescent="0.55000000000000004">
      <c r="A962" s="21" t="b">
        <f>SOF[[#This Row],[RepDate]]='Monthly-Individual-Data'!A967</f>
        <v>0</v>
      </c>
      <c r="B962" s="21">
        <v>44805</v>
      </c>
      <c r="C962" t="s">
        <v>285</v>
      </c>
      <c r="D962" t="s">
        <v>169</v>
      </c>
      <c r="E962">
        <v>30</v>
      </c>
      <c r="F962" t="str">
        <f>INDEX(Branch[Area],MATCH(SOF[[#This Row],[Branch]],Branch[SortCode],0))</f>
        <v>North &amp; West</v>
      </c>
      <c r="G962" t="str">
        <f>INDEX(Branch[Branch],MATCH(SOF[[#This Row],[Branch]],Branch[SortCode],0))</f>
        <v>Castlebar</v>
      </c>
      <c r="V962">
        <v>990729</v>
      </c>
      <c r="W962" t="str">
        <f t="shared" si="19"/>
        <v>10072914</v>
      </c>
    </row>
    <row r="963" spans="1:23" x14ac:dyDescent="0.55000000000000004">
      <c r="A963" s="21" t="b">
        <f>SOF[[#This Row],[RepDate]]='Monthly-Individual-Data'!A968</f>
        <v>0</v>
      </c>
      <c r="B963" s="21">
        <v>44805</v>
      </c>
      <c r="C963" t="s">
        <v>285</v>
      </c>
      <c r="D963" t="s">
        <v>171</v>
      </c>
      <c r="E963">
        <v>144</v>
      </c>
      <c r="F963" t="str">
        <f>INDEX(Branch[Area],MATCH(SOF[[#This Row],[Branch]],Branch[SortCode],0))</f>
        <v>North &amp; West</v>
      </c>
      <c r="G963" t="str">
        <f>INDEX(Branch[Branch],MATCH(SOF[[#This Row],[Branch]],Branch[SortCode],0))</f>
        <v>Castlebar</v>
      </c>
      <c r="V963">
        <v>990729</v>
      </c>
      <c r="W963" t="str">
        <f t="shared" ref="W963:W1026" si="20">VLOOKUP(V963,R:S,2,0)</f>
        <v>10072914</v>
      </c>
    </row>
    <row r="964" spans="1:23" x14ac:dyDescent="0.55000000000000004">
      <c r="A964" s="21" t="b">
        <f>SOF[[#This Row],[RepDate]]='Monthly-Individual-Data'!A969</f>
        <v>0</v>
      </c>
      <c r="B964" s="21">
        <v>44805</v>
      </c>
      <c r="C964" t="s">
        <v>285</v>
      </c>
      <c r="D964" t="s">
        <v>175</v>
      </c>
      <c r="E964">
        <v>102</v>
      </c>
      <c r="F964" t="str">
        <f>INDEX(Branch[Area],MATCH(SOF[[#This Row],[Branch]],Branch[SortCode],0))</f>
        <v>North &amp; West</v>
      </c>
      <c r="G964" t="str">
        <f>INDEX(Branch[Branch],MATCH(SOF[[#This Row],[Branch]],Branch[SortCode],0))</f>
        <v>Castlebar</v>
      </c>
      <c r="V964">
        <v>990729</v>
      </c>
      <c r="W964" t="str">
        <f t="shared" si="20"/>
        <v>10072914</v>
      </c>
    </row>
    <row r="965" spans="1:23" x14ac:dyDescent="0.55000000000000004">
      <c r="A965" s="21" t="b">
        <f>SOF[[#This Row],[RepDate]]='Monthly-Individual-Data'!A970</f>
        <v>0</v>
      </c>
      <c r="B965" s="21">
        <v>44805</v>
      </c>
      <c r="C965" t="s">
        <v>284</v>
      </c>
      <c r="D965" t="s">
        <v>109</v>
      </c>
      <c r="E965">
        <v>9</v>
      </c>
      <c r="F965" t="str">
        <f>INDEX(Branch[Area],MATCH(SOF[[#This Row],[Branch]],Branch[SortCode],0))</f>
        <v>North &amp; West</v>
      </c>
      <c r="G965" t="str">
        <f>INDEX(Branch[Branch],MATCH(SOF[[#This Row],[Branch]],Branch[SortCode],0))</f>
        <v>Ballina</v>
      </c>
      <c r="V965">
        <v>990730</v>
      </c>
      <c r="W965" t="str">
        <f t="shared" si="20"/>
        <v>99730150</v>
      </c>
    </row>
    <row r="966" spans="1:23" x14ac:dyDescent="0.55000000000000004">
      <c r="A966" s="21" t="b">
        <f>SOF[[#This Row],[RepDate]]='Monthly-Individual-Data'!A971</f>
        <v>0</v>
      </c>
      <c r="B966" s="21">
        <v>44805</v>
      </c>
      <c r="C966" t="s">
        <v>284</v>
      </c>
      <c r="D966" t="s">
        <v>168</v>
      </c>
      <c r="E966">
        <v>79</v>
      </c>
      <c r="F966" t="str">
        <f>INDEX(Branch[Area],MATCH(SOF[[#This Row],[Branch]],Branch[SortCode],0))</f>
        <v>North &amp; West</v>
      </c>
      <c r="G966" t="str">
        <f>INDEX(Branch[Branch],MATCH(SOF[[#This Row],[Branch]],Branch[SortCode],0))</f>
        <v>Ballina</v>
      </c>
      <c r="V966">
        <v>990730</v>
      </c>
      <c r="W966" t="str">
        <f t="shared" si="20"/>
        <v>99730150</v>
      </c>
    </row>
    <row r="967" spans="1:23" x14ac:dyDescent="0.55000000000000004">
      <c r="A967" s="21" t="b">
        <f>SOF[[#This Row],[RepDate]]='Monthly-Individual-Data'!A972</f>
        <v>0</v>
      </c>
      <c r="B967" s="21">
        <v>44805</v>
      </c>
      <c r="C967" t="s">
        <v>284</v>
      </c>
      <c r="D967" t="s">
        <v>169</v>
      </c>
      <c r="E967">
        <v>19</v>
      </c>
      <c r="F967" t="str">
        <f>INDEX(Branch[Area],MATCH(SOF[[#This Row],[Branch]],Branch[SortCode],0))</f>
        <v>North &amp; West</v>
      </c>
      <c r="G967" t="str">
        <f>INDEX(Branch[Branch],MATCH(SOF[[#This Row],[Branch]],Branch[SortCode],0))</f>
        <v>Ballina</v>
      </c>
      <c r="V967">
        <v>990730</v>
      </c>
      <c r="W967" t="str">
        <f t="shared" si="20"/>
        <v>99730150</v>
      </c>
    </row>
    <row r="968" spans="1:23" x14ac:dyDescent="0.55000000000000004">
      <c r="A968" s="21" t="b">
        <f>SOF[[#This Row],[RepDate]]='Monthly-Individual-Data'!A973</f>
        <v>0</v>
      </c>
      <c r="B968" s="21">
        <v>44805</v>
      </c>
      <c r="C968" t="s">
        <v>284</v>
      </c>
      <c r="D968" t="s">
        <v>171</v>
      </c>
      <c r="E968">
        <v>10</v>
      </c>
      <c r="F968" t="str">
        <f>INDEX(Branch[Area],MATCH(SOF[[#This Row],[Branch]],Branch[SortCode],0))</f>
        <v>North &amp; West</v>
      </c>
      <c r="G968" t="str">
        <f>INDEX(Branch[Branch],MATCH(SOF[[#This Row],[Branch]],Branch[SortCode],0))</f>
        <v>Ballina</v>
      </c>
      <c r="V968">
        <v>990730</v>
      </c>
      <c r="W968" t="str">
        <f t="shared" si="20"/>
        <v>99730150</v>
      </c>
    </row>
    <row r="969" spans="1:23" x14ac:dyDescent="0.55000000000000004">
      <c r="A969" s="21" t="b">
        <f>SOF[[#This Row],[RepDate]]='Monthly-Individual-Data'!A974</f>
        <v>0</v>
      </c>
      <c r="B969" s="21">
        <v>44805</v>
      </c>
      <c r="C969" t="s">
        <v>284</v>
      </c>
      <c r="D969" t="s">
        <v>175</v>
      </c>
      <c r="E969">
        <v>119</v>
      </c>
      <c r="F969" t="str">
        <f>INDEX(Branch[Area],MATCH(SOF[[#This Row],[Branch]],Branch[SortCode],0))</f>
        <v>North &amp; West</v>
      </c>
      <c r="G969" t="str">
        <f>INDEX(Branch[Branch],MATCH(SOF[[#This Row],[Branch]],Branch[SortCode],0))</f>
        <v>Ballina</v>
      </c>
      <c r="V969">
        <v>990730</v>
      </c>
      <c r="W969" t="str">
        <f t="shared" si="20"/>
        <v>99730150</v>
      </c>
    </row>
    <row r="970" spans="1:23" x14ac:dyDescent="0.55000000000000004">
      <c r="A970" s="21" t="b">
        <f>SOF[[#This Row],[RepDate]]='Monthly-Individual-Data'!A975</f>
        <v>0</v>
      </c>
      <c r="B970" s="21">
        <v>44805</v>
      </c>
      <c r="C970" t="s">
        <v>284</v>
      </c>
      <c r="D970" t="s">
        <v>182</v>
      </c>
      <c r="E970">
        <v>114</v>
      </c>
      <c r="F970" t="str">
        <f>INDEX(Branch[Area],MATCH(SOF[[#This Row],[Branch]],Branch[SortCode],0))</f>
        <v>North &amp; West</v>
      </c>
      <c r="G970" t="str">
        <f>INDEX(Branch[Branch],MATCH(SOF[[#This Row],[Branch]],Branch[SortCode],0))</f>
        <v>Ballina</v>
      </c>
      <c r="V970">
        <v>990730</v>
      </c>
      <c r="W970" t="str">
        <f t="shared" si="20"/>
        <v>99730150</v>
      </c>
    </row>
    <row r="971" spans="1:23" x14ac:dyDescent="0.55000000000000004">
      <c r="A971" s="21" t="b">
        <f>SOF[[#This Row],[RepDate]]='Monthly-Individual-Data'!A976</f>
        <v>0</v>
      </c>
      <c r="B971" s="21">
        <v>44805</v>
      </c>
      <c r="C971" t="s">
        <v>277</v>
      </c>
      <c r="D971" t="s">
        <v>174</v>
      </c>
      <c r="E971">
        <v>151</v>
      </c>
      <c r="F971" t="str">
        <f>INDEX(Branch[Area],MATCH(SOF[[#This Row],[Branch]],Branch[SortCode],0))</f>
        <v>North &amp; West</v>
      </c>
      <c r="G971" t="str">
        <f>INDEX(Branch[Branch],MATCH(SOF[[#This Row],[Branch]],Branch[SortCode],0))</f>
        <v>Longford</v>
      </c>
      <c r="V971">
        <v>990731</v>
      </c>
      <c r="W971" t="str">
        <f t="shared" si="20"/>
        <v>92731220</v>
      </c>
    </row>
    <row r="972" spans="1:23" x14ac:dyDescent="0.55000000000000004">
      <c r="A972" s="21" t="b">
        <f>SOF[[#This Row],[RepDate]]='Monthly-Individual-Data'!A977</f>
        <v>0</v>
      </c>
      <c r="B972" s="21">
        <v>44805</v>
      </c>
      <c r="C972" t="s">
        <v>297</v>
      </c>
      <c r="D972" t="s">
        <v>109</v>
      </c>
      <c r="E972">
        <v>98</v>
      </c>
      <c r="F972" t="str">
        <f>INDEX(Branch[Area],MATCH(SOF[[#This Row],[Branch]],Branch[SortCode],0))</f>
        <v>North &amp; West</v>
      </c>
      <c r="G972" t="str">
        <f>INDEX(Branch[Branch],MATCH(SOF[[#This Row],[Branch]],Branch[SortCode],0))</f>
        <v>Mullingar</v>
      </c>
      <c r="V972">
        <v>990733</v>
      </c>
      <c r="W972" t="str">
        <f t="shared" si="20"/>
        <v>11273320</v>
      </c>
    </row>
    <row r="973" spans="1:23" x14ac:dyDescent="0.55000000000000004">
      <c r="A973" s="21" t="b">
        <f>SOF[[#This Row],[RepDate]]='Monthly-Individual-Data'!A978</f>
        <v>0</v>
      </c>
      <c r="B973" s="21">
        <v>44805</v>
      </c>
      <c r="C973" t="s">
        <v>297</v>
      </c>
      <c r="D973" t="s">
        <v>168</v>
      </c>
      <c r="E973">
        <v>127</v>
      </c>
      <c r="F973" t="str">
        <f>INDEX(Branch[Area],MATCH(SOF[[#This Row],[Branch]],Branch[SortCode],0))</f>
        <v>North &amp; West</v>
      </c>
      <c r="G973" t="str">
        <f>INDEX(Branch[Branch],MATCH(SOF[[#This Row],[Branch]],Branch[SortCode],0))</f>
        <v>Mullingar</v>
      </c>
      <c r="V973">
        <v>990733</v>
      </c>
      <c r="W973" t="str">
        <f t="shared" si="20"/>
        <v>11273320</v>
      </c>
    </row>
    <row r="974" spans="1:23" x14ac:dyDescent="0.55000000000000004">
      <c r="A974" s="21" t="b">
        <f>SOF[[#This Row],[RepDate]]='Monthly-Individual-Data'!A979</f>
        <v>0</v>
      </c>
      <c r="B974" s="21">
        <v>44805</v>
      </c>
      <c r="C974" t="s">
        <v>297</v>
      </c>
      <c r="D974" t="s">
        <v>169</v>
      </c>
      <c r="E974">
        <v>78</v>
      </c>
      <c r="F974" t="str">
        <f>INDEX(Branch[Area],MATCH(SOF[[#This Row],[Branch]],Branch[SortCode],0))</f>
        <v>North &amp; West</v>
      </c>
      <c r="G974" t="str">
        <f>INDEX(Branch[Branch],MATCH(SOF[[#This Row],[Branch]],Branch[SortCode],0))</f>
        <v>Mullingar</v>
      </c>
      <c r="V974">
        <v>990733</v>
      </c>
      <c r="W974" t="str">
        <f t="shared" si="20"/>
        <v>11273320</v>
      </c>
    </row>
    <row r="975" spans="1:23" x14ac:dyDescent="0.55000000000000004">
      <c r="A975" s="21" t="b">
        <f>SOF[[#This Row],[RepDate]]='Monthly-Individual-Data'!A980</f>
        <v>0</v>
      </c>
      <c r="B975" s="21">
        <v>44805</v>
      </c>
      <c r="C975" t="s">
        <v>297</v>
      </c>
      <c r="D975" t="s">
        <v>171</v>
      </c>
      <c r="E975">
        <v>47</v>
      </c>
      <c r="F975" t="str">
        <f>INDEX(Branch[Area],MATCH(SOF[[#This Row],[Branch]],Branch[SortCode],0))</f>
        <v>North &amp; West</v>
      </c>
      <c r="G975" t="str">
        <f>INDEX(Branch[Branch],MATCH(SOF[[#This Row],[Branch]],Branch[SortCode],0))</f>
        <v>Mullingar</v>
      </c>
      <c r="V975">
        <v>990733</v>
      </c>
      <c r="W975" t="str">
        <f t="shared" si="20"/>
        <v>11273320</v>
      </c>
    </row>
    <row r="976" spans="1:23" x14ac:dyDescent="0.55000000000000004">
      <c r="A976" s="21" t="b">
        <f>SOF[[#This Row],[RepDate]]='Monthly-Individual-Data'!A981</f>
        <v>0</v>
      </c>
      <c r="B976" s="21">
        <v>44805</v>
      </c>
      <c r="C976" t="s">
        <v>297</v>
      </c>
      <c r="D976" t="s">
        <v>172</v>
      </c>
      <c r="E976">
        <v>73</v>
      </c>
      <c r="F976" t="str">
        <f>INDEX(Branch[Area],MATCH(SOF[[#This Row],[Branch]],Branch[SortCode],0))</f>
        <v>North &amp; West</v>
      </c>
      <c r="G976" t="str">
        <f>INDEX(Branch[Branch],MATCH(SOF[[#This Row],[Branch]],Branch[SortCode],0))</f>
        <v>Mullingar</v>
      </c>
      <c r="V976">
        <v>990733</v>
      </c>
      <c r="W976" t="str">
        <f t="shared" si="20"/>
        <v>11273320</v>
      </c>
    </row>
    <row r="977" spans="1:23" x14ac:dyDescent="0.55000000000000004">
      <c r="A977" s="21" t="b">
        <f>SOF[[#This Row],[RepDate]]='Monthly-Individual-Data'!A982</f>
        <v>0</v>
      </c>
      <c r="B977" s="21">
        <v>44805</v>
      </c>
      <c r="C977" t="s">
        <v>297</v>
      </c>
      <c r="D977" t="s">
        <v>174</v>
      </c>
      <c r="E977">
        <v>156</v>
      </c>
      <c r="F977" t="str">
        <f>INDEX(Branch[Area],MATCH(SOF[[#This Row],[Branch]],Branch[SortCode],0))</f>
        <v>North &amp; West</v>
      </c>
      <c r="G977" t="str">
        <f>INDEX(Branch[Branch],MATCH(SOF[[#This Row],[Branch]],Branch[SortCode],0))</f>
        <v>Mullingar</v>
      </c>
      <c r="V977">
        <v>990733</v>
      </c>
      <c r="W977" t="str">
        <f t="shared" si="20"/>
        <v>11273320</v>
      </c>
    </row>
    <row r="978" spans="1:23" x14ac:dyDescent="0.55000000000000004">
      <c r="A978" s="21" t="b">
        <f>SOF[[#This Row],[RepDate]]='Monthly-Individual-Data'!A983</f>
        <v>0</v>
      </c>
      <c r="B978" s="21">
        <v>44805</v>
      </c>
      <c r="C978" t="s">
        <v>288</v>
      </c>
      <c r="D978" t="s">
        <v>109</v>
      </c>
      <c r="E978">
        <v>42</v>
      </c>
      <c r="F978" t="str">
        <f>INDEX(Branch[Area],MATCH(SOF[[#This Row],[Branch]],Branch[SortCode],0))</f>
        <v>North &amp; West</v>
      </c>
      <c r="G978" t="str">
        <f>INDEX(Branch[Branch],MATCH(SOF[[#This Row],[Branch]],Branch[SortCode],0))</f>
        <v>Galway SC</v>
      </c>
      <c r="V978">
        <v>990742</v>
      </c>
      <c r="W978" t="str">
        <f t="shared" si="20"/>
        <v>10374211</v>
      </c>
    </row>
    <row r="979" spans="1:23" x14ac:dyDescent="0.55000000000000004">
      <c r="A979" s="21" t="b">
        <f>SOF[[#This Row],[RepDate]]='Monthly-Individual-Data'!A984</f>
        <v>0</v>
      </c>
      <c r="B979" s="21">
        <v>44805</v>
      </c>
      <c r="C979" t="s">
        <v>288</v>
      </c>
      <c r="D979" t="s">
        <v>169</v>
      </c>
      <c r="E979">
        <v>139</v>
      </c>
      <c r="F979" t="str">
        <f>INDEX(Branch[Area],MATCH(SOF[[#This Row],[Branch]],Branch[SortCode],0))</f>
        <v>North &amp; West</v>
      </c>
      <c r="G979" t="str">
        <f>INDEX(Branch[Branch],MATCH(SOF[[#This Row],[Branch]],Branch[SortCode],0))</f>
        <v>Galway SC</v>
      </c>
      <c r="V979">
        <v>990742</v>
      </c>
      <c r="W979" t="str">
        <f t="shared" si="20"/>
        <v>10374211</v>
      </c>
    </row>
    <row r="980" spans="1:23" x14ac:dyDescent="0.55000000000000004">
      <c r="A980" s="21" t="b">
        <f>SOF[[#This Row],[RepDate]]='Monthly-Individual-Data'!A985</f>
        <v>0</v>
      </c>
      <c r="B980" s="21">
        <v>44805</v>
      </c>
      <c r="C980" t="s">
        <v>288</v>
      </c>
      <c r="D980" t="s">
        <v>175</v>
      </c>
      <c r="E980">
        <v>4</v>
      </c>
      <c r="F980" t="str">
        <f>INDEX(Branch[Area],MATCH(SOF[[#This Row],[Branch]],Branch[SortCode],0))</f>
        <v>North &amp; West</v>
      </c>
      <c r="G980" t="str">
        <f>INDEX(Branch[Branch],MATCH(SOF[[#This Row],[Branch]],Branch[SortCode],0))</f>
        <v>Galway SC</v>
      </c>
      <c r="V980">
        <v>990742</v>
      </c>
      <c r="W980" t="str">
        <f t="shared" si="20"/>
        <v>10374211</v>
      </c>
    </row>
    <row r="981" spans="1:23" x14ac:dyDescent="0.55000000000000004">
      <c r="A981" s="21" t="b">
        <f>SOF[[#This Row],[RepDate]]='Monthly-Individual-Data'!A986</f>
        <v>0</v>
      </c>
      <c r="B981" s="21">
        <v>44805</v>
      </c>
      <c r="C981" t="s">
        <v>283</v>
      </c>
      <c r="D981" t="s">
        <v>109</v>
      </c>
      <c r="E981">
        <v>17</v>
      </c>
      <c r="F981" t="str">
        <f>INDEX(Branch[Area],MATCH(SOF[[#This Row],[Branch]],Branch[SortCode],0))</f>
        <v>North &amp; West</v>
      </c>
      <c r="G981" t="str">
        <f>INDEX(Branch[Branch],MATCH(SOF[[#This Row],[Branch]],Branch[SortCode],0))</f>
        <v>Roscommon</v>
      </c>
      <c r="V981">
        <v>990745</v>
      </c>
      <c r="W981" t="str">
        <f t="shared" si="20"/>
        <v>98745160</v>
      </c>
    </row>
    <row r="982" spans="1:23" x14ac:dyDescent="0.55000000000000004">
      <c r="A982" s="21" t="b">
        <f>SOF[[#This Row],[RepDate]]='Monthly-Individual-Data'!A987</f>
        <v>0</v>
      </c>
      <c r="B982" s="21">
        <v>44805</v>
      </c>
      <c r="C982" t="s">
        <v>283</v>
      </c>
      <c r="D982" t="s">
        <v>169</v>
      </c>
      <c r="E982">
        <v>98</v>
      </c>
      <c r="F982" t="str">
        <f>INDEX(Branch[Area],MATCH(SOF[[#This Row],[Branch]],Branch[SortCode],0))</f>
        <v>North &amp; West</v>
      </c>
      <c r="G982" t="str">
        <f>INDEX(Branch[Branch],MATCH(SOF[[#This Row],[Branch]],Branch[SortCode],0))</f>
        <v>Roscommon</v>
      </c>
      <c r="V982">
        <v>990745</v>
      </c>
      <c r="W982" t="str">
        <f t="shared" si="20"/>
        <v>98745160</v>
      </c>
    </row>
    <row r="983" spans="1:23" x14ac:dyDescent="0.55000000000000004">
      <c r="A983" s="21" t="b">
        <f>SOF[[#This Row],[RepDate]]='Monthly-Individual-Data'!A988</f>
        <v>0</v>
      </c>
      <c r="B983" s="21">
        <v>44805</v>
      </c>
      <c r="C983" t="s">
        <v>283</v>
      </c>
      <c r="D983" t="s">
        <v>174</v>
      </c>
      <c r="E983">
        <v>43</v>
      </c>
      <c r="F983" t="str">
        <f>INDEX(Branch[Area],MATCH(SOF[[#This Row],[Branch]],Branch[SortCode],0))</f>
        <v>North &amp; West</v>
      </c>
      <c r="G983" t="str">
        <f>INDEX(Branch[Branch],MATCH(SOF[[#This Row],[Branch]],Branch[SortCode],0))</f>
        <v>Roscommon</v>
      </c>
      <c r="V983">
        <v>990745</v>
      </c>
      <c r="W983" t="str">
        <f t="shared" si="20"/>
        <v>98745160</v>
      </c>
    </row>
    <row r="984" spans="1:23" x14ac:dyDescent="0.55000000000000004">
      <c r="A984" s="21" t="b">
        <f>SOF[[#This Row],[RepDate]]='Monthly-Individual-Data'!A989</f>
        <v>0</v>
      </c>
      <c r="B984" s="21">
        <v>44805</v>
      </c>
      <c r="C984" t="s">
        <v>283</v>
      </c>
      <c r="D984" t="s">
        <v>175</v>
      </c>
      <c r="E984">
        <v>148</v>
      </c>
      <c r="F984" t="str">
        <f>INDEX(Branch[Area],MATCH(SOF[[#This Row],[Branch]],Branch[SortCode],0))</f>
        <v>North &amp; West</v>
      </c>
      <c r="G984" t="str">
        <f>INDEX(Branch[Branch],MATCH(SOF[[#This Row],[Branch]],Branch[SortCode],0))</f>
        <v>Roscommon</v>
      </c>
      <c r="V984">
        <v>990745</v>
      </c>
      <c r="W984" t="str">
        <f t="shared" si="20"/>
        <v>98745160</v>
      </c>
    </row>
    <row r="985" spans="1:23" x14ac:dyDescent="0.55000000000000004">
      <c r="A985" s="21" t="b">
        <f>SOF[[#This Row],[RepDate]]='Monthly-Individual-Data'!A990</f>
        <v>0</v>
      </c>
      <c r="B985" s="21">
        <v>44805</v>
      </c>
      <c r="C985" t="s">
        <v>283</v>
      </c>
      <c r="D985" t="s">
        <v>182</v>
      </c>
      <c r="E985">
        <v>27</v>
      </c>
      <c r="F985" t="str">
        <f>INDEX(Branch[Area],MATCH(SOF[[#This Row],[Branch]],Branch[SortCode],0))</f>
        <v>North &amp; West</v>
      </c>
      <c r="G985" t="str">
        <f>INDEX(Branch[Branch],MATCH(SOF[[#This Row],[Branch]],Branch[SortCode],0))</f>
        <v>Roscommon</v>
      </c>
      <c r="V985">
        <v>990745</v>
      </c>
      <c r="W985" t="str">
        <f t="shared" si="20"/>
        <v>98745160</v>
      </c>
    </row>
    <row r="986" spans="1:23" x14ac:dyDescent="0.55000000000000004">
      <c r="A986" s="21" t="b">
        <f>SOF[[#This Row],[RepDate]]='Monthly-Individual-Data'!A991</f>
        <v>0</v>
      </c>
      <c r="B986" s="21">
        <v>44805</v>
      </c>
      <c r="C986" t="s">
        <v>292</v>
      </c>
      <c r="D986" t="s">
        <v>109</v>
      </c>
      <c r="E986">
        <v>122</v>
      </c>
      <c r="F986" t="str">
        <f>INDEX(Branch[Area],MATCH(SOF[[#This Row],[Branch]],Branch[SortCode],0))</f>
        <v>North &amp; West</v>
      </c>
      <c r="G986" t="str">
        <f>INDEX(Branch[Branch],MATCH(SOF[[#This Row],[Branch]],Branch[SortCode],0))</f>
        <v>Dooradoyle</v>
      </c>
      <c r="V986">
        <v>990751</v>
      </c>
      <c r="W986" t="str">
        <f t="shared" si="20"/>
        <v>10775170</v>
      </c>
    </row>
    <row r="987" spans="1:23" x14ac:dyDescent="0.55000000000000004">
      <c r="A987" s="21" t="b">
        <f>SOF[[#This Row],[RepDate]]='Monthly-Individual-Data'!A992</f>
        <v>0</v>
      </c>
      <c r="B987" s="21">
        <v>44805</v>
      </c>
      <c r="C987" t="s">
        <v>292</v>
      </c>
      <c r="D987" t="s">
        <v>169</v>
      </c>
      <c r="E987">
        <v>147</v>
      </c>
      <c r="F987" t="str">
        <f>INDEX(Branch[Area],MATCH(SOF[[#This Row],[Branch]],Branch[SortCode],0))</f>
        <v>North &amp; West</v>
      </c>
      <c r="G987" t="str">
        <f>INDEX(Branch[Branch],MATCH(SOF[[#This Row],[Branch]],Branch[SortCode],0))</f>
        <v>Dooradoyle</v>
      </c>
      <c r="V987">
        <v>990751</v>
      </c>
      <c r="W987" t="str">
        <f t="shared" si="20"/>
        <v>10775170</v>
      </c>
    </row>
    <row r="988" spans="1:23" x14ac:dyDescent="0.55000000000000004">
      <c r="A988" s="21" t="b">
        <f>SOF[[#This Row],[RepDate]]='Monthly-Individual-Data'!A993</f>
        <v>0</v>
      </c>
      <c r="B988" s="21">
        <v>44835</v>
      </c>
      <c r="C988" t="s">
        <v>270</v>
      </c>
      <c r="D988" t="s">
        <v>109</v>
      </c>
      <c r="E988">
        <v>49</v>
      </c>
      <c r="F988" t="str">
        <f>INDEX(Branch[Area],MATCH(SOF[[#This Row],[Branch]],Branch[SortCode],0))</f>
        <v>North &amp; West</v>
      </c>
      <c r="G988" t="str">
        <f>INDEX(Branch[Branch],MATCH(SOF[[#This Row],[Branch]],Branch[SortCode],0))</f>
        <v>Monaghan</v>
      </c>
      <c r="V988">
        <v>990613</v>
      </c>
      <c r="W988" t="str">
        <f t="shared" si="20"/>
        <v>85613290</v>
      </c>
    </row>
    <row r="989" spans="1:23" x14ac:dyDescent="0.55000000000000004">
      <c r="A989" s="21" t="b">
        <f>SOF[[#This Row],[RepDate]]='Monthly-Individual-Data'!A994</f>
        <v>0</v>
      </c>
      <c r="B989" s="21">
        <v>44835</v>
      </c>
      <c r="C989" t="s">
        <v>270</v>
      </c>
      <c r="D989" t="s">
        <v>174</v>
      </c>
      <c r="E989">
        <v>49</v>
      </c>
      <c r="F989" t="str">
        <f>INDEX(Branch[Area],MATCH(SOF[[#This Row],[Branch]],Branch[SortCode],0))</f>
        <v>North &amp; West</v>
      </c>
      <c r="G989" t="str">
        <f>INDEX(Branch[Branch],MATCH(SOF[[#This Row],[Branch]],Branch[SortCode],0))</f>
        <v>Monaghan</v>
      </c>
      <c r="V989">
        <v>990613</v>
      </c>
      <c r="W989" t="str">
        <f t="shared" si="20"/>
        <v>85613290</v>
      </c>
    </row>
    <row r="990" spans="1:23" x14ac:dyDescent="0.55000000000000004">
      <c r="A990" s="21" t="b">
        <f>SOF[[#This Row],[RepDate]]='Monthly-Individual-Data'!A995</f>
        <v>0</v>
      </c>
      <c r="B990" s="21">
        <v>44835</v>
      </c>
      <c r="C990" t="s">
        <v>267</v>
      </c>
      <c r="D990" t="s">
        <v>109</v>
      </c>
      <c r="E990">
        <v>132</v>
      </c>
      <c r="F990" t="str">
        <f>INDEX(Branch[Area],MATCH(SOF[[#This Row],[Branch]],Branch[SortCode],0))</f>
        <v>North &amp; West</v>
      </c>
      <c r="G990" t="str">
        <f>INDEX(Branch[Branch],MATCH(SOF[[#This Row],[Branch]],Branch[SortCode],0))</f>
        <v>Dundalk</v>
      </c>
      <c r="V990">
        <v>990614</v>
      </c>
      <c r="W990" t="str">
        <f t="shared" si="20"/>
        <v>82614320</v>
      </c>
    </row>
    <row r="991" spans="1:23" x14ac:dyDescent="0.55000000000000004">
      <c r="A991" s="21" t="b">
        <f>SOF[[#This Row],[RepDate]]='Monthly-Individual-Data'!A996</f>
        <v>0</v>
      </c>
      <c r="B991" s="21">
        <v>44835</v>
      </c>
      <c r="C991" t="s">
        <v>267</v>
      </c>
      <c r="D991" t="s">
        <v>169</v>
      </c>
      <c r="E991">
        <v>123</v>
      </c>
      <c r="F991" t="str">
        <f>INDEX(Branch[Area],MATCH(SOF[[#This Row],[Branch]],Branch[SortCode],0))</f>
        <v>North &amp; West</v>
      </c>
      <c r="G991" t="str">
        <f>INDEX(Branch[Branch],MATCH(SOF[[#This Row],[Branch]],Branch[SortCode],0))</f>
        <v>Dundalk</v>
      </c>
      <c r="V991">
        <v>990614</v>
      </c>
      <c r="W991" t="str">
        <f t="shared" si="20"/>
        <v>82614320</v>
      </c>
    </row>
    <row r="992" spans="1:23" x14ac:dyDescent="0.55000000000000004">
      <c r="A992" s="21" t="b">
        <f>SOF[[#This Row],[RepDate]]='Monthly-Individual-Data'!A997</f>
        <v>0</v>
      </c>
      <c r="B992" s="21">
        <v>44835</v>
      </c>
      <c r="C992" t="s">
        <v>267</v>
      </c>
      <c r="D992" t="s">
        <v>171</v>
      </c>
      <c r="E992">
        <v>6</v>
      </c>
      <c r="F992" t="str">
        <f>INDEX(Branch[Area],MATCH(SOF[[#This Row],[Branch]],Branch[SortCode],0))</f>
        <v>North &amp; West</v>
      </c>
      <c r="G992" t="str">
        <f>INDEX(Branch[Branch],MATCH(SOF[[#This Row],[Branch]],Branch[SortCode],0))</f>
        <v>Dundalk</v>
      </c>
      <c r="V992">
        <v>990614</v>
      </c>
      <c r="W992" t="str">
        <f t="shared" si="20"/>
        <v>82614320</v>
      </c>
    </row>
    <row r="993" spans="1:23" x14ac:dyDescent="0.55000000000000004">
      <c r="A993" s="21" t="b">
        <f>SOF[[#This Row],[RepDate]]='Monthly-Individual-Data'!A998</f>
        <v>0</v>
      </c>
      <c r="B993" s="21">
        <v>44835</v>
      </c>
      <c r="C993" t="s">
        <v>267</v>
      </c>
      <c r="D993" t="s">
        <v>174</v>
      </c>
      <c r="E993">
        <v>52</v>
      </c>
      <c r="F993" t="str">
        <f>INDEX(Branch[Area],MATCH(SOF[[#This Row],[Branch]],Branch[SortCode],0))</f>
        <v>North &amp; West</v>
      </c>
      <c r="G993" t="str">
        <f>INDEX(Branch[Branch],MATCH(SOF[[#This Row],[Branch]],Branch[SortCode],0))</f>
        <v>Dundalk</v>
      </c>
      <c r="V993">
        <v>990614</v>
      </c>
      <c r="W993" t="str">
        <f t="shared" si="20"/>
        <v>82614320</v>
      </c>
    </row>
    <row r="994" spans="1:23" x14ac:dyDescent="0.55000000000000004">
      <c r="A994" s="21" t="b">
        <f>SOF[[#This Row],[RepDate]]='Monthly-Individual-Data'!A999</f>
        <v>0</v>
      </c>
      <c r="B994" s="21">
        <v>44835</v>
      </c>
      <c r="C994" t="s">
        <v>272</v>
      </c>
      <c r="D994" t="s">
        <v>109</v>
      </c>
      <c r="E994">
        <v>49</v>
      </c>
      <c r="F994" t="str">
        <f>INDEX(Branch[Area],MATCH(SOF[[#This Row],[Branch]],Branch[SortCode],0))</f>
        <v>North &amp; West</v>
      </c>
      <c r="G994" t="str">
        <f>INDEX(Branch[Branch],MATCH(SOF[[#This Row],[Branch]],Branch[SortCode],0))</f>
        <v>Navan</v>
      </c>
      <c r="V994">
        <v>990615</v>
      </c>
      <c r="W994" t="str">
        <f t="shared" si="20"/>
        <v>87615270</v>
      </c>
    </row>
    <row r="995" spans="1:23" x14ac:dyDescent="0.55000000000000004">
      <c r="A995" s="21" t="b">
        <f>SOF[[#This Row],[RepDate]]='Monthly-Individual-Data'!A1000</f>
        <v>0</v>
      </c>
      <c r="B995" s="21">
        <v>44835</v>
      </c>
      <c r="C995" t="s">
        <v>272</v>
      </c>
      <c r="D995" t="s">
        <v>175</v>
      </c>
      <c r="E995">
        <v>5</v>
      </c>
      <c r="F995" t="str">
        <f>INDEX(Branch[Area],MATCH(SOF[[#This Row],[Branch]],Branch[SortCode],0))</f>
        <v>North &amp; West</v>
      </c>
      <c r="G995" t="str">
        <f>INDEX(Branch[Branch],MATCH(SOF[[#This Row],[Branch]],Branch[SortCode],0))</f>
        <v>Navan</v>
      </c>
      <c r="V995">
        <v>990615</v>
      </c>
      <c r="W995" t="str">
        <f t="shared" si="20"/>
        <v>87615270</v>
      </c>
    </row>
    <row r="996" spans="1:23" x14ac:dyDescent="0.55000000000000004">
      <c r="A996" s="21" t="b">
        <f>SOF[[#This Row],[RepDate]]='Monthly-Individual-Data'!A1001</f>
        <v>0</v>
      </c>
      <c r="B996" s="21">
        <v>44835</v>
      </c>
      <c r="C996" t="s">
        <v>269</v>
      </c>
      <c r="D996" t="s">
        <v>109</v>
      </c>
      <c r="E996">
        <v>24</v>
      </c>
      <c r="F996" t="str">
        <f>INDEX(Branch[Area],MATCH(SOF[[#This Row],[Branch]],Branch[SortCode],0))</f>
        <v>North &amp; West</v>
      </c>
      <c r="G996" t="str">
        <f>INDEX(Branch[Branch],MATCH(SOF[[#This Row],[Branch]],Branch[SortCode],0))</f>
        <v>Drogheda</v>
      </c>
      <c r="V996">
        <v>990622</v>
      </c>
      <c r="W996" t="str">
        <f t="shared" si="20"/>
        <v>84622300</v>
      </c>
    </row>
    <row r="997" spans="1:23" x14ac:dyDescent="0.55000000000000004">
      <c r="A997" s="21" t="b">
        <f>SOF[[#This Row],[RepDate]]='Monthly-Individual-Data'!A1002</f>
        <v>0</v>
      </c>
      <c r="B997" s="21">
        <v>44835</v>
      </c>
      <c r="C997" t="s">
        <v>269</v>
      </c>
      <c r="D997" t="s">
        <v>168</v>
      </c>
      <c r="E997">
        <v>6</v>
      </c>
      <c r="F997" t="str">
        <f>INDEX(Branch[Area],MATCH(SOF[[#This Row],[Branch]],Branch[SortCode],0))</f>
        <v>North &amp; West</v>
      </c>
      <c r="G997" t="str">
        <f>INDEX(Branch[Branch],MATCH(SOF[[#This Row],[Branch]],Branch[SortCode],0))</f>
        <v>Drogheda</v>
      </c>
      <c r="V997">
        <v>990622</v>
      </c>
      <c r="W997" t="str">
        <f t="shared" si="20"/>
        <v>84622300</v>
      </c>
    </row>
    <row r="998" spans="1:23" x14ac:dyDescent="0.55000000000000004">
      <c r="A998" s="21" t="b">
        <f>SOF[[#This Row],[RepDate]]='Monthly-Individual-Data'!A1003</f>
        <v>0</v>
      </c>
      <c r="B998" s="21">
        <v>44835</v>
      </c>
      <c r="C998" t="s">
        <v>269</v>
      </c>
      <c r="D998" t="s">
        <v>169</v>
      </c>
      <c r="E998">
        <v>34</v>
      </c>
      <c r="F998" t="str">
        <f>INDEX(Branch[Area],MATCH(SOF[[#This Row],[Branch]],Branch[SortCode],0))</f>
        <v>North &amp; West</v>
      </c>
      <c r="G998" t="str">
        <f>INDEX(Branch[Branch],MATCH(SOF[[#This Row],[Branch]],Branch[SortCode],0))</f>
        <v>Drogheda</v>
      </c>
      <c r="V998">
        <v>990622</v>
      </c>
      <c r="W998" t="str">
        <f t="shared" si="20"/>
        <v>84622300</v>
      </c>
    </row>
    <row r="999" spans="1:23" x14ac:dyDescent="0.55000000000000004">
      <c r="A999" s="21" t="b">
        <f>SOF[[#This Row],[RepDate]]='Monthly-Individual-Data'!A1004</f>
        <v>0</v>
      </c>
      <c r="B999" s="21">
        <v>44835</v>
      </c>
      <c r="C999" t="s">
        <v>269</v>
      </c>
      <c r="D999" t="s">
        <v>171</v>
      </c>
      <c r="E999">
        <v>75</v>
      </c>
      <c r="F999" t="str">
        <f>INDEX(Branch[Area],MATCH(SOF[[#This Row],[Branch]],Branch[SortCode],0))</f>
        <v>North &amp; West</v>
      </c>
      <c r="G999" t="str">
        <f>INDEX(Branch[Branch],MATCH(SOF[[#This Row],[Branch]],Branch[SortCode],0))</f>
        <v>Drogheda</v>
      </c>
      <c r="V999">
        <v>990622</v>
      </c>
      <c r="W999" t="str">
        <f t="shared" si="20"/>
        <v>84622300</v>
      </c>
    </row>
    <row r="1000" spans="1:23" x14ac:dyDescent="0.55000000000000004">
      <c r="A1000" s="21" t="b">
        <f>SOF[[#This Row],[RepDate]]='Monthly-Individual-Data'!A1005</f>
        <v>0</v>
      </c>
      <c r="B1000" s="21">
        <v>44835</v>
      </c>
      <c r="C1000" t="s">
        <v>269</v>
      </c>
      <c r="D1000" t="s">
        <v>174</v>
      </c>
      <c r="E1000">
        <v>122</v>
      </c>
      <c r="F1000" t="str">
        <f>INDEX(Branch[Area],MATCH(SOF[[#This Row],[Branch]],Branch[SortCode],0))</f>
        <v>North &amp; West</v>
      </c>
      <c r="G1000" t="str">
        <f>INDEX(Branch[Branch],MATCH(SOF[[#This Row],[Branch]],Branch[SortCode],0))</f>
        <v>Drogheda</v>
      </c>
      <c r="V1000">
        <v>990622</v>
      </c>
      <c r="W1000" t="str">
        <f t="shared" si="20"/>
        <v>84622300</v>
      </c>
    </row>
    <row r="1001" spans="1:23" x14ac:dyDescent="0.55000000000000004">
      <c r="A1001" s="21" t="b">
        <f>SOF[[#This Row],[RepDate]]='Monthly-Individual-Data'!A1006</f>
        <v>0</v>
      </c>
      <c r="B1001" s="21">
        <v>44835</v>
      </c>
      <c r="C1001" t="s">
        <v>269</v>
      </c>
      <c r="D1001" t="s">
        <v>175</v>
      </c>
      <c r="E1001">
        <v>80</v>
      </c>
      <c r="F1001" t="str">
        <f>INDEX(Branch[Area],MATCH(SOF[[#This Row],[Branch]],Branch[SortCode],0))</f>
        <v>North &amp; West</v>
      </c>
      <c r="G1001" t="str">
        <f>INDEX(Branch[Branch],MATCH(SOF[[#This Row],[Branch]],Branch[SortCode],0))</f>
        <v>Drogheda</v>
      </c>
      <c r="V1001">
        <v>990622</v>
      </c>
      <c r="W1001" t="str">
        <f t="shared" si="20"/>
        <v>84622300</v>
      </c>
    </row>
    <row r="1002" spans="1:23" x14ac:dyDescent="0.55000000000000004">
      <c r="A1002" s="21" t="b">
        <f>SOF[[#This Row],[RepDate]]='Monthly-Individual-Data'!A1007</f>
        <v>0</v>
      </c>
      <c r="B1002" s="21">
        <v>44835</v>
      </c>
      <c r="C1002" t="s">
        <v>269</v>
      </c>
      <c r="D1002" t="s">
        <v>183</v>
      </c>
      <c r="E1002">
        <v>116</v>
      </c>
      <c r="F1002" t="str">
        <f>INDEX(Branch[Area],MATCH(SOF[[#This Row],[Branch]],Branch[SortCode],0))</f>
        <v>North &amp; West</v>
      </c>
      <c r="G1002" t="str">
        <f>INDEX(Branch[Branch],MATCH(SOF[[#This Row],[Branch]],Branch[SortCode],0))</f>
        <v>Drogheda</v>
      </c>
      <c r="V1002">
        <v>990622</v>
      </c>
      <c r="W1002" t="str">
        <f t="shared" si="20"/>
        <v>84622300</v>
      </c>
    </row>
    <row r="1003" spans="1:23" x14ac:dyDescent="0.55000000000000004">
      <c r="A1003" s="21" t="b">
        <f>SOF[[#This Row],[RepDate]]='Monthly-Individual-Data'!A1008</f>
        <v>0</v>
      </c>
      <c r="B1003" s="21">
        <v>44835</v>
      </c>
      <c r="C1003" t="s">
        <v>274</v>
      </c>
      <c r="D1003" t="s">
        <v>109</v>
      </c>
      <c r="E1003">
        <v>13</v>
      </c>
      <c r="F1003" t="str">
        <f>INDEX(Branch[Area],MATCH(SOF[[#This Row],[Branch]],Branch[SortCode],0))</f>
        <v>North &amp; West</v>
      </c>
      <c r="G1003" t="str">
        <f>INDEX(Branch[Branch],MATCH(SOF[[#This Row],[Branch]],Branch[SortCode],0))</f>
        <v>Naas</v>
      </c>
      <c r="V1003">
        <v>990627</v>
      </c>
      <c r="W1003" t="str">
        <f t="shared" si="20"/>
        <v>89627250</v>
      </c>
    </row>
    <row r="1004" spans="1:23" x14ac:dyDescent="0.55000000000000004">
      <c r="A1004" s="21" t="b">
        <f>SOF[[#This Row],[RepDate]]='Monthly-Individual-Data'!A1009</f>
        <v>0</v>
      </c>
      <c r="B1004" s="21">
        <v>44835</v>
      </c>
      <c r="C1004" t="s">
        <v>274</v>
      </c>
      <c r="D1004" t="s">
        <v>169</v>
      </c>
      <c r="E1004">
        <v>95</v>
      </c>
      <c r="F1004" t="str">
        <f>INDEX(Branch[Area],MATCH(SOF[[#This Row],[Branch]],Branch[SortCode],0))</f>
        <v>North &amp; West</v>
      </c>
      <c r="G1004" t="str">
        <f>INDEX(Branch[Branch],MATCH(SOF[[#This Row],[Branch]],Branch[SortCode],0))</f>
        <v>Naas</v>
      </c>
      <c r="V1004">
        <v>990627</v>
      </c>
      <c r="W1004" t="str">
        <f t="shared" si="20"/>
        <v>89627250</v>
      </c>
    </row>
    <row r="1005" spans="1:23" x14ac:dyDescent="0.55000000000000004">
      <c r="A1005" s="21" t="b">
        <f>SOF[[#This Row],[RepDate]]='Monthly-Individual-Data'!A1010</f>
        <v>0</v>
      </c>
      <c r="B1005" s="21">
        <v>44835</v>
      </c>
      <c r="C1005" t="s">
        <v>274</v>
      </c>
      <c r="D1005" t="s">
        <v>171</v>
      </c>
      <c r="E1005">
        <v>144</v>
      </c>
      <c r="F1005" t="str">
        <f>INDEX(Branch[Area],MATCH(SOF[[#This Row],[Branch]],Branch[SortCode],0))</f>
        <v>North &amp; West</v>
      </c>
      <c r="G1005" t="str">
        <f>INDEX(Branch[Branch],MATCH(SOF[[#This Row],[Branch]],Branch[SortCode],0))</f>
        <v>Naas</v>
      </c>
      <c r="V1005">
        <v>990627</v>
      </c>
      <c r="W1005" t="str">
        <f t="shared" si="20"/>
        <v>89627250</v>
      </c>
    </row>
    <row r="1006" spans="1:23" x14ac:dyDescent="0.55000000000000004">
      <c r="A1006" s="21" t="b">
        <f>SOF[[#This Row],[RepDate]]='Monthly-Individual-Data'!A1011</f>
        <v>0</v>
      </c>
      <c r="B1006" s="21">
        <v>44835</v>
      </c>
      <c r="C1006" t="s">
        <v>274</v>
      </c>
      <c r="D1006" t="s">
        <v>174</v>
      </c>
      <c r="E1006">
        <v>37</v>
      </c>
      <c r="F1006" t="str">
        <f>INDEX(Branch[Area],MATCH(SOF[[#This Row],[Branch]],Branch[SortCode],0))</f>
        <v>North &amp; West</v>
      </c>
      <c r="G1006" t="str">
        <f>INDEX(Branch[Branch],MATCH(SOF[[#This Row],[Branch]],Branch[SortCode],0))</f>
        <v>Naas</v>
      </c>
      <c r="V1006">
        <v>990627</v>
      </c>
      <c r="W1006" t="str">
        <f t="shared" si="20"/>
        <v>89627250</v>
      </c>
    </row>
    <row r="1007" spans="1:23" x14ac:dyDescent="0.55000000000000004">
      <c r="A1007" s="21" t="b">
        <f>SOF[[#This Row],[RepDate]]='Monthly-Individual-Data'!A1012</f>
        <v>0</v>
      </c>
      <c r="B1007" s="21">
        <v>44835</v>
      </c>
      <c r="C1007" t="s">
        <v>274</v>
      </c>
      <c r="D1007" t="s">
        <v>175</v>
      </c>
      <c r="E1007">
        <v>13</v>
      </c>
      <c r="F1007" t="str">
        <f>INDEX(Branch[Area],MATCH(SOF[[#This Row],[Branch]],Branch[SortCode],0))</f>
        <v>North &amp; West</v>
      </c>
      <c r="G1007" t="str">
        <f>INDEX(Branch[Branch],MATCH(SOF[[#This Row],[Branch]],Branch[SortCode],0))</f>
        <v>Naas</v>
      </c>
      <c r="V1007">
        <v>990627</v>
      </c>
      <c r="W1007" t="str">
        <f t="shared" si="20"/>
        <v>89627250</v>
      </c>
    </row>
    <row r="1008" spans="1:23" x14ac:dyDescent="0.55000000000000004">
      <c r="A1008" s="21" t="b">
        <f>SOF[[#This Row],[RepDate]]='Monthly-Individual-Data'!A1013</f>
        <v>0</v>
      </c>
      <c r="B1008" s="21">
        <v>44835</v>
      </c>
      <c r="C1008" t="s">
        <v>274</v>
      </c>
      <c r="D1008" t="s">
        <v>177</v>
      </c>
      <c r="E1008">
        <v>20</v>
      </c>
      <c r="F1008" t="str">
        <f>INDEX(Branch[Area],MATCH(SOF[[#This Row],[Branch]],Branch[SortCode],0))</f>
        <v>North &amp; West</v>
      </c>
      <c r="G1008" t="str">
        <f>INDEX(Branch[Branch],MATCH(SOF[[#This Row],[Branch]],Branch[SortCode],0))</f>
        <v>Naas</v>
      </c>
      <c r="V1008">
        <v>990627</v>
      </c>
      <c r="W1008" t="str">
        <f t="shared" si="20"/>
        <v>89627250</v>
      </c>
    </row>
    <row r="1009" spans="1:23" x14ac:dyDescent="0.55000000000000004">
      <c r="A1009" s="21" t="b">
        <f>SOF[[#This Row],[RepDate]]='Monthly-Individual-Data'!A1014</f>
        <v>0</v>
      </c>
      <c r="B1009" s="21">
        <v>44835</v>
      </c>
      <c r="C1009" t="s">
        <v>274</v>
      </c>
      <c r="D1009" t="s">
        <v>181</v>
      </c>
      <c r="E1009">
        <v>119</v>
      </c>
      <c r="F1009" t="str">
        <f>INDEX(Branch[Area],MATCH(SOF[[#This Row],[Branch]],Branch[SortCode],0))</f>
        <v>North &amp; West</v>
      </c>
      <c r="G1009" t="str">
        <f>INDEX(Branch[Branch],MATCH(SOF[[#This Row],[Branch]],Branch[SortCode],0))</f>
        <v>Naas</v>
      </c>
      <c r="V1009">
        <v>990627</v>
      </c>
      <c r="W1009" t="str">
        <f t="shared" si="20"/>
        <v>89627250</v>
      </c>
    </row>
    <row r="1010" spans="1:23" x14ac:dyDescent="0.55000000000000004">
      <c r="A1010" s="21" t="b">
        <f>SOF[[#This Row],[RepDate]]='Monthly-Individual-Data'!A1015</f>
        <v>0</v>
      </c>
      <c r="B1010" s="21">
        <v>44835</v>
      </c>
      <c r="C1010" t="s">
        <v>280</v>
      </c>
      <c r="D1010" t="s">
        <v>109</v>
      </c>
      <c r="E1010">
        <v>67</v>
      </c>
      <c r="F1010" t="str">
        <f>INDEX(Branch[Area],MATCH(SOF[[#This Row],[Branch]],Branch[SortCode],0))</f>
        <v>North &amp; West</v>
      </c>
      <c r="G1010" t="str">
        <f>INDEX(Branch[Branch],MATCH(SOF[[#This Row],[Branch]],Branch[SortCode],0))</f>
        <v>Sligo</v>
      </c>
      <c r="V1010">
        <v>990628</v>
      </c>
      <c r="W1010" t="str">
        <f t="shared" si="20"/>
        <v>95628190</v>
      </c>
    </row>
    <row r="1011" spans="1:23" x14ac:dyDescent="0.55000000000000004">
      <c r="A1011" s="21" t="b">
        <f>SOF[[#This Row],[RepDate]]='Monthly-Individual-Data'!A1016</f>
        <v>0</v>
      </c>
      <c r="B1011" s="21">
        <v>44835</v>
      </c>
      <c r="C1011" t="s">
        <v>280</v>
      </c>
      <c r="D1011" t="s">
        <v>169</v>
      </c>
      <c r="E1011">
        <v>25</v>
      </c>
      <c r="F1011" t="str">
        <f>INDEX(Branch[Area],MATCH(SOF[[#This Row],[Branch]],Branch[SortCode],0))</f>
        <v>North &amp; West</v>
      </c>
      <c r="G1011" t="str">
        <f>INDEX(Branch[Branch],MATCH(SOF[[#This Row],[Branch]],Branch[SortCode],0))</f>
        <v>Sligo</v>
      </c>
      <c r="V1011">
        <v>990628</v>
      </c>
      <c r="W1011" t="str">
        <f t="shared" si="20"/>
        <v>95628190</v>
      </c>
    </row>
    <row r="1012" spans="1:23" x14ac:dyDescent="0.55000000000000004">
      <c r="A1012" s="21" t="b">
        <f>SOF[[#This Row],[RepDate]]='Monthly-Individual-Data'!A1017</f>
        <v>0</v>
      </c>
      <c r="B1012" s="21">
        <v>44835</v>
      </c>
      <c r="C1012" t="s">
        <v>280</v>
      </c>
      <c r="D1012" t="s">
        <v>170</v>
      </c>
      <c r="E1012">
        <v>92</v>
      </c>
      <c r="F1012" t="str">
        <f>INDEX(Branch[Area],MATCH(SOF[[#This Row],[Branch]],Branch[SortCode],0))</f>
        <v>North &amp; West</v>
      </c>
      <c r="G1012" t="str">
        <f>INDEX(Branch[Branch],MATCH(SOF[[#This Row],[Branch]],Branch[SortCode],0))</f>
        <v>Sligo</v>
      </c>
      <c r="V1012">
        <v>990628</v>
      </c>
      <c r="W1012" t="str">
        <f t="shared" si="20"/>
        <v>95628190</v>
      </c>
    </row>
    <row r="1013" spans="1:23" x14ac:dyDescent="0.55000000000000004">
      <c r="A1013" s="21" t="b">
        <f>SOF[[#This Row],[RepDate]]='Monthly-Individual-Data'!A1018</f>
        <v>0</v>
      </c>
      <c r="B1013" s="21">
        <v>44835</v>
      </c>
      <c r="C1013" t="s">
        <v>280</v>
      </c>
      <c r="D1013" t="s">
        <v>171</v>
      </c>
      <c r="E1013">
        <v>133</v>
      </c>
      <c r="F1013" t="str">
        <f>INDEX(Branch[Area],MATCH(SOF[[#This Row],[Branch]],Branch[SortCode],0))</f>
        <v>North &amp; West</v>
      </c>
      <c r="G1013" t="str">
        <f>INDEX(Branch[Branch],MATCH(SOF[[#This Row],[Branch]],Branch[SortCode],0))</f>
        <v>Sligo</v>
      </c>
      <c r="V1013">
        <v>990628</v>
      </c>
      <c r="W1013" t="str">
        <f t="shared" si="20"/>
        <v>95628190</v>
      </c>
    </row>
    <row r="1014" spans="1:23" x14ac:dyDescent="0.55000000000000004">
      <c r="A1014" s="21" t="b">
        <f>SOF[[#This Row],[RepDate]]='Monthly-Individual-Data'!A1019</f>
        <v>0</v>
      </c>
      <c r="B1014" s="21">
        <v>44835</v>
      </c>
      <c r="C1014" t="s">
        <v>280</v>
      </c>
      <c r="D1014" t="s">
        <v>174</v>
      </c>
      <c r="E1014">
        <v>146</v>
      </c>
      <c r="F1014" t="str">
        <f>INDEX(Branch[Area],MATCH(SOF[[#This Row],[Branch]],Branch[SortCode],0))</f>
        <v>North &amp; West</v>
      </c>
      <c r="G1014" t="str">
        <f>INDEX(Branch[Branch],MATCH(SOF[[#This Row],[Branch]],Branch[SortCode],0))</f>
        <v>Sligo</v>
      </c>
      <c r="V1014">
        <v>990628</v>
      </c>
      <c r="W1014" t="str">
        <f t="shared" si="20"/>
        <v>95628190</v>
      </c>
    </row>
    <row r="1015" spans="1:23" x14ac:dyDescent="0.55000000000000004">
      <c r="A1015" s="21" t="b">
        <f>SOF[[#This Row],[RepDate]]='Monthly-Individual-Data'!A1020</f>
        <v>0</v>
      </c>
      <c r="B1015" s="21">
        <v>44835</v>
      </c>
      <c r="C1015" t="s">
        <v>280</v>
      </c>
      <c r="D1015" t="s">
        <v>175</v>
      </c>
      <c r="E1015">
        <v>133</v>
      </c>
      <c r="F1015" t="str">
        <f>INDEX(Branch[Area],MATCH(SOF[[#This Row],[Branch]],Branch[SortCode],0))</f>
        <v>North &amp; West</v>
      </c>
      <c r="G1015" t="str">
        <f>INDEX(Branch[Branch],MATCH(SOF[[#This Row],[Branch]],Branch[SortCode],0))</f>
        <v>Sligo</v>
      </c>
      <c r="V1015">
        <v>990628</v>
      </c>
      <c r="W1015" t="str">
        <f t="shared" si="20"/>
        <v>95628190</v>
      </c>
    </row>
    <row r="1016" spans="1:23" x14ac:dyDescent="0.55000000000000004">
      <c r="A1016" s="21" t="b">
        <f>SOF[[#This Row],[RepDate]]='Monthly-Individual-Data'!A1021</f>
        <v>0</v>
      </c>
      <c r="B1016" s="21">
        <v>44835</v>
      </c>
      <c r="C1016" t="s">
        <v>280</v>
      </c>
      <c r="D1016" t="s">
        <v>179</v>
      </c>
      <c r="E1016">
        <v>147</v>
      </c>
      <c r="F1016" t="str">
        <f>INDEX(Branch[Area],MATCH(SOF[[#This Row],[Branch]],Branch[SortCode],0))</f>
        <v>North &amp; West</v>
      </c>
      <c r="G1016" t="str">
        <f>INDEX(Branch[Branch],MATCH(SOF[[#This Row],[Branch]],Branch[SortCode],0))</f>
        <v>Sligo</v>
      </c>
      <c r="V1016">
        <v>990628</v>
      </c>
      <c r="W1016" t="str">
        <f t="shared" si="20"/>
        <v>95628190</v>
      </c>
    </row>
    <row r="1017" spans="1:23" x14ac:dyDescent="0.55000000000000004">
      <c r="A1017" s="21" t="b">
        <f>SOF[[#This Row],[RepDate]]='Monthly-Individual-Data'!A1022</f>
        <v>0</v>
      </c>
      <c r="B1017" s="21">
        <v>44835</v>
      </c>
      <c r="C1017" t="s">
        <v>280</v>
      </c>
      <c r="D1017" t="s">
        <v>182</v>
      </c>
      <c r="E1017">
        <v>62</v>
      </c>
      <c r="F1017" t="str">
        <f>INDEX(Branch[Area],MATCH(SOF[[#This Row],[Branch]],Branch[SortCode],0))</f>
        <v>North &amp; West</v>
      </c>
      <c r="G1017" t="str">
        <f>INDEX(Branch[Branch],MATCH(SOF[[#This Row],[Branch]],Branch[SortCode],0))</f>
        <v>Sligo</v>
      </c>
      <c r="V1017">
        <v>990628</v>
      </c>
      <c r="W1017" t="str">
        <f t="shared" si="20"/>
        <v>95628190</v>
      </c>
    </row>
    <row r="1018" spans="1:23" x14ac:dyDescent="0.55000000000000004">
      <c r="A1018" s="21" t="b">
        <f>SOF[[#This Row],[RepDate]]='Monthly-Individual-Data'!A1023</f>
        <v>0</v>
      </c>
      <c r="B1018" s="21">
        <v>44835</v>
      </c>
      <c r="C1018" t="s">
        <v>276</v>
      </c>
      <c r="D1018" t="s">
        <v>109</v>
      </c>
      <c r="E1018">
        <v>69</v>
      </c>
      <c r="F1018" t="str">
        <f>INDEX(Branch[Area],MATCH(SOF[[#This Row],[Branch]],Branch[SortCode],0))</f>
        <v>North &amp; West</v>
      </c>
      <c r="G1018" t="str">
        <f>INDEX(Branch[Branch],MATCH(SOF[[#This Row],[Branch]],Branch[SortCode],0))</f>
        <v>Maynooth</v>
      </c>
      <c r="V1018">
        <v>990643</v>
      </c>
      <c r="W1018" t="str">
        <f t="shared" si="20"/>
        <v>91643230</v>
      </c>
    </row>
    <row r="1019" spans="1:23" x14ac:dyDescent="0.55000000000000004">
      <c r="A1019" s="21" t="b">
        <f>SOF[[#This Row],[RepDate]]='Monthly-Individual-Data'!A1024</f>
        <v>0</v>
      </c>
      <c r="B1019" s="21">
        <v>44835</v>
      </c>
      <c r="C1019" t="s">
        <v>275</v>
      </c>
      <c r="D1019" t="s">
        <v>109</v>
      </c>
      <c r="E1019">
        <v>84</v>
      </c>
      <c r="F1019" t="str">
        <f>INDEX(Branch[Area],MATCH(SOF[[#This Row],[Branch]],Branch[SortCode],0))</f>
        <v>North &amp; West</v>
      </c>
      <c r="G1019" t="str">
        <f>INDEX(Branch[Branch],MATCH(SOF[[#This Row],[Branch]],Branch[SortCode],0))</f>
        <v>Newbridge</v>
      </c>
      <c r="V1019">
        <v>990645</v>
      </c>
      <c r="W1019" t="str">
        <f t="shared" si="20"/>
        <v>90645240</v>
      </c>
    </row>
    <row r="1020" spans="1:23" x14ac:dyDescent="0.55000000000000004">
      <c r="A1020" s="21" t="b">
        <f>SOF[[#This Row],[RepDate]]='Monthly-Individual-Data'!A1025</f>
        <v>0</v>
      </c>
      <c r="B1020" s="21">
        <v>44835</v>
      </c>
      <c r="C1020" t="s">
        <v>275</v>
      </c>
      <c r="D1020" t="s">
        <v>168</v>
      </c>
      <c r="E1020">
        <v>54</v>
      </c>
      <c r="F1020" t="str">
        <f>INDEX(Branch[Area],MATCH(SOF[[#This Row],[Branch]],Branch[SortCode],0))</f>
        <v>North &amp; West</v>
      </c>
      <c r="G1020" t="str">
        <f>INDEX(Branch[Branch],MATCH(SOF[[#This Row],[Branch]],Branch[SortCode],0))</f>
        <v>Newbridge</v>
      </c>
      <c r="V1020">
        <v>990645</v>
      </c>
      <c r="W1020" t="str">
        <f t="shared" si="20"/>
        <v>90645240</v>
      </c>
    </row>
    <row r="1021" spans="1:23" x14ac:dyDescent="0.55000000000000004">
      <c r="A1021" s="21" t="b">
        <f>SOF[[#This Row],[RepDate]]='Monthly-Individual-Data'!A1026</f>
        <v>0</v>
      </c>
      <c r="B1021" s="21">
        <v>44835</v>
      </c>
      <c r="C1021" t="s">
        <v>281</v>
      </c>
      <c r="D1021" t="s">
        <v>109</v>
      </c>
      <c r="E1021">
        <v>3</v>
      </c>
      <c r="F1021" t="str">
        <f>INDEX(Branch[Area],MATCH(SOF[[#This Row],[Branch]],Branch[SortCode],0))</f>
        <v>North &amp; West</v>
      </c>
      <c r="G1021" t="str">
        <f>INDEX(Branch[Branch],MATCH(SOF[[#This Row],[Branch]],Branch[SortCode],0))</f>
        <v>Letterkenny</v>
      </c>
      <c r="V1021">
        <v>990646</v>
      </c>
      <c r="W1021" t="str">
        <f t="shared" si="20"/>
        <v>96646180</v>
      </c>
    </row>
    <row r="1022" spans="1:23" x14ac:dyDescent="0.55000000000000004">
      <c r="A1022" s="21" t="b">
        <f>SOF[[#This Row],[RepDate]]='Monthly-Individual-Data'!A1027</f>
        <v>0</v>
      </c>
      <c r="B1022" s="21">
        <v>44835</v>
      </c>
      <c r="C1022" t="s">
        <v>281</v>
      </c>
      <c r="D1022" t="s">
        <v>168</v>
      </c>
      <c r="E1022">
        <v>34</v>
      </c>
      <c r="F1022" t="str">
        <f>INDEX(Branch[Area],MATCH(SOF[[#This Row],[Branch]],Branch[SortCode],0))</f>
        <v>North &amp; West</v>
      </c>
      <c r="G1022" t="str">
        <f>INDEX(Branch[Branch],MATCH(SOF[[#This Row],[Branch]],Branch[SortCode],0))</f>
        <v>Letterkenny</v>
      </c>
      <c r="V1022">
        <v>990646</v>
      </c>
      <c r="W1022" t="str">
        <f t="shared" si="20"/>
        <v>96646180</v>
      </c>
    </row>
    <row r="1023" spans="1:23" x14ac:dyDescent="0.55000000000000004">
      <c r="A1023" s="21" t="b">
        <f>SOF[[#This Row],[RepDate]]='Monthly-Individual-Data'!A1028</f>
        <v>0</v>
      </c>
      <c r="B1023" s="21">
        <v>44835</v>
      </c>
      <c r="C1023" t="s">
        <v>281</v>
      </c>
      <c r="D1023" t="s">
        <v>169</v>
      </c>
      <c r="E1023">
        <v>140</v>
      </c>
      <c r="F1023" t="str">
        <f>INDEX(Branch[Area],MATCH(SOF[[#This Row],[Branch]],Branch[SortCode],0))</f>
        <v>North &amp; West</v>
      </c>
      <c r="G1023" t="str">
        <f>INDEX(Branch[Branch],MATCH(SOF[[#This Row],[Branch]],Branch[SortCode],0))</f>
        <v>Letterkenny</v>
      </c>
      <c r="V1023">
        <v>990646</v>
      </c>
      <c r="W1023" t="str">
        <f t="shared" si="20"/>
        <v>96646180</v>
      </c>
    </row>
    <row r="1024" spans="1:23" x14ac:dyDescent="0.55000000000000004">
      <c r="A1024" s="21" t="b">
        <f>SOF[[#This Row],[RepDate]]='Monthly-Individual-Data'!A1029</f>
        <v>0</v>
      </c>
      <c r="B1024" s="21">
        <v>44835</v>
      </c>
      <c r="C1024" t="s">
        <v>281</v>
      </c>
      <c r="D1024" t="s">
        <v>171</v>
      </c>
      <c r="E1024">
        <v>123</v>
      </c>
      <c r="F1024" t="str">
        <f>INDEX(Branch[Area],MATCH(SOF[[#This Row],[Branch]],Branch[SortCode],0))</f>
        <v>North &amp; West</v>
      </c>
      <c r="G1024" t="str">
        <f>INDEX(Branch[Branch],MATCH(SOF[[#This Row],[Branch]],Branch[SortCode],0))</f>
        <v>Letterkenny</v>
      </c>
      <c r="V1024">
        <v>990646</v>
      </c>
      <c r="W1024" t="str">
        <f t="shared" si="20"/>
        <v>96646180</v>
      </c>
    </row>
    <row r="1025" spans="1:23" x14ac:dyDescent="0.55000000000000004">
      <c r="A1025" s="21" t="b">
        <f>SOF[[#This Row],[RepDate]]='Monthly-Individual-Data'!A1030</f>
        <v>0</v>
      </c>
      <c r="B1025" s="21">
        <v>44835</v>
      </c>
      <c r="C1025" t="s">
        <v>281</v>
      </c>
      <c r="D1025" t="s">
        <v>174</v>
      </c>
      <c r="E1025">
        <v>129</v>
      </c>
      <c r="F1025" t="str">
        <f>INDEX(Branch[Area],MATCH(SOF[[#This Row],[Branch]],Branch[SortCode],0))</f>
        <v>North &amp; West</v>
      </c>
      <c r="G1025" t="str">
        <f>INDEX(Branch[Branch],MATCH(SOF[[#This Row],[Branch]],Branch[SortCode],0))</f>
        <v>Letterkenny</v>
      </c>
      <c r="V1025">
        <v>990646</v>
      </c>
      <c r="W1025" t="str">
        <f t="shared" si="20"/>
        <v>96646180</v>
      </c>
    </row>
    <row r="1026" spans="1:23" x14ac:dyDescent="0.55000000000000004">
      <c r="A1026" s="21" t="b">
        <f>SOF[[#This Row],[RepDate]]='Monthly-Individual-Data'!A1031</f>
        <v>0</v>
      </c>
      <c r="B1026" s="21">
        <v>44835</v>
      </c>
      <c r="C1026" t="s">
        <v>281</v>
      </c>
      <c r="D1026" t="s">
        <v>175</v>
      </c>
      <c r="E1026">
        <v>14</v>
      </c>
      <c r="F1026" t="str">
        <f>INDEX(Branch[Area],MATCH(SOF[[#This Row],[Branch]],Branch[SortCode],0))</f>
        <v>North &amp; West</v>
      </c>
      <c r="G1026" t="str">
        <f>INDEX(Branch[Branch],MATCH(SOF[[#This Row],[Branch]],Branch[SortCode],0))</f>
        <v>Letterkenny</v>
      </c>
      <c r="V1026">
        <v>990646</v>
      </c>
      <c r="W1026" t="str">
        <f t="shared" si="20"/>
        <v>96646180</v>
      </c>
    </row>
    <row r="1027" spans="1:23" x14ac:dyDescent="0.55000000000000004">
      <c r="A1027" s="21" t="b">
        <f>SOF[[#This Row],[RepDate]]='Monthly-Individual-Data'!A1032</f>
        <v>0</v>
      </c>
      <c r="B1027" s="21">
        <v>44835</v>
      </c>
      <c r="C1027" t="s">
        <v>281</v>
      </c>
      <c r="D1027" t="s">
        <v>179</v>
      </c>
      <c r="E1027">
        <v>110</v>
      </c>
      <c r="F1027" t="str">
        <f>INDEX(Branch[Area],MATCH(SOF[[#This Row],[Branch]],Branch[SortCode],0))</f>
        <v>North &amp; West</v>
      </c>
      <c r="G1027" t="str">
        <f>INDEX(Branch[Branch],MATCH(SOF[[#This Row],[Branch]],Branch[SortCode],0))</f>
        <v>Letterkenny</v>
      </c>
      <c r="V1027">
        <v>990646</v>
      </c>
      <c r="W1027" t="str">
        <f t="shared" ref="W1027:W1090" si="21">VLOOKUP(V1027,R:S,2,0)</f>
        <v>96646180</v>
      </c>
    </row>
    <row r="1028" spans="1:23" x14ac:dyDescent="0.55000000000000004">
      <c r="A1028" s="21" t="b">
        <f>SOF[[#This Row],[RepDate]]='Monthly-Individual-Data'!A1033</f>
        <v>0</v>
      </c>
      <c r="B1028" s="21">
        <v>44835</v>
      </c>
      <c r="C1028" t="s">
        <v>281</v>
      </c>
      <c r="D1028" t="s">
        <v>180</v>
      </c>
      <c r="E1028">
        <v>71</v>
      </c>
      <c r="F1028" t="str">
        <f>INDEX(Branch[Area],MATCH(SOF[[#This Row],[Branch]],Branch[SortCode],0))</f>
        <v>North &amp; West</v>
      </c>
      <c r="G1028" t="str">
        <f>INDEX(Branch[Branch],MATCH(SOF[[#This Row],[Branch]],Branch[SortCode],0))</f>
        <v>Letterkenny</v>
      </c>
      <c r="V1028">
        <v>990646</v>
      </c>
      <c r="W1028" t="str">
        <f t="shared" si="21"/>
        <v>96646180</v>
      </c>
    </row>
    <row r="1029" spans="1:23" x14ac:dyDescent="0.55000000000000004">
      <c r="A1029" s="21" t="b">
        <f>SOF[[#This Row],[RepDate]]='Monthly-Individual-Data'!A1034</f>
        <v>0</v>
      </c>
      <c r="B1029" s="21">
        <v>44835</v>
      </c>
      <c r="C1029" t="s">
        <v>271</v>
      </c>
      <c r="D1029" t="s">
        <v>109</v>
      </c>
      <c r="E1029">
        <v>32</v>
      </c>
      <c r="F1029" t="str">
        <f>INDEX(Branch[Area],MATCH(SOF[[#This Row],[Branch]],Branch[SortCode],0))</f>
        <v>North &amp; West</v>
      </c>
      <c r="G1029" t="str">
        <f>INDEX(Branch[Branch],MATCH(SOF[[#This Row],[Branch]],Branch[SortCode],0))</f>
        <v>Cavan</v>
      </c>
      <c r="V1029">
        <v>990668</v>
      </c>
      <c r="W1029" t="str">
        <f t="shared" si="21"/>
        <v>86668280</v>
      </c>
    </row>
    <row r="1030" spans="1:23" x14ac:dyDescent="0.55000000000000004">
      <c r="A1030" s="21" t="b">
        <f>SOF[[#This Row],[RepDate]]='Monthly-Individual-Data'!A1035</f>
        <v>0</v>
      </c>
      <c r="B1030" s="21">
        <v>44835</v>
      </c>
      <c r="C1030" t="s">
        <v>273</v>
      </c>
      <c r="D1030" t="s">
        <v>169</v>
      </c>
      <c r="E1030">
        <v>39</v>
      </c>
      <c r="F1030" t="str">
        <f>INDEX(Branch[Area],MATCH(SOF[[#This Row],[Branch]],Branch[SortCode],0))</f>
        <v>North &amp; West</v>
      </c>
      <c r="G1030" t="str">
        <f>INDEX(Branch[Branch],MATCH(SOF[[#This Row],[Branch]],Branch[SortCode],0))</f>
        <v>Ashbourne</v>
      </c>
      <c r="V1030">
        <v>990671</v>
      </c>
      <c r="W1030" t="str">
        <f t="shared" si="21"/>
        <v>88671260</v>
      </c>
    </row>
    <row r="1031" spans="1:23" x14ac:dyDescent="0.55000000000000004">
      <c r="A1031" s="21" t="b">
        <f>SOF[[#This Row],[RepDate]]='Monthly-Individual-Data'!A1036</f>
        <v>0</v>
      </c>
      <c r="B1031" s="21">
        <v>44835</v>
      </c>
      <c r="C1031" t="s">
        <v>273</v>
      </c>
      <c r="D1031" t="s">
        <v>174</v>
      </c>
      <c r="E1031">
        <v>157</v>
      </c>
      <c r="F1031" t="str">
        <f>INDEX(Branch[Area],MATCH(SOF[[#This Row],[Branch]],Branch[SortCode],0))</f>
        <v>North &amp; West</v>
      </c>
      <c r="G1031" t="str">
        <f>INDEX(Branch[Branch],MATCH(SOF[[#This Row],[Branch]],Branch[SortCode],0))</f>
        <v>Ashbourne</v>
      </c>
      <c r="V1031">
        <v>990671</v>
      </c>
      <c r="W1031" t="str">
        <f t="shared" si="21"/>
        <v>88671260</v>
      </c>
    </row>
    <row r="1032" spans="1:23" x14ac:dyDescent="0.55000000000000004">
      <c r="A1032" s="21" t="b">
        <f>SOF[[#This Row],[RepDate]]='Monthly-Individual-Data'!A1037</f>
        <v>0</v>
      </c>
      <c r="B1032" s="21">
        <v>44835</v>
      </c>
      <c r="C1032" t="s">
        <v>278</v>
      </c>
      <c r="D1032" t="s">
        <v>109</v>
      </c>
      <c r="E1032">
        <v>71</v>
      </c>
      <c r="F1032" t="str">
        <f>INDEX(Branch[Area],MATCH(SOF[[#This Row],[Branch]],Branch[SortCode],0))</f>
        <v>North &amp; West</v>
      </c>
      <c r="G1032" t="str">
        <f>INDEX(Branch[Branch],MATCH(SOF[[#This Row],[Branch]],Branch[SortCode],0))</f>
        <v>Athlone</v>
      </c>
      <c r="V1032">
        <v>990718</v>
      </c>
      <c r="W1032" t="str">
        <f t="shared" si="21"/>
        <v>93718210</v>
      </c>
    </row>
    <row r="1033" spans="1:23" x14ac:dyDescent="0.55000000000000004">
      <c r="A1033" s="21" t="b">
        <f>SOF[[#This Row],[RepDate]]='Monthly-Individual-Data'!A1038</f>
        <v>0</v>
      </c>
      <c r="B1033" s="21">
        <v>44835</v>
      </c>
      <c r="C1033" t="s">
        <v>278</v>
      </c>
      <c r="D1033" t="s">
        <v>168</v>
      </c>
      <c r="E1033">
        <v>27</v>
      </c>
      <c r="F1033" t="str">
        <f>INDEX(Branch[Area],MATCH(SOF[[#This Row],[Branch]],Branch[SortCode],0))</f>
        <v>North &amp; West</v>
      </c>
      <c r="G1033" t="str">
        <f>INDEX(Branch[Branch],MATCH(SOF[[#This Row],[Branch]],Branch[SortCode],0))</f>
        <v>Athlone</v>
      </c>
      <c r="V1033">
        <v>990718</v>
      </c>
      <c r="W1033" t="str">
        <f t="shared" si="21"/>
        <v>93718210</v>
      </c>
    </row>
    <row r="1034" spans="1:23" x14ac:dyDescent="0.55000000000000004">
      <c r="A1034" s="21" t="b">
        <f>SOF[[#This Row],[RepDate]]='Monthly-Individual-Data'!A1039</f>
        <v>0</v>
      </c>
      <c r="B1034" s="21">
        <v>44835</v>
      </c>
      <c r="C1034" t="s">
        <v>278</v>
      </c>
      <c r="D1034" t="s">
        <v>169</v>
      </c>
      <c r="E1034">
        <v>73</v>
      </c>
      <c r="F1034" t="str">
        <f>INDEX(Branch[Area],MATCH(SOF[[#This Row],[Branch]],Branch[SortCode],0))</f>
        <v>North &amp; West</v>
      </c>
      <c r="G1034" t="str">
        <f>INDEX(Branch[Branch],MATCH(SOF[[#This Row],[Branch]],Branch[SortCode],0))</f>
        <v>Athlone</v>
      </c>
      <c r="V1034">
        <v>990718</v>
      </c>
      <c r="W1034" t="str">
        <f t="shared" si="21"/>
        <v>93718210</v>
      </c>
    </row>
    <row r="1035" spans="1:23" x14ac:dyDescent="0.55000000000000004">
      <c r="A1035" s="21" t="b">
        <f>SOF[[#This Row],[RepDate]]='Monthly-Individual-Data'!A1040</f>
        <v>0</v>
      </c>
      <c r="B1035" s="21">
        <v>44835</v>
      </c>
      <c r="C1035" t="s">
        <v>278</v>
      </c>
      <c r="D1035" t="s">
        <v>175</v>
      </c>
      <c r="E1035">
        <v>5</v>
      </c>
      <c r="F1035" t="str">
        <f>INDEX(Branch[Area],MATCH(SOF[[#This Row],[Branch]],Branch[SortCode],0))</f>
        <v>North &amp; West</v>
      </c>
      <c r="G1035" t="str">
        <f>INDEX(Branch[Branch],MATCH(SOF[[#This Row],[Branch]],Branch[SortCode],0))</f>
        <v>Athlone</v>
      </c>
      <c r="V1035">
        <v>990718</v>
      </c>
      <c r="W1035" t="str">
        <f t="shared" si="21"/>
        <v>93718210</v>
      </c>
    </row>
    <row r="1036" spans="1:23" x14ac:dyDescent="0.55000000000000004">
      <c r="A1036" s="21" t="b">
        <f>SOF[[#This Row],[RepDate]]='Monthly-Individual-Data'!A1041</f>
        <v>0</v>
      </c>
      <c r="B1036" s="21">
        <v>44835</v>
      </c>
      <c r="C1036" t="s">
        <v>298</v>
      </c>
      <c r="D1036" t="s">
        <v>109</v>
      </c>
      <c r="E1036">
        <v>13</v>
      </c>
      <c r="F1036" t="str">
        <f>INDEX(Branch[Area],MATCH(SOF[[#This Row],[Branch]],Branch[SortCode],0))</f>
        <v>North &amp; West</v>
      </c>
      <c r="G1036" t="str">
        <f>INDEX(Branch[Branch],MATCH(SOF[[#This Row],[Branch]],Branch[SortCode],0))</f>
        <v>Tullamore</v>
      </c>
      <c r="V1036">
        <v>990721</v>
      </c>
      <c r="W1036" t="str">
        <f t="shared" si="21"/>
        <v>11372110</v>
      </c>
    </row>
    <row r="1037" spans="1:23" x14ac:dyDescent="0.55000000000000004">
      <c r="A1037" s="21" t="b">
        <f>SOF[[#This Row],[RepDate]]='Monthly-Individual-Data'!A1042</f>
        <v>0</v>
      </c>
      <c r="B1037" s="21">
        <v>44835</v>
      </c>
      <c r="C1037" t="s">
        <v>298</v>
      </c>
      <c r="D1037" t="s">
        <v>168</v>
      </c>
      <c r="E1037">
        <v>85</v>
      </c>
      <c r="F1037" t="str">
        <f>INDEX(Branch[Area],MATCH(SOF[[#This Row],[Branch]],Branch[SortCode],0))</f>
        <v>North &amp; West</v>
      </c>
      <c r="G1037" t="str">
        <f>INDEX(Branch[Branch],MATCH(SOF[[#This Row],[Branch]],Branch[SortCode],0))</f>
        <v>Tullamore</v>
      </c>
      <c r="V1037">
        <v>990721</v>
      </c>
      <c r="W1037" t="str">
        <f t="shared" si="21"/>
        <v>11372110</v>
      </c>
    </row>
    <row r="1038" spans="1:23" x14ac:dyDescent="0.55000000000000004">
      <c r="A1038" s="21" t="b">
        <f>SOF[[#This Row],[RepDate]]='Monthly-Individual-Data'!A1043</f>
        <v>0</v>
      </c>
      <c r="B1038" s="21">
        <v>44835</v>
      </c>
      <c r="C1038" t="s">
        <v>298</v>
      </c>
      <c r="D1038" t="s">
        <v>169</v>
      </c>
      <c r="E1038">
        <v>16</v>
      </c>
      <c r="F1038" t="str">
        <f>INDEX(Branch[Area],MATCH(SOF[[#This Row],[Branch]],Branch[SortCode],0))</f>
        <v>North &amp; West</v>
      </c>
      <c r="G1038" t="str">
        <f>INDEX(Branch[Branch],MATCH(SOF[[#This Row],[Branch]],Branch[SortCode],0))</f>
        <v>Tullamore</v>
      </c>
      <c r="V1038">
        <v>990721</v>
      </c>
      <c r="W1038" t="str">
        <f t="shared" si="21"/>
        <v>11372110</v>
      </c>
    </row>
    <row r="1039" spans="1:23" x14ac:dyDescent="0.55000000000000004">
      <c r="A1039" s="21" t="b">
        <f>SOF[[#This Row],[RepDate]]='Monthly-Individual-Data'!A1044</f>
        <v>0</v>
      </c>
      <c r="B1039" s="21">
        <v>44835</v>
      </c>
      <c r="C1039" t="s">
        <v>298</v>
      </c>
      <c r="D1039" t="s">
        <v>171</v>
      </c>
      <c r="E1039">
        <v>59</v>
      </c>
      <c r="F1039" t="str">
        <f>INDEX(Branch[Area],MATCH(SOF[[#This Row],[Branch]],Branch[SortCode],0))</f>
        <v>North &amp; West</v>
      </c>
      <c r="G1039" t="str">
        <f>INDEX(Branch[Branch],MATCH(SOF[[#This Row],[Branch]],Branch[SortCode],0))</f>
        <v>Tullamore</v>
      </c>
      <c r="V1039">
        <v>990721</v>
      </c>
      <c r="W1039" t="str">
        <f t="shared" si="21"/>
        <v>11372110</v>
      </c>
    </row>
    <row r="1040" spans="1:23" x14ac:dyDescent="0.55000000000000004">
      <c r="A1040" s="21" t="b">
        <f>SOF[[#This Row],[RepDate]]='Monthly-Individual-Data'!A1045</f>
        <v>0</v>
      </c>
      <c r="B1040" s="21">
        <v>44835</v>
      </c>
      <c r="C1040" t="s">
        <v>298</v>
      </c>
      <c r="D1040" t="s">
        <v>174</v>
      </c>
      <c r="E1040">
        <v>48</v>
      </c>
      <c r="F1040" t="str">
        <f>INDEX(Branch[Area],MATCH(SOF[[#This Row],[Branch]],Branch[SortCode],0))</f>
        <v>North &amp; West</v>
      </c>
      <c r="G1040" t="str">
        <f>INDEX(Branch[Branch],MATCH(SOF[[#This Row],[Branch]],Branch[SortCode],0))</f>
        <v>Tullamore</v>
      </c>
      <c r="V1040">
        <v>990721</v>
      </c>
      <c r="W1040" t="str">
        <f t="shared" si="21"/>
        <v>11372110</v>
      </c>
    </row>
    <row r="1041" spans="1:23" x14ac:dyDescent="0.55000000000000004">
      <c r="A1041" s="21" t="b">
        <f>SOF[[#This Row],[RepDate]]='Monthly-Individual-Data'!A1046</f>
        <v>0</v>
      </c>
      <c r="B1041" s="21">
        <v>44835</v>
      </c>
      <c r="C1041" t="s">
        <v>296</v>
      </c>
      <c r="D1041" t="s">
        <v>109</v>
      </c>
      <c r="E1041">
        <v>32</v>
      </c>
      <c r="F1041" t="str">
        <f>INDEX(Branch[Area],MATCH(SOF[[#This Row],[Branch]],Branch[SortCode],0))</f>
        <v>North &amp; West</v>
      </c>
      <c r="G1041" t="str">
        <f>INDEX(Branch[Branch],MATCH(SOF[[#This Row],[Branch]],Branch[SortCode],0))</f>
        <v>Portlaoise</v>
      </c>
      <c r="V1041">
        <v>990722</v>
      </c>
      <c r="W1041" t="str">
        <f t="shared" si="21"/>
        <v>11172230</v>
      </c>
    </row>
    <row r="1042" spans="1:23" x14ac:dyDescent="0.55000000000000004">
      <c r="A1042" s="21" t="b">
        <f>SOF[[#This Row],[RepDate]]='Monthly-Individual-Data'!A1047</f>
        <v>0</v>
      </c>
      <c r="B1042" s="21">
        <v>44835</v>
      </c>
      <c r="C1042" t="s">
        <v>296</v>
      </c>
      <c r="D1042" t="s">
        <v>169</v>
      </c>
      <c r="E1042">
        <v>140</v>
      </c>
      <c r="F1042" t="str">
        <f>INDEX(Branch[Area],MATCH(SOF[[#This Row],[Branch]],Branch[SortCode],0))</f>
        <v>North &amp; West</v>
      </c>
      <c r="G1042" t="str">
        <f>INDEX(Branch[Branch],MATCH(SOF[[#This Row],[Branch]],Branch[SortCode],0))</f>
        <v>Portlaoise</v>
      </c>
      <c r="V1042">
        <v>990722</v>
      </c>
      <c r="W1042" t="str">
        <f t="shared" si="21"/>
        <v>11172230</v>
      </c>
    </row>
    <row r="1043" spans="1:23" x14ac:dyDescent="0.55000000000000004">
      <c r="A1043" s="21" t="b">
        <f>SOF[[#This Row],[RepDate]]='Monthly-Individual-Data'!A1048</f>
        <v>0</v>
      </c>
      <c r="B1043" s="21">
        <v>44835</v>
      </c>
      <c r="C1043" t="s">
        <v>296</v>
      </c>
      <c r="D1043" t="s">
        <v>174</v>
      </c>
      <c r="E1043">
        <v>20</v>
      </c>
      <c r="F1043" t="str">
        <f>INDEX(Branch[Area],MATCH(SOF[[#This Row],[Branch]],Branch[SortCode],0))</f>
        <v>North &amp; West</v>
      </c>
      <c r="G1043" t="str">
        <f>INDEX(Branch[Branch],MATCH(SOF[[#This Row],[Branch]],Branch[SortCode],0))</f>
        <v>Portlaoise</v>
      </c>
      <c r="V1043">
        <v>990722</v>
      </c>
      <c r="W1043" t="str">
        <f t="shared" si="21"/>
        <v>11172230</v>
      </c>
    </row>
    <row r="1044" spans="1:23" x14ac:dyDescent="0.55000000000000004">
      <c r="A1044" s="21" t="b">
        <f>SOF[[#This Row],[RepDate]]='Monthly-Individual-Data'!A1049</f>
        <v>0</v>
      </c>
      <c r="B1044" s="21">
        <v>44835</v>
      </c>
      <c r="C1044" t="s">
        <v>296</v>
      </c>
      <c r="D1044" t="s">
        <v>175</v>
      </c>
      <c r="E1044">
        <v>72</v>
      </c>
      <c r="F1044" t="str">
        <f>INDEX(Branch[Area],MATCH(SOF[[#This Row],[Branch]],Branch[SortCode],0))</f>
        <v>North &amp; West</v>
      </c>
      <c r="G1044" t="str">
        <f>INDEX(Branch[Branch],MATCH(SOF[[#This Row],[Branch]],Branch[SortCode],0))</f>
        <v>Portlaoise</v>
      </c>
      <c r="V1044">
        <v>990722</v>
      </c>
      <c r="W1044" t="str">
        <f t="shared" si="21"/>
        <v>11172230</v>
      </c>
    </row>
    <row r="1045" spans="1:23" x14ac:dyDescent="0.55000000000000004">
      <c r="A1045" s="21" t="b">
        <f>SOF[[#This Row],[RepDate]]='Monthly-Individual-Data'!A1050</f>
        <v>0</v>
      </c>
      <c r="B1045" s="21">
        <v>44835</v>
      </c>
      <c r="C1045" t="s">
        <v>296</v>
      </c>
      <c r="D1045" t="s">
        <v>179</v>
      </c>
      <c r="E1045">
        <v>81</v>
      </c>
      <c r="F1045" t="str">
        <f>INDEX(Branch[Area],MATCH(SOF[[#This Row],[Branch]],Branch[SortCode],0))</f>
        <v>North &amp; West</v>
      </c>
      <c r="G1045" t="str">
        <f>INDEX(Branch[Branch],MATCH(SOF[[#This Row],[Branch]],Branch[SortCode],0))</f>
        <v>Portlaoise</v>
      </c>
      <c r="V1045">
        <v>990722</v>
      </c>
      <c r="W1045" t="str">
        <f t="shared" si="21"/>
        <v>11172230</v>
      </c>
    </row>
    <row r="1046" spans="1:23" x14ac:dyDescent="0.55000000000000004">
      <c r="A1046" s="21" t="b">
        <f>SOF[[#This Row],[RepDate]]='Monthly-Individual-Data'!A1051</f>
        <v>0</v>
      </c>
      <c r="B1046" s="21">
        <v>44835</v>
      </c>
      <c r="C1046" t="s">
        <v>293</v>
      </c>
      <c r="D1046" t="s">
        <v>109</v>
      </c>
      <c r="E1046">
        <v>19</v>
      </c>
      <c r="F1046" t="str">
        <f>INDEX(Branch[Area],MATCH(SOF[[#This Row],[Branch]],Branch[SortCode],0))</f>
        <v>North &amp; West</v>
      </c>
      <c r="G1046" t="str">
        <f>INDEX(Branch[Branch],MATCH(SOF[[#This Row],[Branch]],Branch[SortCode],0))</f>
        <v>131 O'Connell St</v>
      </c>
      <c r="V1046">
        <v>990724</v>
      </c>
      <c r="W1046" t="str">
        <f t="shared" si="21"/>
        <v>10872460</v>
      </c>
    </row>
    <row r="1047" spans="1:23" x14ac:dyDescent="0.55000000000000004">
      <c r="A1047" s="21" t="b">
        <f>SOF[[#This Row],[RepDate]]='Monthly-Individual-Data'!A1052</f>
        <v>0</v>
      </c>
      <c r="B1047" s="21">
        <v>44835</v>
      </c>
      <c r="C1047" t="s">
        <v>293</v>
      </c>
      <c r="D1047" t="s">
        <v>168</v>
      </c>
      <c r="E1047">
        <v>9</v>
      </c>
      <c r="F1047" t="str">
        <f>INDEX(Branch[Area],MATCH(SOF[[#This Row],[Branch]],Branch[SortCode],0))</f>
        <v>North &amp; West</v>
      </c>
      <c r="G1047" t="str">
        <f>INDEX(Branch[Branch],MATCH(SOF[[#This Row],[Branch]],Branch[SortCode],0))</f>
        <v>131 O'Connell St</v>
      </c>
      <c r="V1047">
        <v>990724</v>
      </c>
      <c r="W1047" t="str">
        <f t="shared" si="21"/>
        <v>10872460</v>
      </c>
    </row>
    <row r="1048" spans="1:23" x14ac:dyDescent="0.55000000000000004">
      <c r="A1048" s="21" t="b">
        <f>SOF[[#This Row],[RepDate]]='Monthly-Individual-Data'!A1053</f>
        <v>0</v>
      </c>
      <c r="B1048" s="21">
        <v>44835</v>
      </c>
      <c r="C1048" t="s">
        <v>293</v>
      </c>
      <c r="D1048" t="s">
        <v>169</v>
      </c>
      <c r="E1048">
        <v>156</v>
      </c>
      <c r="F1048" t="str">
        <f>INDEX(Branch[Area],MATCH(SOF[[#This Row],[Branch]],Branch[SortCode],0))</f>
        <v>North &amp; West</v>
      </c>
      <c r="G1048" t="str">
        <f>INDEX(Branch[Branch],MATCH(SOF[[#This Row],[Branch]],Branch[SortCode],0))</f>
        <v>131 O'Connell St</v>
      </c>
      <c r="V1048">
        <v>990724</v>
      </c>
      <c r="W1048" t="str">
        <f t="shared" si="21"/>
        <v>10872460</v>
      </c>
    </row>
    <row r="1049" spans="1:23" x14ac:dyDescent="0.55000000000000004">
      <c r="A1049" s="21" t="b">
        <f>SOF[[#This Row],[RepDate]]='Monthly-Individual-Data'!A1054</f>
        <v>0</v>
      </c>
      <c r="B1049" s="21">
        <v>44835</v>
      </c>
      <c r="C1049" t="s">
        <v>293</v>
      </c>
      <c r="D1049" t="s">
        <v>171</v>
      </c>
      <c r="E1049">
        <v>47</v>
      </c>
      <c r="F1049" t="str">
        <f>INDEX(Branch[Area],MATCH(SOF[[#This Row],[Branch]],Branch[SortCode],0))</f>
        <v>North &amp; West</v>
      </c>
      <c r="G1049" t="str">
        <f>INDEX(Branch[Branch],MATCH(SOF[[#This Row],[Branch]],Branch[SortCode],0))</f>
        <v>131 O'Connell St</v>
      </c>
      <c r="V1049">
        <v>990724</v>
      </c>
      <c r="W1049" t="str">
        <f t="shared" si="21"/>
        <v>10872460</v>
      </c>
    </row>
    <row r="1050" spans="1:23" x14ac:dyDescent="0.55000000000000004">
      <c r="A1050" s="21" t="b">
        <f>SOF[[#This Row],[RepDate]]='Monthly-Individual-Data'!A1055</f>
        <v>0</v>
      </c>
      <c r="B1050" s="21">
        <v>44835</v>
      </c>
      <c r="C1050" t="s">
        <v>293</v>
      </c>
      <c r="D1050" t="s">
        <v>175</v>
      </c>
      <c r="E1050">
        <v>145</v>
      </c>
      <c r="F1050" t="str">
        <f>INDEX(Branch[Area],MATCH(SOF[[#This Row],[Branch]],Branch[SortCode],0))</f>
        <v>North &amp; West</v>
      </c>
      <c r="G1050" t="str">
        <f>INDEX(Branch[Branch],MATCH(SOF[[#This Row],[Branch]],Branch[SortCode],0))</f>
        <v>131 O'Connell St</v>
      </c>
      <c r="V1050">
        <v>990724</v>
      </c>
      <c r="W1050" t="str">
        <f t="shared" si="21"/>
        <v>10872460</v>
      </c>
    </row>
    <row r="1051" spans="1:23" x14ac:dyDescent="0.55000000000000004">
      <c r="A1051" s="21" t="b">
        <f>SOF[[#This Row],[RepDate]]='Monthly-Individual-Data'!A1056</f>
        <v>0</v>
      </c>
      <c r="B1051" s="21">
        <v>44835</v>
      </c>
      <c r="C1051" t="s">
        <v>293</v>
      </c>
      <c r="D1051" t="s">
        <v>179</v>
      </c>
      <c r="E1051">
        <v>158</v>
      </c>
      <c r="F1051" t="str">
        <f>INDEX(Branch[Area],MATCH(SOF[[#This Row],[Branch]],Branch[SortCode],0))</f>
        <v>North &amp; West</v>
      </c>
      <c r="G1051" t="str">
        <f>INDEX(Branch[Branch],MATCH(SOF[[#This Row],[Branch]],Branch[SortCode],0))</f>
        <v>131 O'Connell St</v>
      </c>
      <c r="V1051">
        <v>990724</v>
      </c>
      <c r="W1051" t="str">
        <f t="shared" si="21"/>
        <v>10872460</v>
      </c>
    </row>
    <row r="1052" spans="1:23" x14ac:dyDescent="0.55000000000000004">
      <c r="A1052" s="21" t="b">
        <f>SOF[[#This Row],[RepDate]]='Monthly-Individual-Data'!A1057</f>
        <v>0</v>
      </c>
      <c r="B1052" s="21">
        <v>44835</v>
      </c>
      <c r="C1052" t="s">
        <v>293</v>
      </c>
      <c r="D1052" t="s">
        <v>180</v>
      </c>
      <c r="E1052">
        <v>149</v>
      </c>
      <c r="F1052" t="str">
        <f>INDEX(Branch[Area],MATCH(SOF[[#This Row],[Branch]],Branch[SortCode],0))</f>
        <v>North &amp; West</v>
      </c>
      <c r="G1052" t="str">
        <f>INDEX(Branch[Branch],MATCH(SOF[[#This Row],[Branch]],Branch[SortCode],0))</f>
        <v>131 O'Connell St</v>
      </c>
      <c r="V1052">
        <v>990724</v>
      </c>
      <c r="W1052" t="str">
        <f t="shared" si="21"/>
        <v>10872460</v>
      </c>
    </row>
    <row r="1053" spans="1:23" x14ac:dyDescent="0.55000000000000004">
      <c r="A1053" s="21" t="b">
        <f>SOF[[#This Row],[RepDate]]='Monthly-Individual-Data'!A1058</f>
        <v>0</v>
      </c>
      <c r="B1053" s="21">
        <v>44835</v>
      </c>
      <c r="C1053" t="s">
        <v>293</v>
      </c>
      <c r="D1053" t="s">
        <v>183</v>
      </c>
      <c r="E1053">
        <v>59</v>
      </c>
      <c r="F1053" t="str">
        <f>INDEX(Branch[Area],MATCH(SOF[[#This Row],[Branch]],Branch[SortCode],0))</f>
        <v>North &amp; West</v>
      </c>
      <c r="G1053" t="str">
        <f>INDEX(Branch[Branch],MATCH(SOF[[#This Row],[Branch]],Branch[SortCode],0))</f>
        <v>131 O'Connell St</v>
      </c>
      <c r="V1053">
        <v>990724</v>
      </c>
      <c r="W1053" t="str">
        <f t="shared" si="21"/>
        <v>10872460</v>
      </c>
    </row>
    <row r="1054" spans="1:23" x14ac:dyDescent="0.55000000000000004">
      <c r="A1054" s="21" t="b">
        <f>SOF[[#This Row],[RepDate]]='Monthly-Individual-Data'!A1059</f>
        <v>0</v>
      </c>
      <c r="B1054" s="21">
        <v>44835</v>
      </c>
      <c r="C1054" t="s">
        <v>287</v>
      </c>
      <c r="D1054" t="s">
        <v>109</v>
      </c>
      <c r="E1054">
        <v>140</v>
      </c>
      <c r="F1054" t="str">
        <f>INDEX(Branch[Area],MATCH(SOF[[#This Row],[Branch]],Branch[SortCode],0))</f>
        <v>North &amp; West</v>
      </c>
      <c r="G1054" t="str">
        <f>INDEX(Branch[Branch],MATCH(SOF[[#This Row],[Branch]],Branch[SortCode],0))</f>
        <v>Eyre Square</v>
      </c>
      <c r="V1054">
        <v>990725</v>
      </c>
      <c r="W1054" t="str">
        <f t="shared" si="21"/>
        <v>10272512</v>
      </c>
    </row>
    <row r="1055" spans="1:23" x14ac:dyDescent="0.55000000000000004">
      <c r="A1055" s="21" t="b">
        <f>SOF[[#This Row],[RepDate]]='Monthly-Individual-Data'!A1060</f>
        <v>0</v>
      </c>
      <c r="B1055" s="21">
        <v>44835</v>
      </c>
      <c r="C1055" t="s">
        <v>295</v>
      </c>
      <c r="D1055" t="s">
        <v>109</v>
      </c>
      <c r="E1055">
        <v>149</v>
      </c>
      <c r="F1055" t="str">
        <f>INDEX(Branch[Area],MATCH(SOF[[#This Row],[Branch]],Branch[SortCode],0))</f>
        <v>North &amp; West</v>
      </c>
      <c r="G1055" t="str">
        <f>INDEX(Branch[Branch],MATCH(SOF[[#This Row],[Branch]],Branch[SortCode],0))</f>
        <v>Castletroy</v>
      </c>
      <c r="V1055">
        <v>990726</v>
      </c>
      <c r="W1055" t="str">
        <f t="shared" si="21"/>
        <v>11072640</v>
      </c>
    </row>
    <row r="1056" spans="1:23" x14ac:dyDescent="0.55000000000000004">
      <c r="A1056" s="21" t="b">
        <f>SOF[[#This Row],[RepDate]]='Monthly-Individual-Data'!A1061</f>
        <v>0</v>
      </c>
      <c r="B1056" s="21">
        <v>44835</v>
      </c>
      <c r="C1056" t="s">
        <v>291</v>
      </c>
      <c r="D1056" t="s">
        <v>109</v>
      </c>
      <c r="E1056">
        <v>32</v>
      </c>
      <c r="F1056" t="str">
        <f>INDEX(Branch[Area],MATCH(SOF[[#This Row],[Branch]],Branch[SortCode],0))</f>
        <v>North &amp; West</v>
      </c>
      <c r="G1056" t="str">
        <f>INDEX(Branch[Branch],MATCH(SOF[[#This Row],[Branch]],Branch[SortCode],0))</f>
        <v>Newcastlewest</v>
      </c>
      <c r="V1056">
        <v>990727</v>
      </c>
      <c r="W1056" t="str">
        <f t="shared" si="21"/>
        <v>10672780</v>
      </c>
    </row>
    <row r="1057" spans="1:23" x14ac:dyDescent="0.55000000000000004">
      <c r="A1057" s="21" t="b">
        <f>SOF[[#This Row],[RepDate]]='Monthly-Individual-Data'!A1062</f>
        <v>0</v>
      </c>
      <c r="B1057" s="21">
        <v>44835</v>
      </c>
      <c r="C1057" t="s">
        <v>291</v>
      </c>
      <c r="D1057" t="s">
        <v>169</v>
      </c>
      <c r="E1057">
        <v>19</v>
      </c>
      <c r="F1057" t="str">
        <f>INDEX(Branch[Area],MATCH(SOF[[#This Row],[Branch]],Branch[SortCode],0))</f>
        <v>North &amp; West</v>
      </c>
      <c r="G1057" t="str">
        <f>INDEX(Branch[Branch],MATCH(SOF[[#This Row],[Branch]],Branch[SortCode],0))</f>
        <v>Newcastlewest</v>
      </c>
      <c r="V1057">
        <v>990727</v>
      </c>
      <c r="W1057" t="str">
        <f t="shared" si="21"/>
        <v>10672780</v>
      </c>
    </row>
    <row r="1058" spans="1:23" x14ac:dyDescent="0.55000000000000004">
      <c r="A1058" s="21" t="b">
        <f>SOF[[#This Row],[RepDate]]='Monthly-Individual-Data'!A1063</f>
        <v>0</v>
      </c>
      <c r="B1058" s="21">
        <v>44835</v>
      </c>
      <c r="C1058" t="s">
        <v>291</v>
      </c>
      <c r="D1058" t="s">
        <v>175</v>
      </c>
      <c r="E1058">
        <v>37</v>
      </c>
      <c r="F1058" t="str">
        <f>INDEX(Branch[Area],MATCH(SOF[[#This Row],[Branch]],Branch[SortCode],0))</f>
        <v>North &amp; West</v>
      </c>
      <c r="G1058" t="str">
        <f>INDEX(Branch[Branch],MATCH(SOF[[#This Row],[Branch]],Branch[SortCode],0))</f>
        <v>Newcastlewest</v>
      </c>
      <c r="V1058">
        <v>990727</v>
      </c>
      <c r="W1058" t="str">
        <f t="shared" si="21"/>
        <v>10672780</v>
      </c>
    </row>
    <row r="1059" spans="1:23" x14ac:dyDescent="0.55000000000000004">
      <c r="A1059" s="21" t="b">
        <f>SOF[[#This Row],[RepDate]]='Monthly-Individual-Data'!A1064</f>
        <v>0</v>
      </c>
      <c r="B1059" s="21">
        <v>44835</v>
      </c>
      <c r="C1059" t="s">
        <v>291</v>
      </c>
      <c r="D1059" t="s">
        <v>177</v>
      </c>
      <c r="E1059">
        <v>75</v>
      </c>
      <c r="F1059" t="str">
        <f>INDEX(Branch[Area],MATCH(SOF[[#This Row],[Branch]],Branch[SortCode],0))</f>
        <v>North &amp; West</v>
      </c>
      <c r="G1059" t="str">
        <f>INDEX(Branch[Branch],MATCH(SOF[[#This Row],[Branch]],Branch[SortCode],0))</f>
        <v>Newcastlewest</v>
      </c>
      <c r="V1059">
        <v>990727</v>
      </c>
      <c r="W1059" t="str">
        <f t="shared" si="21"/>
        <v>10672780</v>
      </c>
    </row>
    <row r="1060" spans="1:23" x14ac:dyDescent="0.55000000000000004">
      <c r="A1060" s="21" t="b">
        <f>SOF[[#This Row],[RepDate]]='Monthly-Individual-Data'!A1065</f>
        <v>0</v>
      </c>
      <c r="B1060" s="21">
        <v>44835</v>
      </c>
      <c r="C1060" t="s">
        <v>291</v>
      </c>
      <c r="D1060" t="s">
        <v>180</v>
      </c>
      <c r="E1060">
        <v>90</v>
      </c>
      <c r="F1060" t="str">
        <f>INDEX(Branch[Area],MATCH(SOF[[#This Row],[Branch]],Branch[SortCode],0))</f>
        <v>North &amp; West</v>
      </c>
      <c r="G1060" t="str">
        <f>INDEX(Branch[Branch],MATCH(SOF[[#This Row],[Branch]],Branch[SortCode],0))</f>
        <v>Newcastlewest</v>
      </c>
      <c r="V1060">
        <v>990727</v>
      </c>
      <c r="W1060" t="str">
        <f t="shared" si="21"/>
        <v>10672780</v>
      </c>
    </row>
    <row r="1061" spans="1:23" x14ac:dyDescent="0.55000000000000004">
      <c r="A1061" s="21" t="b">
        <f>SOF[[#This Row],[RepDate]]='Monthly-Individual-Data'!A1066</f>
        <v>0</v>
      </c>
      <c r="B1061" s="21">
        <v>44835</v>
      </c>
      <c r="C1061" t="s">
        <v>290</v>
      </c>
      <c r="D1061" t="s">
        <v>168</v>
      </c>
      <c r="E1061">
        <v>147</v>
      </c>
      <c r="F1061" t="str">
        <f>INDEX(Branch[Area],MATCH(SOF[[#This Row],[Branch]],Branch[SortCode],0))</f>
        <v>North &amp; West</v>
      </c>
      <c r="G1061" t="str">
        <f>INDEX(Branch[Branch],MATCH(SOF[[#This Row],[Branch]],Branch[SortCode],0))</f>
        <v>Ennis</v>
      </c>
      <c r="V1061">
        <v>990728</v>
      </c>
      <c r="W1061" t="str">
        <f t="shared" si="21"/>
        <v>10572890</v>
      </c>
    </row>
    <row r="1062" spans="1:23" x14ac:dyDescent="0.55000000000000004">
      <c r="A1062" s="21" t="b">
        <f>SOF[[#This Row],[RepDate]]='Monthly-Individual-Data'!A1067</f>
        <v>0</v>
      </c>
      <c r="B1062" s="21">
        <v>44835</v>
      </c>
      <c r="C1062" t="s">
        <v>290</v>
      </c>
      <c r="D1062" t="s">
        <v>169</v>
      </c>
      <c r="E1062">
        <v>115</v>
      </c>
      <c r="F1062" t="str">
        <f>INDEX(Branch[Area],MATCH(SOF[[#This Row],[Branch]],Branch[SortCode],0))</f>
        <v>North &amp; West</v>
      </c>
      <c r="G1062" t="str">
        <f>INDEX(Branch[Branch],MATCH(SOF[[#This Row],[Branch]],Branch[SortCode],0))</f>
        <v>Ennis</v>
      </c>
      <c r="V1062">
        <v>990728</v>
      </c>
      <c r="W1062" t="str">
        <f t="shared" si="21"/>
        <v>10572890</v>
      </c>
    </row>
    <row r="1063" spans="1:23" x14ac:dyDescent="0.55000000000000004">
      <c r="A1063" s="21" t="b">
        <f>SOF[[#This Row],[RepDate]]='Monthly-Individual-Data'!A1068</f>
        <v>0</v>
      </c>
      <c r="B1063" s="21">
        <v>44835</v>
      </c>
      <c r="C1063" t="s">
        <v>290</v>
      </c>
      <c r="D1063" t="s">
        <v>170</v>
      </c>
      <c r="E1063">
        <v>160</v>
      </c>
      <c r="F1063" t="str">
        <f>INDEX(Branch[Area],MATCH(SOF[[#This Row],[Branch]],Branch[SortCode],0))</f>
        <v>North &amp; West</v>
      </c>
      <c r="G1063" t="str">
        <f>INDEX(Branch[Branch],MATCH(SOF[[#This Row],[Branch]],Branch[SortCode],0))</f>
        <v>Ennis</v>
      </c>
      <c r="V1063">
        <v>990728</v>
      </c>
      <c r="W1063" t="str">
        <f t="shared" si="21"/>
        <v>10572890</v>
      </c>
    </row>
    <row r="1064" spans="1:23" x14ac:dyDescent="0.55000000000000004">
      <c r="A1064" s="21" t="b">
        <f>SOF[[#This Row],[RepDate]]='Monthly-Individual-Data'!A1069</f>
        <v>0</v>
      </c>
      <c r="B1064" s="21">
        <v>44835</v>
      </c>
      <c r="C1064" t="s">
        <v>290</v>
      </c>
      <c r="D1064" t="s">
        <v>171</v>
      </c>
      <c r="E1064">
        <v>73</v>
      </c>
      <c r="F1064" t="str">
        <f>INDEX(Branch[Area],MATCH(SOF[[#This Row],[Branch]],Branch[SortCode],0))</f>
        <v>North &amp; West</v>
      </c>
      <c r="G1064" t="str">
        <f>INDEX(Branch[Branch],MATCH(SOF[[#This Row],[Branch]],Branch[SortCode],0))</f>
        <v>Ennis</v>
      </c>
      <c r="V1064">
        <v>990728</v>
      </c>
      <c r="W1064" t="str">
        <f t="shared" si="21"/>
        <v>10572890</v>
      </c>
    </row>
    <row r="1065" spans="1:23" x14ac:dyDescent="0.55000000000000004">
      <c r="A1065" s="21" t="b">
        <f>SOF[[#This Row],[RepDate]]='Monthly-Individual-Data'!A1070</f>
        <v>0</v>
      </c>
      <c r="B1065" s="21">
        <v>44835</v>
      </c>
      <c r="C1065" t="s">
        <v>290</v>
      </c>
      <c r="D1065" t="s">
        <v>174</v>
      </c>
      <c r="E1065">
        <v>84</v>
      </c>
      <c r="F1065" t="str">
        <f>INDEX(Branch[Area],MATCH(SOF[[#This Row],[Branch]],Branch[SortCode],0))</f>
        <v>North &amp; West</v>
      </c>
      <c r="G1065" t="str">
        <f>INDEX(Branch[Branch],MATCH(SOF[[#This Row],[Branch]],Branch[SortCode],0))</f>
        <v>Ennis</v>
      </c>
      <c r="V1065">
        <v>990728</v>
      </c>
      <c r="W1065" t="str">
        <f t="shared" si="21"/>
        <v>10572890</v>
      </c>
    </row>
    <row r="1066" spans="1:23" x14ac:dyDescent="0.55000000000000004">
      <c r="A1066" s="21" t="b">
        <f>SOF[[#This Row],[RepDate]]='Monthly-Individual-Data'!A1071</f>
        <v>0</v>
      </c>
      <c r="B1066" s="21">
        <v>44835</v>
      </c>
      <c r="C1066" t="s">
        <v>290</v>
      </c>
      <c r="D1066" t="s">
        <v>175</v>
      </c>
      <c r="E1066">
        <v>17</v>
      </c>
      <c r="F1066" t="str">
        <f>INDEX(Branch[Area],MATCH(SOF[[#This Row],[Branch]],Branch[SortCode],0))</f>
        <v>North &amp; West</v>
      </c>
      <c r="G1066" t="str">
        <f>INDEX(Branch[Branch],MATCH(SOF[[#This Row],[Branch]],Branch[SortCode],0))</f>
        <v>Ennis</v>
      </c>
      <c r="V1066">
        <v>990728</v>
      </c>
      <c r="W1066" t="str">
        <f t="shared" si="21"/>
        <v>10572890</v>
      </c>
    </row>
    <row r="1067" spans="1:23" x14ac:dyDescent="0.55000000000000004">
      <c r="A1067" s="21" t="b">
        <f>SOF[[#This Row],[RepDate]]='Monthly-Individual-Data'!A1072</f>
        <v>0</v>
      </c>
      <c r="B1067" s="21">
        <v>44835</v>
      </c>
      <c r="C1067" t="s">
        <v>290</v>
      </c>
      <c r="D1067" t="s">
        <v>179</v>
      </c>
      <c r="E1067">
        <v>10</v>
      </c>
      <c r="F1067" t="str">
        <f>INDEX(Branch[Area],MATCH(SOF[[#This Row],[Branch]],Branch[SortCode],0))</f>
        <v>North &amp; West</v>
      </c>
      <c r="G1067" t="str">
        <f>INDEX(Branch[Branch],MATCH(SOF[[#This Row],[Branch]],Branch[SortCode],0))</f>
        <v>Ennis</v>
      </c>
      <c r="V1067">
        <v>990728</v>
      </c>
      <c r="W1067" t="str">
        <f t="shared" si="21"/>
        <v>10572890</v>
      </c>
    </row>
    <row r="1068" spans="1:23" x14ac:dyDescent="0.55000000000000004">
      <c r="A1068" s="21" t="b">
        <f>SOF[[#This Row],[RepDate]]='Monthly-Individual-Data'!A1073</f>
        <v>0</v>
      </c>
      <c r="B1068" s="21">
        <v>44835</v>
      </c>
      <c r="C1068" t="s">
        <v>290</v>
      </c>
      <c r="D1068" t="s">
        <v>182</v>
      </c>
      <c r="E1068">
        <v>50</v>
      </c>
      <c r="F1068" t="str">
        <f>INDEX(Branch[Area],MATCH(SOF[[#This Row],[Branch]],Branch[SortCode],0))</f>
        <v>North &amp; West</v>
      </c>
      <c r="G1068" t="str">
        <f>INDEX(Branch[Branch],MATCH(SOF[[#This Row],[Branch]],Branch[SortCode],0))</f>
        <v>Ennis</v>
      </c>
      <c r="V1068">
        <v>990728</v>
      </c>
      <c r="W1068" t="str">
        <f t="shared" si="21"/>
        <v>10572890</v>
      </c>
    </row>
    <row r="1069" spans="1:23" x14ac:dyDescent="0.55000000000000004">
      <c r="A1069" s="21" t="b">
        <f>SOF[[#This Row],[RepDate]]='Monthly-Individual-Data'!A1074</f>
        <v>0</v>
      </c>
      <c r="B1069" s="21">
        <v>44835</v>
      </c>
      <c r="C1069" t="s">
        <v>285</v>
      </c>
      <c r="D1069" t="s">
        <v>109</v>
      </c>
      <c r="E1069">
        <v>138</v>
      </c>
      <c r="F1069" t="str">
        <f>INDEX(Branch[Area],MATCH(SOF[[#This Row],[Branch]],Branch[SortCode],0))</f>
        <v>North &amp; West</v>
      </c>
      <c r="G1069" t="str">
        <f>INDEX(Branch[Branch],MATCH(SOF[[#This Row],[Branch]],Branch[SortCode],0))</f>
        <v>Castlebar</v>
      </c>
      <c r="V1069">
        <v>990729</v>
      </c>
      <c r="W1069" t="str">
        <f t="shared" si="21"/>
        <v>10072914</v>
      </c>
    </row>
    <row r="1070" spans="1:23" x14ac:dyDescent="0.55000000000000004">
      <c r="A1070" s="21" t="b">
        <f>SOF[[#This Row],[RepDate]]='Monthly-Individual-Data'!A1075</f>
        <v>0</v>
      </c>
      <c r="B1070" s="21">
        <v>44835</v>
      </c>
      <c r="C1070" t="s">
        <v>285</v>
      </c>
      <c r="D1070" t="s">
        <v>168</v>
      </c>
      <c r="E1070">
        <v>158</v>
      </c>
      <c r="F1070" t="str">
        <f>INDEX(Branch[Area],MATCH(SOF[[#This Row],[Branch]],Branch[SortCode],0))</f>
        <v>North &amp; West</v>
      </c>
      <c r="G1070" t="str">
        <f>INDEX(Branch[Branch],MATCH(SOF[[#This Row],[Branch]],Branch[SortCode],0))</f>
        <v>Castlebar</v>
      </c>
      <c r="V1070">
        <v>990729</v>
      </c>
      <c r="W1070" t="str">
        <f t="shared" si="21"/>
        <v>10072914</v>
      </c>
    </row>
    <row r="1071" spans="1:23" x14ac:dyDescent="0.55000000000000004">
      <c r="A1071" s="21" t="b">
        <f>SOF[[#This Row],[RepDate]]='Monthly-Individual-Data'!A1076</f>
        <v>0</v>
      </c>
      <c r="B1071" s="21">
        <v>44835</v>
      </c>
      <c r="C1071" t="s">
        <v>285</v>
      </c>
      <c r="D1071" t="s">
        <v>169</v>
      </c>
      <c r="E1071">
        <v>150</v>
      </c>
      <c r="F1071" t="str">
        <f>INDEX(Branch[Area],MATCH(SOF[[#This Row],[Branch]],Branch[SortCode],0))</f>
        <v>North &amp; West</v>
      </c>
      <c r="G1071" t="str">
        <f>INDEX(Branch[Branch],MATCH(SOF[[#This Row],[Branch]],Branch[SortCode],0))</f>
        <v>Castlebar</v>
      </c>
      <c r="V1071">
        <v>990729</v>
      </c>
      <c r="W1071" t="str">
        <f t="shared" si="21"/>
        <v>10072914</v>
      </c>
    </row>
    <row r="1072" spans="1:23" x14ac:dyDescent="0.55000000000000004">
      <c r="A1072" s="21" t="b">
        <f>SOF[[#This Row],[RepDate]]='Monthly-Individual-Data'!A1077</f>
        <v>0</v>
      </c>
      <c r="B1072" s="21">
        <v>44835</v>
      </c>
      <c r="C1072" t="s">
        <v>285</v>
      </c>
      <c r="D1072" t="s">
        <v>175</v>
      </c>
      <c r="E1072">
        <v>14</v>
      </c>
      <c r="F1072" t="str">
        <f>INDEX(Branch[Area],MATCH(SOF[[#This Row],[Branch]],Branch[SortCode],0))</f>
        <v>North &amp; West</v>
      </c>
      <c r="G1072" t="str">
        <f>INDEX(Branch[Branch],MATCH(SOF[[#This Row],[Branch]],Branch[SortCode],0))</f>
        <v>Castlebar</v>
      </c>
      <c r="V1072">
        <v>990729</v>
      </c>
      <c r="W1072" t="str">
        <f t="shared" si="21"/>
        <v>10072914</v>
      </c>
    </row>
    <row r="1073" spans="1:23" x14ac:dyDescent="0.55000000000000004">
      <c r="A1073" s="21" t="b">
        <f>SOF[[#This Row],[RepDate]]='Monthly-Individual-Data'!A1078</f>
        <v>0</v>
      </c>
      <c r="B1073" s="21">
        <v>44835</v>
      </c>
      <c r="C1073" t="s">
        <v>284</v>
      </c>
      <c r="D1073" t="s">
        <v>109</v>
      </c>
      <c r="E1073">
        <v>104</v>
      </c>
      <c r="F1073" t="str">
        <f>INDEX(Branch[Area],MATCH(SOF[[#This Row],[Branch]],Branch[SortCode],0))</f>
        <v>North &amp; West</v>
      </c>
      <c r="G1073" t="str">
        <f>INDEX(Branch[Branch],MATCH(SOF[[#This Row],[Branch]],Branch[SortCode],0))</f>
        <v>Ballina</v>
      </c>
      <c r="V1073">
        <v>990730</v>
      </c>
      <c r="W1073" t="str">
        <f t="shared" si="21"/>
        <v>99730150</v>
      </c>
    </row>
    <row r="1074" spans="1:23" x14ac:dyDescent="0.55000000000000004">
      <c r="A1074" s="21" t="b">
        <f>SOF[[#This Row],[RepDate]]='Monthly-Individual-Data'!A1079</f>
        <v>0</v>
      </c>
      <c r="B1074" s="21">
        <v>44835</v>
      </c>
      <c r="C1074" t="s">
        <v>284</v>
      </c>
      <c r="D1074" t="s">
        <v>168</v>
      </c>
      <c r="E1074">
        <v>142</v>
      </c>
      <c r="F1074" t="str">
        <f>INDEX(Branch[Area],MATCH(SOF[[#This Row],[Branch]],Branch[SortCode],0))</f>
        <v>North &amp; West</v>
      </c>
      <c r="G1074" t="str">
        <f>INDEX(Branch[Branch],MATCH(SOF[[#This Row],[Branch]],Branch[SortCode],0))</f>
        <v>Ballina</v>
      </c>
      <c r="V1074">
        <v>990730</v>
      </c>
      <c r="W1074" t="str">
        <f t="shared" si="21"/>
        <v>99730150</v>
      </c>
    </row>
    <row r="1075" spans="1:23" x14ac:dyDescent="0.55000000000000004">
      <c r="A1075" s="21" t="b">
        <f>SOF[[#This Row],[RepDate]]='Monthly-Individual-Data'!A1080</f>
        <v>0</v>
      </c>
      <c r="B1075" s="21">
        <v>44835</v>
      </c>
      <c r="C1075" t="s">
        <v>284</v>
      </c>
      <c r="D1075" t="s">
        <v>175</v>
      </c>
      <c r="E1075">
        <v>57</v>
      </c>
      <c r="F1075" t="str">
        <f>INDEX(Branch[Area],MATCH(SOF[[#This Row],[Branch]],Branch[SortCode],0))</f>
        <v>North &amp; West</v>
      </c>
      <c r="G1075" t="str">
        <f>INDEX(Branch[Branch],MATCH(SOF[[#This Row],[Branch]],Branch[SortCode],0))</f>
        <v>Ballina</v>
      </c>
      <c r="V1075">
        <v>990730</v>
      </c>
      <c r="W1075" t="str">
        <f t="shared" si="21"/>
        <v>99730150</v>
      </c>
    </row>
    <row r="1076" spans="1:23" x14ac:dyDescent="0.55000000000000004">
      <c r="A1076" s="21" t="b">
        <f>SOF[[#This Row],[RepDate]]='Monthly-Individual-Data'!A1081</f>
        <v>0</v>
      </c>
      <c r="B1076" s="21">
        <v>44835</v>
      </c>
      <c r="C1076" t="s">
        <v>277</v>
      </c>
      <c r="D1076" t="s">
        <v>109</v>
      </c>
      <c r="E1076">
        <v>37</v>
      </c>
      <c r="F1076" t="str">
        <f>INDEX(Branch[Area],MATCH(SOF[[#This Row],[Branch]],Branch[SortCode],0))</f>
        <v>North &amp; West</v>
      </c>
      <c r="G1076" t="str">
        <f>INDEX(Branch[Branch],MATCH(SOF[[#This Row],[Branch]],Branch[SortCode],0))</f>
        <v>Longford</v>
      </c>
      <c r="V1076">
        <v>990731</v>
      </c>
      <c r="W1076" t="str">
        <f t="shared" si="21"/>
        <v>92731220</v>
      </c>
    </row>
    <row r="1077" spans="1:23" x14ac:dyDescent="0.55000000000000004">
      <c r="A1077" s="21" t="b">
        <f>SOF[[#This Row],[RepDate]]='Monthly-Individual-Data'!A1082</f>
        <v>0</v>
      </c>
      <c r="B1077" s="21">
        <v>44835</v>
      </c>
      <c r="C1077" t="s">
        <v>277</v>
      </c>
      <c r="D1077" t="s">
        <v>174</v>
      </c>
      <c r="E1077">
        <v>33</v>
      </c>
      <c r="F1077" t="str">
        <f>INDEX(Branch[Area],MATCH(SOF[[#This Row],[Branch]],Branch[SortCode],0))</f>
        <v>North &amp; West</v>
      </c>
      <c r="G1077" t="str">
        <f>INDEX(Branch[Branch],MATCH(SOF[[#This Row],[Branch]],Branch[SortCode],0))</f>
        <v>Longford</v>
      </c>
      <c r="V1077">
        <v>990731</v>
      </c>
      <c r="W1077" t="str">
        <f t="shared" si="21"/>
        <v>92731220</v>
      </c>
    </row>
    <row r="1078" spans="1:23" x14ac:dyDescent="0.55000000000000004">
      <c r="A1078" s="21" t="b">
        <f>SOF[[#This Row],[RepDate]]='Monthly-Individual-Data'!A1083</f>
        <v>0</v>
      </c>
      <c r="B1078" s="21">
        <v>44835</v>
      </c>
      <c r="C1078" t="s">
        <v>297</v>
      </c>
      <c r="D1078" t="s">
        <v>109</v>
      </c>
      <c r="E1078">
        <v>63</v>
      </c>
      <c r="F1078" t="str">
        <f>INDEX(Branch[Area],MATCH(SOF[[#This Row],[Branch]],Branch[SortCode],0))</f>
        <v>North &amp; West</v>
      </c>
      <c r="G1078" t="str">
        <f>INDEX(Branch[Branch],MATCH(SOF[[#This Row],[Branch]],Branch[SortCode],0))</f>
        <v>Mullingar</v>
      </c>
      <c r="V1078">
        <v>990733</v>
      </c>
      <c r="W1078" t="str">
        <f t="shared" si="21"/>
        <v>11273320</v>
      </c>
    </row>
    <row r="1079" spans="1:23" x14ac:dyDescent="0.55000000000000004">
      <c r="A1079" s="21" t="b">
        <f>SOF[[#This Row],[RepDate]]='Monthly-Individual-Data'!A1084</f>
        <v>0</v>
      </c>
      <c r="B1079" s="21">
        <v>44835</v>
      </c>
      <c r="C1079" t="s">
        <v>297</v>
      </c>
      <c r="D1079" t="s">
        <v>168</v>
      </c>
      <c r="E1079">
        <v>148</v>
      </c>
      <c r="F1079" t="str">
        <f>INDEX(Branch[Area],MATCH(SOF[[#This Row],[Branch]],Branch[SortCode],0))</f>
        <v>North &amp; West</v>
      </c>
      <c r="G1079" t="str">
        <f>INDEX(Branch[Branch],MATCH(SOF[[#This Row],[Branch]],Branch[SortCode],0))</f>
        <v>Mullingar</v>
      </c>
      <c r="V1079">
        <v>990733</v>
      </c>
      <c r="W1079" t="str">
        <f t="shared" si="21"/>
        <v>11273320</v>
      </c>
    </row>
    <row r="1080" spans="1:23" x14ac:dyDescent="0.55000000000000004">
      <c r="A1080" s="21" t="b">
        <f>SOF[[#This Row],[RepDate]]='Monthly-Individual-Data'!A1085</f>
        <v>0</v>
      </c>
      <c r="B1080" s="21">
        <v>44835</v>
      </c>
      <c r="C1080" t="s">
        <v>297</v>
      </c>
      <c r="D1080" t="s">
        <v>169</v>
      </c>
      <c r="E1080">
        <v>32</v>
      </c>
      <c r="F1080" t="str">
        <f>INDEX(Branch[Area],MATCH(SOF[[#This Row],[Branch]],Branch[SortCode],0))</f>
        <v>North &amp; West</v>
      </c>
      <c r="G1080" t="str">
        <f>INDEX(Branch[Branch],MATCH(SOF[[#This Row],[Branch]],Branch[SortCode],0))</f>
        <v>Mullingar</v>
      </c>
      <c r="V1080">
        <v>990733</v>
      </c>
      <c r="W1080" t="str">
        <f t="shared" si="21"/>
        <v>11273320</v>
      </c>
    </row>
    <row r="1081" spans="1:23" x14ac:dyDescent="0.55000000000000004">
      <c r="A1081" s="21" t="b">
        <f>SOF[[#This Row],[RepDate]]='Monthly-Individual-Data'!A1086</f>
        <v>0</v>
      </c>
      <c r="B1081" s="21">
        <v>44835</v>
      </c>
      <c r="C1081" t="s">
        <v>297</v>
      </c>
      <c r="D1081" t="s">
        <v>171</v>
      </c>
      <c r="E1081">
        <v>54</v>
      </c>
      <c r="F1081" t="str">
        <f>INDEX(Branch[Area],MATCH(SOF[[#This Row],[Branch]],Branch[SortCode],0))</f>
        <v>North &amp; West</v>
      </c>
      <c r="G1081" t="str">
        <f>INDEX(Branch[Branch],MATCH(SOF[[#This Row],[Branch]],Branch[SortCode],0))</f>
        <v>Mullingar</v>
      </c>
      <c r="V1081">
        <v>990733</v>
      </c>
      <c r="W1081" t="str">
        <f t="shared" si="21"/>
        <v>11273320</v>
      </c>
    </row>
    <row r="1082" spans="1:23" x14ac:dyDescent="0.55000000000000004">
      <c r="A1082" s="21" t="b">
        <f>SOF[[#This Row],[RepDate]]='Monthly-Individual-Data'!A1087</f>
        <v>0</v>
      </c>
      <c r="B1082" s="21">
        <v>44835</v>
      </c>
      <c r="C1082" t="s">
        <v>297</v>
      </c>
      <c r="D1082" t="s">
        <v>174</v>
      </c>
      <c r="E1082">
        <v>47</v>
      </c>
      <c r="F1082" t="str">
        <f>INDEX(Branch[Area],MATCH(SOF[[#This Row],[Branch]],Branch[SortCode],0))</f>
        <v>North &amp; West</v>
      </c>
      <c r="G1082" t="str">
        <f>INDEX(Branch[Branch],MATCH(SOF[[#This Row],[Branch]],Branch[SortCode],0))</f>
        <v>Mullingar</v>
      </c>
      <c r="V1082">
        <v>990733</v>
      </c>
      <c r="W1082" t="str">
        <f t="shared" si="21"/>
        <v>11273320</v>
      </c>
    </row>
    <row r="1083" spans="1:23" x14ac:dyDescent="0.55000000000000004">
      <c r="A1083" s="21" t="b">
        <f>SOF[[#This Row],[RepDate]]='Monthly-Individual-Data'!A1088</f>
        <v>0</v>
      </c>
      <c r="B1083" s="21">
        <v>44835</v>
      </c>
      <c r="C1083" t="s">
        <v>297</v>
      </c>
      <c r="D1083" t="s">
        <v>175</v>
      </c>
      <c r="E1083">
        <v>3</v>
      </c>
      <c r="F1083" t="str">
        <f>INDEX(Branch[Area],MATCH(SOF[[#This Row],[Branch]],Branch[SortCode],0))</f>
        <v>North &amp; West</v>
      </c>
      <c r="G1083" t="str">
        <f>INDEX(Branch[Branch],MATCH(SOF[[#This Row],[Branch]],Branch[SortCode],0))</f>
        <v>Mullingar</v>
      </c>
      <c r="V1083">
        <v>990733</v>
      </c>
      <c r="W1083" t="str">
        <f t="shared" si="21"/>
        <v>11273320</v>
      </c>
    </row>
    <row r="1084" spans="1:23" x14ac:dyDescent="0.55000000000000004">
      <c r="A1084" s="21" t="b">
        <f>SOF[[#This Row],[RepDate]]='Monthly-Individual-Data'!A1089</f>
        <v>0</v>
      </c>
      <c r="B1084" s="21">
        <v>44835</v>
      </c>
      <c r="C1084" t="s">
        <v>297</v>
      </c>
      <c r="D1084" t="s">
        <v>180</v>
      </c>
      <c r="E1084">
        <v>45</v>
      </c>
      <c r="F1084" t="str">
        <f>INDEX(Branch[Area],MATCH(SOF[[#This Row],[Branch]],Branch[SortCode],0))</f>
        <v>North &amp; West</v>
      </c>
      <c r="G1084" t="str">
        <f>INDEX(Branch[Branch],MATCH(SOF[[#This Row],[Branch]],Branch[SortCode],0))</f>
        <v>Mullingar</v>
      </c>
      <c r="V1084">
        <v>990733</v>
      </c>
      <c r="W1084" t="str">
        <f t="shared" si="21"/>
        <v>11273320</v>
      </c>
    </row>
    <row r="1085" spans="1:23" x14ac:dyDescent="0.55000000000000004">
      <c r="A1085" s="21" t="b">
        <f>SOF[[#This Row],[RepDate]]='Monthly-Individual-Data'!A1090</f>
        <v>0</v>
      </c>
      <c r="B1085" s="21">
        <v>44835</v>
      </c>
      <c r="C1085" t="s">
        <v>297</v>
      </c>
      <c r="D1085" t="s">
        <v>183</v>
      </c>
      <c r="E1085">
        <v>88</v>
      </c>
      <c r="F1085" t="str">
        <f>INDEX(Branch[Area],MATCH(SOF[[#This Row],[Branch]],Branch[SortCode],0))</f>
        <v>North &amp; West</v>
      </c>
      <c r="G1085" t="str">
        <f>INDEX(Branch[Branch],MATCH(SOF[[#This Row],[Branch]],Branch[SortCode],0))</f>
        <v>Mullingar</v>
      </c>
      <c r="V1085">
        <v>990733</v>
      </c>
      <c r="W1085" t="str">
        <f t="shared" si="21"/>
        <v>11273320</v>
      </c>
    </row>
    <row r="1086" spans="1:23" x14ac:dyDescent="0.55000000000000004">
      <c r="A1086" s="21" t="b">
        <f>SOF[[#This Row],[RepDate]]='Monthly-Individual-Data'!A1091</f>
        <v>0</v>
      </c>
      <c r="B1086" s="21">
        <v>44835</v>
      </c>
      <c r="C1086" t="s">
        <v>297</v>
      </c>
      <c r="D1086" t="s">
        <v>185</v>
      </c>
      <c r="E1086">
        <v>74</v>
      </c>
      <c r="F1086" t="str">
        <f>INDEX(Branch[Area],MATCH(SOF[[#This Row],[Branch]],Branch[SortCode],0))</f>
        <v>North &amp; West</v>
      </c>
      <c r="G1086" t="str">
        <f>INDEX(Branch[Branch],MATCH(SOF[[#This Row],[Branch]],Branch[SortCode],0))</f>
        <v>Mullingar</v>
      </c>
      <c r="V1086">
        <v>990733</v>
      </c>
      <c r="W1086" t="str">
        <f t="shared" si="21"/>
        <v>11273320</v>
      </c>
    </row>
    <row r="1087" spans="1:23" x14ac:dyDescent="0.55000000000000004">
      <c r="A1087" s="21" t="b">
        <f>SOF[[#This Row],[RepDate]]='Monthly-Individual-Data'!A1092</f>
        <v>0</v>
      </c>
      <c r="B1087" s="21">
        <v>44835</v>
      </c>
      <c r="C1087" t="s">
        <v>288</v>
      </c>
      <c r="D1087" t="s">
        <v>109</v>
      </c>
      <c r="E1087">
        <v>115</v>
      </c>
      <c r="F1087" t="str">
        <f>INDEX(Branch[Area],MATCH(SOF[[#This Row],[Branch]],Branch[SortCode],0))</f>
        <v>North &amp; West</v>
      </c>
      <c r="G1087" t="str">
        <f>INDEX(Branch[Branch],MATCH(SOF[[#This Row],[Branch]],Branch[SortCode],0))</f>
        <v>Galway SC</v>
      </c>
      <c r="V1087">
        <v>990742</v>
      </c>
      <c r="W1087" t="str">
        <f t="shared" si="21"/>
        <v>10374211</v>
      </c>
    </row>
    <row r="1088" spans="1:23" x14ac:dyDescent="0.55000000000000004">
      <c r="A1088" s="21" t="b">
        <f>SOF[[#This Row],[RepDate]]='Monthly-Individual-Data'!A1093</f>
        <v>0</v>
      </c>
      <c r="B1088" s="21">
        <v>44835</v>
      </c>
      <c r="C1088" t="s">
        <v>288</v>
      </c>
      <c r="D1088" t="s">
        <v>169</v>
      </c>
      <c r="E1088">
        <v>6</v>
      </c>
      <c r="F1088" t="str">
        <f>INDEX(Branch[Area],MATCH(SOF[[#This Row],[Branch]],Branch[SortCode],0))</f>
        <v>North &amp; West</v>
      </c>
      <c r="G1088" t="str">
        <f>INDEX(Branch[Branch],MATCH(SOF[[#This Row],[Branch]],Branch[SortCode],0))</f>
        <v>Galway SC</v>
      </c>
      <c r="V1088">
        <v>990742</v>
      </c>
      <c r="W1088" t="str">
        <f t="shared" si="21"/>
        <v>10374211</v>
      </c>
    </row>
    <row r="1089" spans="1:23" x14ac:dyDescent="0.55000000000000004">
      <c r="A1089" s="21" t="b">
        <f>SOF[[#This Row],[RepDate]]='Monthly-Individual-Data'!A1094</f>
        <v>0</v>
      </c>
      <c r="B1089" s="21">
        <v>44835</v>
      </c>
      <c r="C1089" t="s">
        <v>288</v>
      </c>
      <c r="D1089" t="s">
        <v>175</v>
      </c>
      <c r="E1089">
        <v>69</v>
      </c>
      <c r="F1089" t="str">
        <f>INDEX(Branch[Area],MATCH(SOF[[#This Row],[Branch]],Branch[SortCode],0))</f>
        <v>North &amp; West</v>
      </c>
      <c r="G1089" t="str">
        <f>INDEX(Branch[Branch],MATCH(SOF[[#This Row],[Branch]],Branch[SortCode],0))</f>
        <v>Galway SC</v>
      </c>
      <c r="V1089">
        <v>990742</v>
      </c>
      <c r="W1089" t="str">
        <f t="shared" si="21"/>
        <v>10374211</v>
      </c>
    </row>
    <row r="1090" spans="1:23" x14ac:dyDescent="0.55000000000000004">
      <c r="A1090" s="21" t="b">
        <f>SOF[[#This Row],[RepDate]]='Monthly-Individual-Data'!A1095</f>
        <v>0</v>
      </c>
      <c r="B1090" s="21">
        <v>44835</v>
      </c>
      <c r="C1090" t="s">
        <v>288</v>
      </c>
      <c r="D1090" t="s">
        <v>179</v>
      </c>
      <c r="E1090">
        <v>79</v>
      </c>
      <c r="F1090" t="str">
        <f>INDEX(Branch[Area],MATCH(SOF[[#This Row],[Branch]],Branch[SortCode],0))</f>
        <v>North &amp; West</v>
      </c>
      <c r="G1090" t="str">
        <f>INDEX(Branch[Branch],MATCH(SOF[[#This Row],[Branch]],Branch[SortCode],0))</f>
        <v>Galway SC</v>
      </c>
      <c r="V1090">
        <v>990742</v>
      </c>
      <c r="W1090" t="str">
        <f t="shared" si="21"/>
        <v>10374211</v>
      </c>
    </row>
    <row r="1091" spans="1:23" x14ac:dyDescent="0.55000000000000004">
      <c r="A1091" s="21" t="b">
        <f>SOF[[#This Row],[RepDate]]='Monthly-Individual-Data'!A1096</f>
        <v>0</v>
      </c>
      <c r="B1091" s="21">
        <v>44835</v>
      </c>
      <c r="C1091" t="s">
        <v>288</v>
      </c>
      <c r="D1091" t="s">
        <v>180</v>
      </c>
      <c r="E1091">
        <v>31</v>
      </c>
      <c r="F1091" t="str">
        <f>INDEX(Branch[Area],MATCH(SOF[[#This Row],[Branch]],Branch[SortCode],0))</f>
        <v>North &amp; West</v>
      </c>
      <c r="G1091" t="str">
        <f>INDEX(Branch[Branch],MATCH(SOF[[#This Row],[Branch]],Branch[SortCode],0))</f>
        <v>Galway SC</v>
      </c>
      <c r="V1091">
        <v>990742</v>
      </c>
      <c r="W1091" t="str">
        <f t="shared" ref="W1091:W1154" si="22">VLOOKUP(V1091,R:S,2,0)</f>
        <v>10374211</v>
      </c>
    </row>
    <row r="1092" spans="1:23" x14ac:dyDescent="0.55000000000000004">
      <c r="A1092" s="21" t="b">
        <f>SOF[[#This Row],[RepDate]]='Monthly-Individual-Data'!A1097</f>
        <v>0</v>
      </c>
      <c r="B1092" s="21">
        <v>44835</v>
      </c>
      <c r="C1092" t="s">
        <v>288</v>
      </c>
      <c r="D1092" t="s">
        <v>181</v>
      </c>
      <c r="E1092">
        <v>148</v>
      </c>
      <c r="F1092" t="str">
        <f>INDEX(Branch[Area],MATCH(SOF[[#This Row],[Branch]],Branch[SortCode],0))</f>
        <v>North &amp; West</v>
      </c>
      <c r="G1092" t="str">
        <f>INDEX(Branch[Branch],MATCH(SOF[[#This Row],[Branch]],Branch[SortCode],0))</f>
        <v>Galway SC</v>
      </c>
      <c r="V1092">
        <v>990742</v>
      </c>
      <c r="W1092" t="str">
        <f t="shared" si="22"/>
        <v>10374211</v>
      </c>
    </row>
    <row r="1093" spans="1:23" x14ac:dyDescent="0.55000000000000004">
      <c r="A1093" s="21" t="b">
        <f>SOF[[#This Row],[RepDate]]='Monthly-Individual-Data'!A1098</f>
        <v>0</v>
      </c>
      <c r="B1093" s="21">
        <v>44835</v>
      </c>
      <c r="C1093" t="s">
        <v>283</v>
      </c>
      <c r="D1093" t="s">
        <v>168</v>
      </c>
      <c r="E1093">
        <v>43</v>
      </c>
      <c r="F1093" t="str">
        <f>INDEX(Branch[Area],MATCH(SOF[[#This Row],[Branch]],Branch[SortCode],0))</f>
        <v>North &amp; West</v>
      </c>
      <c r="G1093" t="str">
        <f>INDEX(Branch[Branch],MATCH(SOF[[#This Row],[Branch]],Branch[SortCode],0))</f>
        <v>Roscommon</v>
      </c>
      <c r="V1093">
        <v>990745</v>
      </c>
      <c r="W1093" t="str">
        <f t="shared" si="22"/>
        <v>98745160</v>
      </c>
    </row>
    <row r="1094" spans="1:23" x14ac:dyDescent="0.55000000000000004">
      <c r="A1094" s="21" t="b">
        <f>SOF[[#This Row],[RepDate]]='Monthly-Individual-Data'!A1099</f>
        <v>0</v>
      </c>
      <c r="B1094" s="21">
        <v>44835</v>
      </c>
      <c r="C1094" t="s">
        <v>283</v>
      </c>
      <c r="D1094" t="s">
        <v>169</v>
      </c>
      <c r="E1094">
        <v>148</v>
      </c>
      <c r="F1094" t="str">
        <f>INDEX(Branch[Area],MATCH(SOF[[#This Row],[Branch]],Branch[SortCode],0))</f>
        <v>North &amp; West</v>
      </c>
      <c r="G1094" t="str">
        <f>INDEX(Branch[Branch],MATCH(SOF[[#This Row],[Branch]],Branch[SortCode],0))</f>
        <v>Roscommon</v>
      </c>
      <c r="V1094">
        <v>990745</v>
      </c>
      <c r="W1094" t="str">
        <f t="shared" si="22"/>
        <v>98745160</v>
      </c>
    </row>
    <row r="1095" spans="1:23" x14ac:dyDescent="0.55000000000000004">
      <c r="A1095" s="21" t="b">
        <f>SOF[[#This Row],[RepDate]]='Monthly-Individual-Data'!A1100</f>
        <v>0</v>
      </c>
      <c r="B1095" s="21">
        <v>44835</v>
      </c>
      <c r="C1095" t="s">
        <v>283</v>
      </c>
      <c r="D1095" t="s">
        <v>174</v>
      </c>
      <c r="E1095">
        <v>67</v>
      </c>
      <c r="F1095" t="str">
        <f>INDEX(Branch[Area],MATCH(SOF[[#This Row],[Branch]],Branch[SortCode],0))</f>
        <v>North &amp; West</v>
      </c>
      <c r="G1095" t="str">
        <f>INDEX(Branch[Branch],MATCH(SOF[[#This Row],[Branch]],Branch[SortCode],0))</f>
        <v>Roscommon</v>
      </c>
      <c r="V1095">
        <v>990745</v>
      </c>
      <c r="W1095" t="str">
        <f t="shared" si="22"/>
        <v>98745160</v>
      </c>
    </row>
    <row r="1096" spans="1:23" x14ac:dyDescent="0.55000000000000004">
      <c r="A1096" s="21" t="b">
        <f>SOF[[#This Row],[RepDate]]='Monthly-Individual-Data'!A1101</f>
        <v>0</v>
      </c>
      <c r="B1096" s="21">
        <v>44835</v>
      </c>
      <c r="C1096" t="s">
        <v>283</v>
      </c>
      <c r="D1096" t="s">
        <v>175</v>
      </c>
      <c r="E1096">
        <v>74</v>
      </c>
      <c r="F1096" t="str">
        <f>INDEX(Branch[Area],MATCH(SOF[[#This Row],[Branch]],Branch[SortCode],0))</f>
        <v>North &amp; West</v>
      </c>
      <c r="G1096" t="str">
        <f>INDEX(Branch[Branch],MATCH(SOF[[#This Row],[Branch]],Branch[SortCode],0))</f>
        <v>Roscommon</v>
      </c>
      <c r="V1096">
        <v>990745</v>
      </c>
      <c r="W1096" t="str">
        <f t="shared" si="22"/>
        <v>98745160</v>
      </c>
    </row>
    <row r="1097" spans="1:23" x14ac:dyDescent="0.55000000000000004">
      <c r="A1097" s="21" t="b">
        <f>SOF[[#This Row],[RepDate]]='Monthly-Individual-Data'!A1102</f>
        <v>0</v>
      </c>
      <c r="B1097" s="21">
        <v>44835</v>
      </c>
      <c r="C1097" t="s">
        <v>283</v>
      </c>
      <c r="D1097" t="s">
        <v>182</v>
      </c>
      <c r="E1097">
        <v>110</v>
      </c>
      <c r="F1097" t="str">
        <f>INDEX(Branch[Area],MATCH(SOF[[#This Row],[Branch]],Branch[SortCode],0))</f>
        <v>North &amp; West</v>
      </c>
      <c r="G1097" t="str">
        <f>INDEX(Branch[Branch],MATCH(SOF[[#This Row],[Branch]],Branch[SortCode],0))</f>
        <v>Roscommon</v>
      </c>
      <c r="V1097">
        <v>990745</v>
      </c>
      <c r="W1097" t="str">
        <f t="shared" si="22"/>
        <v>98745160</v>
      </c>
    </row>
    <row r="1098" spans="1:23" x14ac:dyDescent="0.55000000000000004">
      <c r="A1098" s="21" t="b">
        <f>SOF[[#This Row],[RepDate]]='Monthly-Individual-Data'!A1103</f>
        <v>0</v>
      </c>
      <c r="B1098" s="21">
        <v>44835</v>
      </c>
      <c r="C1098" t="s">
        <v>292</v>
      </c>
      <c r="D1098" t="s">
        <v>109</v>
      </c>
      <c r="E1098">
        <v>94</v>
      </c>
      <c r="F1098" t="str">
        <f>INDEX(Branch[Area],MATCH(SOF[[#This Row],[Branch]],Branch[SortCode],0))</f>
        <v>North &amp; West</v>
      </c>
      <c r="G1098" t="str">
        <f>INDEX(Branch[Branch],MATCH(SOF[[#This Row],[Branch]],Branch[SortCode],0))</f>
        <v>Dooradoyle</v>
      </c>
      <c r="V1098">
        <v>990751</v>
      </c>
      <c r="W1098" t="str">
        <f t="shared" si="22"/>
        <v>10775170</v>
      </c>
    </row>
    <row r="1099" spans="1:23" x14ac:dyDescent="0.55000000000000004">
      <c r="A1099" s="21" t="b">
        <f>SOF[[#This Row],[RepDate]]='Monthly-Individual-Data'!A1104</f>
        <v>0</v>
      </c>
      <c r="B1099" s="21">
        <v>44835</v>
      </c>
      <c r="C1099" t="s">
        <v>292</v>
      </c>
      <c r="D1099" t="s">
        <v>169</v>
      </c>
      <c r="E1099">
        <v>148</v>
      </c>
      <c r="F1099" t="str">
        <f>INDEX(Branch[Area],MATCH(SOF[[#This Row],[Branch]],Branch[SortCode],0))</f>
        <v>North &amp; West</v>
      </c>
      <c r="G1099" t="str">
        <f>INDEX(Branch[Branch],MATCH(SOF[[#This Row],[Branch]],Branch[SortCode],0))</f>
        <v>Dooradoyle</v>
      </c>
      <c r="V1099">
        <v>990751</v>
      </c>
      <c r="W1099" t="str">
        <f t="shared" si="22"/>
        <v>10775170</v>
      </c>
    </row>
    <row r="1100" spans="1:23" x14ac:dyDescent="0.55000000000000004">
      <c r="A1100" s="21" t="b">
        <f>SOF[[#This Row],[RepDate]]='Monthly-Individual-Data'!A1105</f>
        <v>0</v>
      </c>
      <c r="B1100" s="21">
        <v>44835</v>
      </c>
      <c r="C1100" t="s">
        <v>292</v>
      </c>
      <c r="D1100" t="s">
        <v>174</v>
      </c>
      <c r="E1100">
        <v>19</v>
      </c>
      <c r="F1100" t="str">
        <f>INDEX(Branch[Area],MATCH(SOF[[#This Row],[Branch]],Branch[SortCode],0))</f>
        <v>North &amp; West</v>
      </c>
      <c r="G1100" t="str">
        <f>INDEX(Branch[Branch],MATCH(SOF[[#This Row],[Branch]],Branch[SortCode],0))</f>
        <v>Dooradoyle</v>
      </c>
      <c r="V1100">
        <v>990751</v>
      </c>
      <c r="W1100" t="str">
        <f t="shared" si="22"/>
        <v>10775170</v>
      </c>
    </row>
    <row r="1101" spans="1:23" x14ac:dyDescent="0.55000000000000004">
      <c r="A1101" s="21" t="b">
        <f>SOF[[#This Row],[RepDate]]='Monthly-Individual-Data'!A1106</f>
        <v>0</v>
      </c>
      <c r="B1101" s="21">
        <v>44835</v>
      </c>
      <c r="C1101" t="s">
        <v>292</v>
      </c>
      <c r="D1101" t="s">
        <v>179</v>
      </c>
      <c r="E1101">
        <v>158</v>
      </c>
      <c r="F1101" t="str">
        <f>INDEX(Branch[Area],MATCH(SOF[[#This Row],[Branch]],Branch[SortCode],0))</f>
        <v>North &amp; West</v>
      </c>
      <c r="G1101" t="str">
        <f>INDEX(Branch[Branch],MATCH(SOF[[#This Row],[Branch]],Branch[SortCode],0))</f>
        <v>Dooradoyle</v>
      </c>
      <c r="V1101">
        <v>990751</v>
      </c>
      <c r="W1101" t="str">
        <f t="shared" si="22"/>
        <v>10775170</v>
      </c>
    </row>
    <row r="1102" spans="1:23" x14ac:dyDescent="0.55000000000000004">
      <c r="A1102" s="21" t="b">
        <f>SOF[[#This Row],[RepDate]]='Monthly-Individual-Data'!A1107</f>
        <v>0</v>
      </c>
      <c r="B1102" s="21">
        <v>44866</v>
      </c>
      <c r="C1102" t="s">
        <v>270</v>
      </c>
      <c r="D1102" t="s">
        <v>109</v>
      </c>
      <c r="E1102">
        <v>160</v>
      </c>
      <c r="F1102" t="str">
        <f>INDEX(Branch[Area],MATCH(SOF[[#This Row],[Branch]],Branch[SortCode],0))</f>
        <v>North &amp; West</v>
      </c>
      <c r="G1102" t="str">
        <f>INDEX(Branch[Branch],MATCH(SOF[[#This Row],[Branch]],Branch[SortCode],0))</f>
        <v>Monaghan</v>
      </c>
      <c r="V1102">
        <v>990613</v>
      </c>
      <c r="W1102" t="str">
        <f t="shared" si="22"/>
        <v>85613290</v>
      </c>
    </row>
    <row r="1103" spans="1:23" x14ac:dyDescent="0.55000000000000004">
      <c r="A1103" s="21" t="b">
        <f>SOF[[#This Row],[RepDate]]='Monthly-Individual-Data'!A1108</f>
        <v>0</v>
      </c>
      <c r="B1103" s="21">
        <v>44866</v>
      </c>
      <c r="C1103" t="s">
        <v>270</v>
      </c>
      <c r="D1103" t="s">
        <v>169</v>
      </c>
      <c r="E1103">
        <v>84</v>
      </c>
      <c r="F1103" t="str">
        <f>INDEX(Branch[Area],MATCH(SOF[[#This Row],[Branch]],Branch[SortCode],0))</f>
        <v>North &amp; West</v>
      </c>
      <c r="G1103" t="str">
        <f>INDEX(Branch[Branch],MATCH(SOF[[#This Row],[Branch]],Branch[SortCode],0))</f>
        <v>Monaghan</v>
      </c>
      <c r="V1103">
        <v>990613</v>
      </c>
      <c r="W1103" t="str">
        <f t="shared" si="22"/>
        <v>85613290</v>
      </c>
    </row>
    <row r="1104" spans="1:23" x14ac:dyDescent="0.55000000000000004">
      <c r="A1104" s="21" t="b">
        <f>SOF[[#This Row],[RepDate]]='Monthly-Individual-Data'!A1109</f>
        <v>0</v>
      </c>
      <c r="B1104" s="21">
        <v>44866</v>
      </c>
      <c r="C1104" t="s">
        <v>267</v>
      </c>
      <c r="D1104" t="s">
        <v>109</v>
      </c>
      <c r="E1104">
        <v>81</v>
      </c>
      <c r="F1104" t="str">
        <f>INDEX(Branch[Area],MATCH(SOF[[#This Row],[Branch]],Branch[SortCode],0))</f>
        <v>North &amp; West</v>
      </c>
      <c r="G1104" t="str">
        <f>INDEX(Branch[Branch],MATCH(SOF[[#This Row],[Branch]],Branch[SortCode],0))</f>
        <v>Dundalk</v>
      </c>
      <c r="V1104">
        <v>990614</v>
      </c>
      <c r="W1104" t="str">
        <f t="shared" si="22"/>
        <v>82614320</v>
      </c>
    </row>
    <row r="1105" spans="1:23" x14ac:dyDescent="0.55000000000000004">
      <c r="A1105" s="21" t="b">
        <f>SOF[[#This Row],[RepDate]]='Monthly-Individual-Data'!A1110</f>
        <v>0</v>
      </c>
      <c r="B1105" s="21">
        <v>44866</v>
      </c>
      <c r="C1105" t="s">
        <v>267</v>
      </c>
      <c r="D1105" t="s">
        <v>168</v>
      </c>
      <c r="E1105">
        <v>4</v>
      </c>
      <c r="F1105" t="str">
        <f>INDEX(Branch[Area],MATCH(SOF[[#This Row],[Branch]],Branch[SortCode],0))</f>
        <v>North &amp; West</v>
      </c>
      <c r="G1105" t="str">
        <f>INDEX(Branch[Branch],MATCH(SOF[[#This Row],[Branch]],Branch[SortCode],0))</f>
        <v>Dundalk</v>
      </c>
      <c r="V1105">
        <v>990614</v>
      </c>
      <c r="W1105" t="str">
        <f t="shared" si="22"/>
        <v>82614320</v>
      </c>
    </row>
    <row r="1106" spans="1:23" x14ac:dyDescent="0.55000000000000004">
      <c r="A1106" s="21" t="b">
        <f>SOF[[#This Row],[RepDate]]='Monthly-Individual-Data'!A1111</f>
        <v>0</v>
      </c>
      <c r="B1106" s="21">
        <v>44866</v>
      </c>
      <c r="C1106" t="s">
        <v>267</v>
      </c>
      <c r="D1106" t="s">
        <v>169</v>
      </c>
      <c r="E1106">
        <v>157</v>
      </c>
      <c r="F1106" t="str">
        <f>INDEX(Branch[Area],MATCH(SOF[[#This Row],[Branch]],Branch[SortCode],0))</f>
        <v>North &amp; West</v>
      </c>
      <c r="G1106" t="str">
        <f>INDEX(Branch[Branch],MATCH(SOF[[#This Row],[Branch]],Branch[SortCode],0))</f>
        <v>Dundalk</v>
      </c>
      <c r="V1106">
        <v>990614</v>
      </c>
      <c r="W1106" t="str">
        <f t="shared" si="22"/>
        <v>82614320</v>
      </c>
    </row>
    <row r="1107" spans="1:23" x14ac:dyDescent="0.55000000000000004">
      <c r="A1107" s="21" t="b">
        <f>SOF[[#This Row],[RepDate]]='Monthly-Individual-Data'!A1112</f>
        <v>0</v>
      </c>
      <c r="B1107" s="21">
        <v>44866</v>
      </c>
      <c r="C1107" t="s">
        <v>267</v>
      </c>
      <c r="D1107" t="s">
        <v>171</v>
      </c>
      <c r="E1107">
        <v>95</v>
      </c>
      <c r="F1107" t="str">
        <f>INDEX(Branch[Area],MATCH(SOF[[#This Row],[Branch]],Branch[SortCode],0))</f>
        <v>North &amp; West</v>
      </c>
      <c r="G1107" t="str">
        <f>INDEX(Branch[Branch],MATCH(SOF[[#This Row],[Branch]],Branch[SortCode],0))</f>
        <v>Dundalk</v>
      </c>
      <c r="V1107">
        <v>990614</v>
      </c>
      <c r="W1107" t="str">
        <f t="shared" si="22"/>
        <v>82614320</v>
      </c>
    </row>
    <row r="1108" spans="1:23" x14ac:dyDescent="0.55000000000000004">
      <c r="A1108" s="21" t="b">
        <f>SOF[[#This Row],[RepDate]]='Monthly-Individual-Data'!A1113</f>
        <v>0</v>
      </c>
      <c r="B1108" s="21">
        <v>44866</v>
      </c>
      <c r="C1108" t="s">
        <v>267</v>
      </c>
      <c r="D1108" t="s">
        <v>174</v>
      </c>
      <c r="E1108">
        <v>7</v>
      </c>
      <c r="F1108" t="str">
        <f>INDEX(Branch[Area],MATCH(SOF[[#This Row],[Branch]],Branch[SortCode],0))</f>
        <v>North &amp; West</v>
      </c>
      <c r="G1108" t="str">
        <f>INDEX(Branch[Branch],MATCH(SOF[[#This Row],[Branch]],Branch[SortCode],0))</f>
        <v>Dundalk</v>
      </c>
      <c r="V1108">
        <v>990614</v>
      </c>
      <c r="W1108" t="str">
        <f t="shared" si="22"/>
        <v>82614320</v>
      </c>
    </row>
    <row r="1109" spans="1:23" x14ac:dyDescent="0.55000000000000004">
      <c r="A1109" s="21" t="b">
        <f>SOF[[#This Row],[RepDate]]='Monthly-Individual-Data'!A1114</f>
        <v>0</v>
      </c>
      <c r="B1109" s="21">
        <v>44866</v>
      </c>
      <c r="C1109" t="s">
        <v>272</v>
      </c>
      <c r="D1109" t="s">
        <v>109</v>
      </c>
      <c r="E1109">
        <v>96</v>
      </c>
      <c r="F1109" t="str">
        <f>INDEX(Branch[Area],MATCH(SOF[[#This Row],[Branch]],Branch[SortCode],0))</f>
        <v>North &amp; West</v>
      </c>
      <c r="G1109" t="str">
        <f>INDEX(Branch[Branch],MATCH(SOF[[#This Row],[Branch]],Branch[SortCode],0))</f>
        <v>Navan</v>
      </c>
      <c r="V1109">
        <v>990615</v>
      </c>
      <c r="W1109" t="str">
        <f t="shared" si="22"/>
        <v>87615270</v>
      </c>
    </row>
    <row r="1110" spans="1:23" x14ac:dyDescent="0.55000000000000004">
      <c r="A1110" s="21" t="b">
        <f>SOF[[#This Row],[RepDate]]='Monthly-Individual-Data'!A1115</f>
        <v>0</v>
      </c>
      <c r="B1110" s="21">
        <v>44866</v>
      </c>
      <c r="C1110" t="s">
        <v>272</v>
      </c>
      <c r="D1110" t="s">
        <v>169</v>
      </c>
      <c r="E1110">
        <v>34</v>
      </c>
      <c r="F1110" t="str">
        <f>INDEX(Branch[Area],MATCH(SOF[[#This Row],[Branch]],Branch[SortCode],0))</f>
        <v>North &amp; West</v>
      </c>
      <c r="G1110" t="str">
        <f>INDEX(Branch[Branch],MATCH(SOF[[#This Row],[Branch]],Branch[SortCode],0))</f>
        <v>Navan</v>
      </c>
      <c r="V1110">
        <v>990615</v>
      </c>
      <c r="W1110" t="str">
        <f t="shared" si="22"/>
        <v>87615270</v>
      </c>
    </row>
    <row r="1111" spans="1:23" x14ac:dyDescent="0.55000000000000004">
      <c r="A1111" s="21" t="b">
        <f>SOF[[#This Row],[RepDate]]='Monthly-Individual-Data'!A1116</f>
        <v>0</v>
      </c>
      <c r="B1111" s="21">
        <v>44866</v>
      </c>
      <c r="C1111" t="s">
        <v>272</v>
      </c>
      <c r="D1111" t="s">
        <v>175</v>
      </c>
      <c r="E1111">
        <v>100</v>
      </c>
      <c r="F1111" t="str">
        <f>INDEX(Branch[Area],MATCH(SOF[[#This Row],[Branch]],Branch[SortCode],0))</f>
        <v>North &amp; West</v>
      </c>
      <c r="G1111" t="str">
        <f>INDEX(Branch[Branch],MATCH(SOF[[#This Row],[Branch]],Branch[SortCode],0))</f>
        <v>Navan</v>
      </c>
      <c r="V1111">
        <v>990615</v>
      </c>
      <c r="W1111" t="str">
        <f t="shared" si="22"/>
        <v>87615270</v>
      </c>
    </row>
    <row r="1112" spans="1:23" x14ac:dyDescent="0.55000000000000004">
      <c r="A1112" s="21" t="b">
        <f>SOF[[#This Row],[RepDate]]='Monthly-Individual-Data'!A1117</f>
        <v>0</v>
      </c>
      <c r="B1112" s="21">
        <v>44866</v>
      </c>
      <c r="C1112" t="s">
        <v>269</v>
      </c>
      <c r="D1112" t="s">
        <v>109</v>
      </c>
      <c r="E1112">
        <v>1</v>
      </c>
      <c r="F1112" t="str">
        <f>INDEX(Branch[Area],MATCH(SOF[[#This Row],[Branch]],Branch[SortCode],0))</f>
        <v>North &amp; West</v>
      </c>
      <c r="G1112" t="str">
        <f>INDEX(Branch[Branch],MATCH(SOF[[#This Row],[Branch]],Branch[SortCode],0))</f>
        <v>Drogheda</v>
      </c>
      <c r="V1112">
        <v>990622</v>
      </c>
      <c r="W1112" t="str">
        <f t="shared" si="22"/>
        <v>84622300</v>
      </c>
    </row>
    <row r="1113" spans="1:23" x14ac:dyDescent="0.55000000000000004">
      <c r="A1113" s="21" t="b">
        <f>SOF[[#This Row],[RepDate]]='Monthly-Individual-Data'!A1118</f>
        <v>0</v>
      </c>
      <c r="B1113" s="21">
        <v>44866</v>
      </c>
      <c r="C1113" t="s">
        <v>269</v>
      </c>
      <c r="D1113" t="s">
        <v>168</v>
      </c>
      <c r="E1113">
        <v>3</v>
      </c>
      <c r="F1113" t="str">
        <f>INDEX(Branch[Area],MATCH(SOF[[#This Row],[Branch]],Branch[SortCode],0))</f>
        <v>North &amp; West</v>
      </c>
      <c r="G1113" t="str">
        <f>INDEX(Branch[Branch],MATCH(SOF[[#This Row],[Branch]],Branch[SortCode],0))</f>
        <v>Drogheda</v>
      </c>
      <c r="V1113">
        <v>990622</v>
      </c>
      <c r="W1113" t="str">
        <f t="shared" si="22"/>
        <v>84622300</v>
      </c>
    </row>
    <row r="1114" spans="1:23" x14ac:dyDescent="0.55000000000000004">
      <c r="A1114" s="21" t="b">
        <f>SOF[[#This Row],[RepDate]]='Monthly-Individual-Data'!A1119</f>
        <v>0</v>
      </c>
      <c r="B1114" s="21">
        <v>44866</v>
      </c>
      <c r="C1114" t="s">
        <v>269</v>
      </c>
      <c r="D1114" t="s">
        <v>169</v>
      </c>
      <c r="E1114">
        <v>152</v>
      </c>
      <c r="F1114" t="str">
        <f>INDEX(Branch[Area],MATCH(SOF[[#This Row],[Branch]],Branch[SortCode],0))</f>
        <v>North &amp; West</v>
      </c>
      <c r="G1114" t="str">
        <f>INDEX(Branch[Branch],MATCH(SOF[[#This Row],[Branch]],Branch[SortCode],0))</f>
        <v>Drogheda</v>
      </c>
      <c r="V1114">
        <v>990622</v>
      </c>
      <c r="W1114" t="str">
        <f t="shared" si="22"/>
        <v>84622300</v>
      </c>
    </row>
    <row r="1115" spans="1:23" x14ac:dyDescent="0.55000000000000004">
      <c r="A1115" s="21" t="b">
        <f>SOF[[#This Row],[RepDate]]='Monthly-Individual-Data'!A1120</f>
        <v>0</v>
      </c>
      <c r="B1115" s="21">
        <v>44866</v>
      </c>
      <c r="C1115" t="s">
        <v>269</v>
      </c>
      <c r="D1115" t="s">
        <v>171</v>
      </c>
      <c r="E1115">
        <v>61</v>
      </c>
      <c r="F1115" t="str">
        <f>INDEX(Branch[Area],MATCH(SOF[[#This Row],[Branch]],Branch[SortCode],0))</f>
        <v>North &amp; West</v>
      </c>
      <c r="G1115" t="str">
        <f>INDEX(Branch[Branch],MATCH(SOF[[#This Row],[Branch]],Branch[SortCode],0))</f>
        <v>Drogheda</v>
      </c>
      <c r="V1115">
        <v>990622</v>
      </c>
      <c r="W1115" t="str">
        <f t="shared" si="22"/>
        <v>84622300</v>
      </c>
    </row>
    <row r="1116" spans="1:23" x14ac:dyDescent="0.55000000000000004">
      <c r="A1116" s="21" t="b">
        <f>SOF[[#This Row],[RepDate]]='Monthly-Individual-Data'!A1121</f>
        <v>0</v>
      </c>
      <c r="B1116" s="21">
        <v>44866</v>
      </c>
      <c r="C1116" t="s">
        <v>269</v>
      </c>
      <c r="D1116" t="s">
        <v>173</v>
      </c>
      <c r="E1116">
        <v>15</v>
      </c>
      <c r="F1116" t="str">
        <f>INDEX(Branch[Area],MATCH(SOF[[#This Row],[Branch]],Branch[SortCode],0))</f>
        <v>North &amp; West</v>
      </c>
      <c r="G1116" t="str">
        <f>INDEX(Branch[Branch],MATCH(SOF[[#This Row],[Branch]],Branch[SortCode],0))</f>
        <v>Drogheda</v>
      </c>
      <c r="V1116">
        <v>990622</v>
      </c>
      <c r="W1116" t="str">
        <f t="shared" si="22"/>
        <v>84622300</v>
      </c>
    </row>
    <row r="1117" spans="1:23" x14ac:dyDescent="0.55000000000000004">
      <c r="A1117" s="21" t="b">
        <f>SOF[[#This Row],[RepDate]]='Monthly-Individual-Data'!A1122</f>
        <v>0</v>
      </c>
      <c r="B1117" s="21">
        <v>44866</v>
      </c>
      <c r="C1117" t="s">
        <v>269</v>
      </c>
      <c r="D1117" t="s">
        <v>174</v>
      </c>
      <c r="E1117">
        <v>24</v>
      </c>
      <c r="F1117" t="str">
        <f>INDEX(Branch[Area],MATCH(SOF[[#This Row],[Branch]],Branch[SortCode],0))</f>
        <v>North &amp; West</v>
      </c>
      <c r="G1117" t="str">
        <f>INDEX(Branch[Branch],MATCH(SOF[[#This Row],[Branch]],Branch[SortCode],0))</f>
        <v>Drogheda</v>
      </c>
      <c r="V1117">
        <v>990622</v>
      </c>
      <c r="W1117" t="str">
        <f t="shared" si="22"/>
        <v>84622300</v>
      </c>
    </row>
    <row r="1118" spans="1:23" x14ac:dyDescent="0.55000000000000004">
      <c r="A1118" s="21" t="b">
        <f>SOF[[#This Row],[RepDate]]='Monthly-Individual-Data'!A1123</f>
        <v>0</v>
      </c>
      <c r="B1118" s="21">
        <v>44866</v>
      </c>
      <c r="C1118" t="s">
        <v>269</v>
      </c>
      <c r="D1118" t="s">
        <v>175</v>
      </c>
      <c r="E1118">
        <v>19</v>
      </c>
      <c r="F1118" t="str">
        <f>INDEX(Branch[Area],MATCH(SOF[[#This Row],[Branch]],Branch[SortCode],0))</f>
        <v>North &amp; West</v>
      </c>
      <c r="G1118" t="str">
        <f>INDEX(Branch[Branch],MATCH(SOF[[#This Row],[Branch]],Branch[SortCode],0))</f>
        <v>Drogheda</v>
      </c>
      <c r="V1118">
        <v>990622</v>
      </c>
      <c r="W1118" t="str">
        <f t="shared" si="22"/>
        <v>84622300</v>
      </c>
    </row>
    <row r="1119" spans="1:23" x14ac:dyDescent="0.55000000000000004">
      <c r="A1119" s="21" t="b">
        <f>SOF[[#This Row],[RepDate]]='Monthly-Individual-Data'!A1124</f>
        <v>0</v>
      </c>
      <c r="B1119" s="21">
        <v>44866</v>
      </c>
      <c r="C1119" t="s">
        <v>269</v>
      </c>
      <c r="D1119" t="s">
        <v>178</v>
      </c>
      <c r="E1119">
        <v>3</v>
      </c>
      <c r="F1119" t="str">
        <f>INDEX(Branch[Area],MATCH(SOF[[#This Row],[Branch]],Branch[SortCode],0))</f>
        <v>North &amp; West</v>
      </c>
      <c r="G1119" t="str">
        <f>INDEX(Branch[Branch],MATCH(SOF[[#This Row],[Branch]],Branch[SortCode],0))</f>
        <v>Drogheda</v>
      </c>
      <c r="V1119">
        <v>990622</v>
      </c>
      <c r="W1119" t="str">
        <f t="shared" si="22"/>
        <v>84622300</v>
      </c>
    </row>
    <row r="1120" spans="1:23" x14ac:dyDescent="0.55000000000000004">
      <c r="A1120" s="21" t="b">
        <f>SOF[[#This Row],[RepDate]]='Monthly-Individual-Data'!A1125</f>
        <v>0</v>
      </c>
      <c r="B1120" s="21">
        <v>44866</v>
      </c>
      <c r="C1120" t="s">
        <v>269</v>
      </c>
      <c r="D1120" t="s">
        <v>184</v>
      </c>
      <c r="E1120">
        <v>119</v>
      </c>
      <c r="F1120" t="str">
        <f>INDEX(Branch[Area],MATCH(SOF[[#This Row],[Branch]],Branch[SortCode],0))</f>
        <v>North &amp; West</v>
      </c>
      <c r="G1120" t="str">
        <f>INDEX(Branch[Branch],MATCH(SOF[[#This Row],[Branch]],Branch[SortCode],0))</f>
        <v>Drogheda</v>
      </c>
      <c r="V1120">
        <v>990622</v>
      </c>
      <c r="W1120" t="str">
        <f t="shared" si="22"/>
        <v>84622300</v>
      </c>
    </row>
    <row r="1121" spans="1:23" x14ac:dyDescent="0.55000000000000004">
      <c r="A1121" s="21" t="b">
        <f>SOF[[#This Row],[RepDate]]='Monthly-Individual-Data'!A1126</f>
        <v>0</v>
      </c>
      <c r="B1121" s="21">
        <v>44866</v>
      </c>
      <c r="C1121" t="s">
        <v>274</v>
      </c>
      <c r="D1121" t="s">
        <v>109</v>
      </c>
      <c r="E1121">
        <v>134</v>
      </c>
      <c r="F1121" t="str">
        <f>INDEX(Branch[Area],MATCH(SOF[[#This Row],[Branch]],Branch[SortCode],0))</f>
        <v>North &amp; West</v>
      </c>
      <c r="G1121" t="str">
        <f>INDEX(Branch[Branch],MATCH(SOF[[#This Row],[Branch]],Branch[SortCode],0))</f>
        <v>Naas</v>
      </c>
      <c r="V1121">
        <v>990627</v>
      </c>
      <c r="W1121" t="str">
        <f t="shared" si="22"/>
        <v>89627250</v>
      </c>
    </row>
    <row r="1122" spans="1:23" x14ac:dyDescent="0.55000000000000004">
      <c r="A1122" s="21" t="b">
        <f>SOF[[#This Row],[RepDate]]='Monthly-Individual-Data'!A1127</f>
        <v>0</v>
      </c>
      <c r="B1122" s="21">
        <v>44866</v>
      </c>
      <c r="C1122" t="s">
        <v>274</v>
      </c>
      <c r="D1122" t="s">
        <v>168</v>
      </c>
      <c r="E1122">
        <v>131</v>
      </c>
      <c r="F1122" t="str">
        <f>INDEX(Branch[Area],MATCH(SOF[[#This Row],[Branch]],Branch[SortCode],0))</f>
        <v>North &amp; West</v>
      </c>
      <c r="G1122" t="str">
        <f>INDEX(Branch[Branch],MATCH(SOF[[#This Row],[Branch]],Branch[SortCode],0))</f>
        <v>Naas</v>
      </c>
      <c r="V1122">
        <v>990627</v>
      </c>
      <c r="W1122" t="str">
        <f t="shared" si="22"/>
        <v>89627250</v>
      </c>
    </row>
    <row r="1123" spans="1:23" x14ac:dyDescent="0.55000000000000004">
      <c r="A1123" s="21" t="b">
        <f>SOF[[#This Row],[RepDate]]='Monthly-Individual-Data'!A1128</f>
        <v>0</v>
      </c>
      <c r="B1123" s="21">
        <v>44866</v>
      </c>
      <c r="C1123" t="s">
        <v>274</v>
      </c>
      <c r="D1123" t="s">
        <v>169</v>
      </c>
      <c r="E1123">
        <v>45</v>
      </c>
      <c r="F1123" t="str">
        <f>INDEX(Branch[Area],MATCH(SOF[[#This Row],[Branch]],Branch[SortCode],0))</f>
        <v>North &amp; West</v>
      </c>
      <c r="G1123" t="str">
        <f>INDEX(Branch[Branch],MATCH(SOF[[#This Row],[Branch]],Branch[SortCode],0))</f>
        <v>Naas</v>
      </c>
      <c r="V1123">
        <v>990627</v>
      </c>
      <c r="W1123" t="str">
        <f t="shared" si="22"/>
        <v>89627250</v>
      </c>
    </row>
    <row r="1124" spans="1:23" x14ac:dyDescent="0.55000000000000004">
      <c r="A1124" s="21" t="b">
        <f>SOF[[#This Row],[RepDate]]='Monthly-Individual-Data'!A1129</f>
        <v>0</v>
      </c>
      <c r="B1124" s="21">
        <v>44866</v>
      </c>
      <c r="C1124" t="s">
        <v>274</v>
      </c>
      <c r="D1124" t="s">
        <v>171</v>
      </c>
      <c r="E1124">
        <v>41</v>
      </c>
      <c r="F1124" t="str">
        <f>INDEX(Branch[Area],MATCH(SOF[[#This Row],[Branch]],Branch[SortCode],0))</f>
        <v>North &amp; West</v>
      </c>
      <c r="G1124" t="str">
        <f>INDEX(Branch[Branch],MATCH(SOF[[#This Row],[Branch]],Branch[SortCode],0))</f>
        <v>Naas</v>
      </c>
      <c r="V1124">
        <v>990627</v>
      </c>
      <c r="W1124" t="str">
        <f t="shared" si="22"/>
        <v>89627250</v>
      </c>
    </row>
    <row r="1125" spans="1:23" x14ac:dyDescent="0.55000000000000004">
      <c r="A1125" s="21" t="b">
        <f>SOF[[#This Row],[RepDate]]='Monthly-Individual-Data'!A1130</f>
        <v>0</v>
      </c>
      <c r="B1125" s="21">
        <v>44866</v>
      </c>
      <c r="C1125" t="s">
        <v>274</v>
      </c>
      <c r="D1125" t="s">
        <v>172</v>
      </c>
      <c r="E1125">
        <v>84</v>
      </c>
      <c r="F1125" t="str">
        <f>INDEX(Branch[Area],MATCH(SOF[[#This Row],[Branch]],Branch[SortCode],0))</f>
        <v>North &amp; West</v>
      </c>
      <c r="G1125" t="str">
        <f>INDEX(Branch[Branch],MATCH(SOF[[#This Row],[Branch]],Branch[SortCode],0))</f>
        <v>Naas</v>
      </c>
      <c r="V1125">
        <v>990627</v>
      </c>
      <c r="W1125" t="str">
        <f t="shared" si="22"/>
        <v>89627250</v>
      </c>
    </row>
    <row r="1126" spans="1:23" x14ac:dyDescent="0.55000000000000004">
      <c r="A1126" s="21" t="b">
        <f>SOF[[#This Row],[RepDate]]='Monthly-Individual-Data'!A1131</f>
        <v>0</v>
      </c>
      <c r="B1126" s="21">
        <v>44866</v>
      </c>
      <c r="C1126" t="s">
        <v>274</v>
      </c>
      <c r="D1126" t="s">
        <v>174</v>
      </c>
      <c r="E1126">
        <v>100</v>
      </c>
      <c r="F1126" t="str">
        <f>INDEX(Branch[Area],MATCH(SOF[[#This Row],[Branch]],Branch[SortCode],0))</f>
        <v>North &amp; West</v>
      </c>
      <c r="G1126" t="str">
        <f>INDEX(Branch[Branch],MATCH(SOF[[#This Row],[Branch]],Branch[SortCode],0))</f>
        <v>Naas</v>
      </c>
      <c r="V1126">
        <v>990627</v>
      </c>
      <c r="W1126" t="str">
        <f t="shared" si="22"/>
        <v>89627250</v>
      </c>
    </row>
    <row r="1127" spans="1:23" x14ac:dyDescent="0.55000000000000004">
      <c r="A1127" s="21" t="b">
        <f>SOF[[#This Row],[RepDate]]='Monthly-Individual-Data'!A1132</f>
        <v>0</v>
      </c>
      <c r="B1127" s="21">
        <v>44866</v>
      </c>
      <c r="C1127" t="s">
        <v>274</v>
      </c>
      <c r="D1127" t="s">
        <v>175</v>
      </c>
      <c r="E1127">
        <v>103</v>
      </c>
      <c r="F1127" t="str">
        <f>INDEX(Branch[Area],MATCH(SOF[[#This Row],[Branch]],Branch[SortCode],0))</f>
        <v>North &amp; West</v>
      </c>
      <c r="G1127" t="str">
        <f>INDEX(Branch[Branch],MATCH(SOF[[#This Row],[Branch]],Branch[SortCode],0))</f>
        <v>Naas</v>
      </c>
      <c r="V1127">
        <v>990627</v>
      </c>
      <c r="W1127" t="str">
        <f t="shared" si="22"/>
        <v>89627250</v>
      </c>
    </row>
    <row r="1128" spans="1:23" x14ac:dyDescent="0.55000000000000004">
      <c r="A1128" s="21" t="b">
        <f>SOF[[#This Row],[RepDate]]='Monthly-Individual-Data'!A1133</f>
        <v>0</v>
      </c>
      <c r="B1128" s="21">
        <v>44866</v>
      </c>
      <c r="C1128" t="s">
        <v>274</v>
      </c>
      <c r="D1128" t="s">
        <v>180</v>
      </c>
      <c r="E1128">
        <v>138</v>
      </c>
      <c r="F1128" t="str">
        <f>INDEX(Branch[Area],MATCH(SOF[[#This Row],[Branch]],Branch[SortCode],0))</f>
        <v>North &amp; West</v>
      </c>
      <c r="G1128" t="str">
        <f>INDEX(Branch[Branch],MATCH(SOF[[#This Row],[Branch]],Branch[SortCode],0))</f>
        <v>Naas</v>
      </c>
      <c r="V1128">
        <v>990627</v>
      </c>
      <c r="W1128" t="str">
        <f t="shared" si="22"/>
        <v>89627250</v>
      </c>
    </row>
    <row r="1129" spans="1:23" x14ac:dyDescent="0.55000000000000004">
      <c r="A1129" s="21" t="b">
        <f>SOF[[#This Row],[RepDate]]='Monthly-Individual-Data'!A1134</f>
        <v>0</v>
      </c>
      <c r="B1129" s="21">
        <v>44866</v>
      </c>
      <c r="C1129" t="s">
        <v>280</v>
      </c>
      <c r="D1129" t="s">
        <v>109</v>
      </c>
      <c r="E1129">
        <v>118</v>
      </c>
      <c r="F1129" t="str">
        <f>INDEX(Branch[Area],MATCH(SOF[[#This Row],[Branch]],Branch[SortCode],0))</f>
        <v>North &amp; West</v>
      </c>
      <c r="G1129" t="str">
        <f>INDEX(Branch[Branch],MATCH(SOF[[#This Row],[Branch]],Branch[SortCode],0))</f>
        <v>Sligo</v>
      </c>
      <c r="V1129">
        <v>990628</v>
      </c>
      <c r="W1129" t="str">
        <f t="shared" si="22"/>
        <v>95628190</v>
      </c>
    </row>
    <row r="1130" spans="1:23" x14ac:dyDescent="0.55000000000000004">
      <c r="A1130" s="21" t="b">
        <f>SOF[[#This Row],[RepDate]]='Monthly-Individual-Data'!A1135</f>
        <v>0</v>
      </c>
      <c r="B1130" s="21">
        <v>44866</v>
      </c>
      <c r="C1130" t="s">
        <v>280</v>
      </c>
      <c r="D1130" t="s">
        <v>169</v>
      </c>
      <c r="E1130">
        <v>15</v>
      </c>
      <c r="F1130" t="str">
        <f>INDEX(Branch[Area],MATCH(SOF[[#This Row],[Branch]],Branch[SortCode],0))</f>
        <v>North &amp; West</v>
      </c>
      <c r="G1130" t="str">
        <f>INDEX(Branch[Branch],MATCH(SOF[[#This Row],[Branch]],Branch[SortCode],0))</f>
        <v>Sligo</v>
      </c>
      <c r="V1130">
        <v>990628</v>
      </c>
      <c r="W1130" t="str">
        <f t="shared" si="22"/>
        <v>95628190</v>
      </c>
    </row>
    <row r="1131" spans="1:23" x14ac:dyDescent="0.55000000000000004">
      <c r="A1131" s="21" t="b">
        <f>SOF[[#This Row],[RepDate]]='Monthly-Individual-Data'!A1136</f>
        <v>0</v>
      </c>
      <c r="B1131" s="21">
        <v>44866</v>
      </c>
      <c r="C1131" t="s">
        <v>280</v>
      </c>
      <c r="D1131" t="s">
        <v>171</v>
      </c>
      <c r="E1131">
        <v>77</v>
      </c>
      <c r="F1131" t="str">
        <f>INDEX(Branch[Area],MATCH(SOF[[#This Row],[Branch]],Branch[SortCode],0))</f>
        <v>North &amp; West</v>
      </c>
      <c r="G1131" t="str">
        <f>INDEX(Branch[Branch],MATCH(SOF[[#This Row],[Branch]],Branch[SortCode],0))</f>
        <v>Sligo</v>
      </c>
      <c r="V1131">
        <v>990628</v>
      </c>
      <c r="W1131" t="str">
        <f t="shared" si="22"/>
        <v>95628190</v>
      </c>
    </row>
    <row r="1132" spans="1:23" x14ac:dyDescent="0.55000000000000004">
      <c r="A1132" s="21" t="b">
        <f>SOF[[#This Row],[RepDate]]='Monthly-Individual-Data'!A1137</f>
        <v>0</v>
      </c>
      <c r="B1132" s="21">
        <v>44866</v>
      </c>
      <c r="C1132" t="s">
        <v>280</v>
      </c>
      <c r="D1132" t="s">
        <v>174</v>
      </c>
      <c r="E1132">
        <v>135</v>
      </c>
      <c r="F1132" t="str">
        <f>INDEX(Branch[Area],MATCH(SOF[[#This Row],[Branch]],Branch[SortCode],0))</f>
        <v>North &amp; West</v>
      </c>
      <c r="G1132" t="str">
        <f>INDEX(Branch[Branch],MATCH(SOF[[#This Row],[Branch]],Branch[SortCode],0))</f>
        <v>Sligo</v>
      </c>
      <c r="V1132">
        <v>990628</v>
      </c>
      <c r="W1132" t="str">
        <f t="shared" si="22"/>
        <v>95628190</v>
      </c>
    </row>
    <row r="1133" spans="1:23" x14ac:dyDescent="0.55000000000000004">
      <c r="A1133" s="21" t="b">
        <f>SOF[[#This Row],[RepDate]]='Monthly-Individual-Data'!A1138</f>
        <v>0</v>
      </c>
      <c r="B1133" s="21">
        <v>44866</v>
      </c>
      <c r="C1133" t="s">
        <v>280</v>
      </c>
      <c r="D1133" t="s">
        <v>175</v>
      </c>
      <c r="E1133">
        <v>16</v>
      </c>
      <c r="F1133" t="str">
        <f>INDEX(Branch[Area],MATCH(SOF[[#This Row],[Branch]],Branch[SortCode],0))</f>
        <v>North &amp; West</v>
      </c>
      <c r="G1133" t="str">
        <f>INDEX(Branch[Branch],MATCH(SOF[[#This Row],[Branch]],Branch[SortCode],0))</f>
        <v>Sligo</v>
      </c>
      <c r="V1133">
        <v>990628</v>
      </c>
      <c r="W1133" t="str">
        <f t="shared" si="22"/>
        <v>95628190</v>
      </c>
    </row>
    <row r="1134" spans="1:23" x14ac:dyDescent="0.55000000000000004">
      <c r="A1134" s="21" t="b">
        <f>SOF[[#This Row],[RepDate]]='Monthly-Individual-Data'!A1139</f>
        <v>0</v>
      </c>
      <c r="B1134" s="21">
        <v>44866</v>
      </c>
      <c r="C1134" t="s">
        <v>280</v>
      </c>
      <c r="D1134" t="s">
        <v>182</v>
      </c>
      <c r="E1134">
        <v>64</v>
      </c>
      <c r="F1134" t="str">
        <f>INDEX(Branch[Area],MATCH(SOF[[#This Row],[Branch]],Branch[SortCode],0))</f>
        <v>North &amp; West</v>
      </c>
      <c r="G1134" t="str">
        <f>INDEX(Branch[Branch],MATCH(SOF[[#This Row],[Branch]],Branch[SortCode],0))</f>
        <v>Sligo</v>
      </c>
      <c r="V1134">
        <v>990628</v>
      </c>
      <c r="W1134" t="str">
        <f t="shared" si="22"/>
        <v>95628190</v>
      </c>
    </row>
    <row r="1135" spans="1:23" x14ac:dyDescent="0.55000000000000004">
      <c r="A1135" s="21" t="b">
        <f>SOF[[#This Row],[RepDate]]='Monthly-Individual-Data'!A1140</f>
        <v>0</v>
      </c>
      <c r="B1135" s="21">
        <v>44866</v>
      </c>
      <c r="C1135" t="s">
        <v>276</v>
      </c>
      <c r="D1135" t="s">
        <v>109</v>
      </c>
      <c r="E1135">
        <v>144</v>
      </c>
      <c r="F1135" t="str">
        <f>INDEX(Branch[Area],MATCH(SOF[[#This Row],[Branch]],Branch[SortCode],0))</f>
        <v>North &amp; West</v>
      </c>
      <c r="G1135" t="str">
        <f>INDEX(Branch[Branch],MATCH(SOF[[#This Row],[Branch]],Branch[SortCode],0))</f>
        <v>Maynooth</v>
      </c>
      <c r="V1135">
        <v>990643</v>
      </c>
      <c r="W1135" t="str">
        <f t="shared" si="22"/>
        <v>91643230</v>
      </c>
    </row>
    <row r="1136" spans="1:23" x14ac:dyDescent="0.55000000000000004">
      <c r="A1136" s="21" t="b">
        <f>SOF[[#This Row],[RepDate]]='Monthly-Individual-Data'!A1141</f>
        <v>0</v>
      </c>
      <c r="B1136" s="21">
        <v>44866</v>
      </c>
      <c r="C1136" t="s">
        <v>276</v>
      </c>
      <c r="D1136" t="s">
        <v>174</v>
      </c>
      <c r="E1136">
        <v>95</v>
      </c>
      <c r="F1136" t="str">
        <f>INDEX(Branch[Area],MATCH(SOF[[#This Row],[Branch]],Branch[SortCode],0))</f>
        <v>North &amp; West</v>
      </c>
      <c r="G1136" t="str">
        <f>INDEX(Branch[Branch],MATCH(SOF[[#This Row],[Branch]],Branch[SortCode],0))</f>
        <v>Maynooth</v>
      </c>
      <c r="V1136">
        <v>990643</v>
      </c>
      <c r="W1136" t="str">
        <f t="shared" si="22"/>
        <v>91643230</v>
      </c>
    </row>
    <row r="1137" spans="1:23" x14ac:dyDescent="0.55000000000000004">
      <c r="A1137" s="21" t="b">
        <f>SOF[[#This Row],[RepDate]]='Monthly-Individual-Data'!A1142</f>
        <v>0</v>
      </c>
      <c r="B1137" s="21">
        <v>44866</v>
      </c>
      <c r="C1137" t="s">
        <v>275</v>
      </c>
      <c r="D1137" t="s">
        <v>109</v>
      </c>
      <c r="E1137">
        <v>126</v>
      </c>
      <c r="F1137" t="str">
        <f>INDEX(Branch[Area],MATCH(SOF[[#This Row],[Branch]],Branch[SortCode],0))</f>
        <v>North &amp; West</v>
      </c>
      <c r="G1137" t="str">
        <f>INDEX(Branch[Branch],MATCH(SOF[[#This Row],[Branch]],Branch[SortCode],0))</f>
        <v>Newbridge</v>
      </c>
      <c r="V1137">
        <v>990645</v>
      </c>
      <c r="W1137" t="str">
        <f t="shared" si="22"/>
        <v>90645240</v>
      </c>
    </row>
    <row r="1138" spans="1:23" x14ac:dyDescent="0.55000000000000004">
      <c r="A1138" s="21" t="b">
        <f>SOF[[#This Row],[RepDate]]='Monthly-Individual-Data'!A1143</f>
        <v>0</v>
      </c>
      <c r="B1138" s="21">
        <v>44866</v>
      </c>
      <c r="C1138" t="s">
        <v>275</v>
      </c>
      <c r="D1138" t="s">
        <v>168</v>
      </c>
      <c r="E1138">
        <v>31</v>
      </c>
      <c r="F1138" t="str">
        <f>INDEX(Branch[Area],MATCH(SOF[[#This Row],[Branch]],Branch[SortCode],0))</f>
        <v>North &amp; West</v>
      </c>
      <c r="G1138" t="str">
        <f>INDEX(Branch[Branch],MATCH(SOF[[#This Row],[Branch]],Branch[SortCode],0))</f>
        <v>Newbridge</v>
      </c>
      <c r="V1138">
        <v>990645</v>
      </c>
      <c r="W1138" t="str">
        <f t="shared" si="22"/>
        <v>90645240</v>
      </c>
    </row>
    <row r="1139" spans="1:23" x14ac:dyDescent="0.55000000000000004">
      <c r="A1139" s="21" t="b">
        <f>SOF[[#This Row],[RepDate]]='Monthly-Individual-Data'!A1144</f>
        <v>0</v>
      </c>
      <c r="B1139" s="21">
        <v>44866</v>
      </c>
      <c r="C1139" t="s">
        <v>281</v>
      </c>
      <c r="D1139" t="s">
        <v>109</v>
      </c>
      <c r="E1139">
        <v>146</v>
      </c>
      <c r="F1139" t="str">
        <f>INDEX(Branch[Area],MATCH(SOF[[#This Row],[Branch]],Branch[SortCode],0))</f>
        <v>North &amp; West</v>
      </c>
      <c r="G1139" t="str">
        <f>INDEX(Branch[Branch],MATCH(SOF[[#This Row],[Branch]],Branch[SortCode],0))</f>
        <v>Letterkenny</v>
      </c>
      <c r="V1139">
        <v>990646</v>
      </c>
      <c r="W1139" t="str">
        <f t="shared" si="22"/>
        <v>96646180</v>
      </c>
    </row>
    <row r="1140" spans="1:23" x14ac:dyDescent="0.55000000000000004">
      <c r="A1140" s="21" t="b">
        <f>SOF[[#This Row],[RepDate]]='Monthly-Individual-Data'!A1145</f>
        <v>0</v>
      </c>
      <c r="B1140" s="21">
        <v>44866</v>
      </c>
      <c r="C1140" t="s">
        <v>281</v>
      </c>
      <c r="D1140" t="s">
        <v>168</v>
      </c>
      <c r="E1140">
        <v>24</v>
      </c>
      <c r="F1140" t="str">
        <f>INDEX(Branch[Area],MATCH(SOF[[#This Row],[Branch]],Branch[SortCode],0))</f>
        <v>North &amp; West</v>
      </c>
      <c r="G1140" t="str">
        <f>INDEX(Branch[Branch],MATCH(SOF[[#This Row],[Branch]],Branch[SortCode],0))</f>
        <v>Letterkenny</v>
      </c>
      <c r="V1140">
        <v>990646</v>
      </c>
      <c r="W1140" t="str">
        <f t="shared" si="22"/>
        <v>96646180</v>
      </c>
    </row>
    <row r="1141" spans="1:23" x14ac:dyDescent="0.55000000000000004">
      <c r="A1141" s="21" t="b">
        <f>SOF[[#This Row],[RepDate]]='Monthly-Individual-Data'!A1146</f>
        <v>0</v>
      </c>
      <c r="B1141" s="21">
        <v>44866</v>
      </c>
      <c r="C1141" t="s">
        <v>281</v>
      </c>
      <c r="D1141" t="s">
        <v>169</v>
      </c>
      <c r="E1141">
        <v>92</v>
      </c>
      <c r="F1141" t="str">
        <f>INDEX(Branch[Area],MATCH(SOF[[#This Row],[Branch]],Branch[SortCode],0))</f>
        <v>North &amp; West</v>
      </c>
      <c r="G1141" t="str">
        <f>INDEX(Branch[Branch],MATCH(SOF[[#This Row],[Branch]],Branch[SortCode],0))</f>
        <v>Letterkenny</v>
      </c>
      <c r="V1141">
        <v>990646</v>
      </c>
      <c r="W1141" t="str">
        <f t="shared" si="22"/>
        <v>96646180</v>
      </c>
    </row>
    <row r="1142" spans="1:23" x14ac:dyDescent="0.55000000000000004">
      <c r="A1142" s="21" t="b">
        <f>SOF[[#This Row],[RepDate]]='Monthly-Individual-Data'!A1147</f>
        <v>0</v>
      </c>
      <c r="B1142" s="21">
        <v>44866</v>
      </c>
      <c r="C1142" t="s">
        <v>281</v>
      </c>
      <c r="D1142" t="s">
        <v>171</v>
      </c>
      <c r="E1142">
        <v>29</v>
      </c>
      <c r="F1142" t="str">
        <f>INDEX(Branch[Area],MATCH(SOF[[#This Row],[Branch]],Branch[SortCode],0))</f>
        <v>North &amp; West</v>
      </c>
      <c r="G1142" t="str">
        <f>INDEX(Branch[Branch],MATCH(SOF[[#This Row],[Branch]],Branch[SortCode],0))</f>
        <v>Letterkenny</v>
      </c>
      <c r="V1142">
        <v>990646</v>
      </c>
      <c r="W1142" t="str">
        <f t="shared" si="22"/>
        <v>96646180</v>
      </c>
    </row>
    <row r="1143" spans="1:23" x14ac:dyDescent="0.55000000000000004">
      <c r="A1143" s="21" t="b">
        <f>SOF[[#This Row],[RepDate]]='Monthly-Individual-Data'!A1148</f>
        <v>0</v>
      </c>
      <c r="B1143" s="21">
        <v>44866</v>
      </c>
      <c r="C1143" t="s">
        <v>281</v>
      </c>
      <c r="D1143" t="s">
        <v>172</v>
      </c>
      <c r="E1143">
        <v>124</v>
      </c>
      <c r="F1143" t="str">
        <f>INDEX(Branch[Area],MATCH(SOF[[#This Row],[Branch]],Branch[SortCode],0))</f>
        <v>North &amp; West</v>
      </c>
      <c r="G1143" t="str">
        <f>INDEX(Branch[Branch],MATCH(SOF[[#This Row],[Branch]],Branch[SortCode],0))</f>
        <v>Letterkenny</v>
      </c>
      <c r="V1143">
        <v>990646</v>
      </c>
      <c r="W1143" t="str">
        <f t="shared" si="22"/>
        <v>96646180</v>
      </c>
    </row>
    <row r="1144" spans="1:23" x14ac:dyDescent="0.55000000000000004">
      <c r="A1144" s="21" t="b">
        <f>SOF[[#This Row],[RepDate]]='Monthly-Individual-Data'!A1149</f>
        <v>0</v>
      </c>
      <c r="B1144" s="21">
        <v>44866</v>
      </c>
      <c r="C1144" t="s">
        <v>281</v>
      </c>
      <c r="D1144" t="s">
        <v>174</v>
      </c>
      <c r="E1144">
        <v>137</v>
      </c>
      <c r="F1144" t="str">
        <f>INDEX(Branch[Area],MATCH(SOF[[#This Row],[Branch]],Branch[SortCode],0))</f>
        <v>North &amp; West</v>
      </c>
      <c r="G1144" t="str">
        <f>INDEX(Branch[Branch],MATCH(SOF[[#This Row],[Branch]],Branch[SortCode],0))</f>
        <v>Letterkenny</v>
      </c>
      <c r="V1144">
        <v>990646</v>
      </c>
      <c r="W1144" t="str">
        <f t="shared" si="22"/>
        <v>96646180</v>
      </c>
    </row>
    <row r="1145" spans="1:23" x14ac:dyDescent="0.55000000000000004">
      <c r="A1145" s="21" t="b">
        <f>SOF[[#This Row],[RepDate]]='Monthly-Individual-Data'!A1150</f>
        <v>0</v>
      </c>
      <c r="B1145" s="21">
        <v>44866</v>
      </c>
      <c r="C1145" t="s">
        <v>281</v>
      </c>
      <c r="D1145" t="s">
        <v>175</v>
      </c>
      <c r="E1145">
        <v>127</v>
      </c>
      <c r="F1145" t="str">
        <f>INDEX(Branch[Area],MATCH(SOF[[#This Row],[Branch]],Branch[SortCode],0))</f>
        <v>North &amp; West</v>
      </c>
      <c r="G1145" t="str">
        <f>INDEX(Branch[Branch],MATCH(SOF[[#This Row],[Branch]],Branch[SortCode],0))</f>
        <v>Letterkenny</v>
      </c>
      <c r="V1145">
        <v>990646</v>
      </c>
      <c r="W1145" t="str">
        <f t="shared" si="22"/>
        <v>96646180</v>
      </c>
    </row>
    <row r="1146" spans="1:23" x14ac:dyDescent="0.55000000000000004">
      <c r="A1146" s="21" t="b">
        <f>SOF[[#This Row],[RepDate]]='Monthly-Individual-Data'!A1151</f>
        <v>0</v>
      </c>
      <c r="B1146" s="21">
        <v>44866</v>
      </c>
      <c r="C1146" t="s">
        <v>281</v>
      </c>
      <c r="D1146" t="s">
        <v>177</v>
      </c>
      <c r="E1146">
        <v>10</v>
      </c>
      <c r="F1146" t="str">
        <f>INDEX(Branch[Area],MATCH(SOF[[#This Row],[Branch]],Branch[SortCode],0))</f>
        <v>North &amp; West</v>
      </c>
      <c r="G1146" t="str">
        <f>INDEX(Branch[Branch],MATCH(SOF[[#This Row],[Branch]],Branch[SortCode],0))</f>
        <v>Letterkenny</v>
      </c>
      <c r="V1146">
        <v>990646</v>
      </c>
      <c r="W1146" t="str">
        <f t="shared" si="22"/>
        <v>96646180</v>
      </c>
    </row>
    <row r="1147" spans="1:23" x14ac:dyDescent="0.55000000000000004">
      <c r="A1147" s="21" t="b">
        <f>SOF[[#This Row],[RepDate]]='Monthly-Individual-Data'!A1152</f>
        <v>0</v>
      </c>
      <c r="B1147" s="21">
        <v>44866</v>
      </c>
      <c r="C1147" t="s">
        <v>281</v>
      </c>
      <c r="D1147" t="s">
        <v>182</v>
      </c>
      <c r="E1147">
        <v>54</v>
      </c>
      <c r="F1147" t="str">
        <f>INDEX(Branch[Area],MATCH(SOF[[#This Row],[Branch]],Branch[SortCode],0))</f>
        <v>North &amp; West</v>
      </c>
      <c r="G1147" t="str">
        <f>INDEX(Branch[Branch],MATCH(SOF[[#This Row],[Branch]],Branch[SortCode],0))</f>
        <v>Letterkenny</v>
      </c>
      <c r="V1147">
        <v>990646</v>
      </c>
      <c r="W1147" t="str">
        <f t="shared" si="22"/>
        <v>96646180</v>
      </c>
    </row>
    <row r="1148" spans="1:23" x14ac:dyDescent="0.55000000000000004">
      <c r="A1148" s="21" t="b">
        <f>SOF[[#This Row],[RepDate]]='Monthly-Individual-Data'!A1153</f>
        <v>0</v>
      </c>
      <c r="B1148" s="21">
        <v>44866</v>
      </c>
      <c r="C1148" t="s">
        <v>271</v>
      </c>
      <c r="D1148" t="s">
        <v>109</v>
      </c>
      <c r="E1148">
        <v>107</v>
      </c>
      <c r="F1148" t="str">
        <f>INDEX(Branch[Area],MATCH(SOF[[#This Row],[Branch]],Branch[SortCode],0))</f>
        <v>North &amp; West</v>
      </c>
      <c r="G1148" t="str">
        <f>INDEX(Branch[Branch],MATCH(SOF[[#This Row],[Branch]],Branch[SortCode],0))</f>
        <v>Cavan</v>
      </c>
      <c r="V1148">
        <v>990668</v>
      </c>
      <c r="W1148" t="str">
        <f t="shared" si="22"/>
        <v>86668280</v>
      </c>
    </row>
    <row r="1149" spans="1:23" x14ac:dyDescent="0.55000000000000004">
      <c r="A1149" s="21" t="b">
        <f>SOF[[#This Row],[RepDate]]='Monthly-Individual-Data'!A1154</f>
        <v>0</v>
      </c>
      <c r="B1149" s="21">
        <v>44866</v>
      </c>
      <c r="C1149" t="s">
        <v>273</v>
      </c>
      <c r="D1149" t="s">
        <v>109</v>
      </c>
      <c r="E1149">
        <v>66</v>
      </c>
      <c r="F1149" t="str">
        <f>INDEX(Branch[Area],MATCH(SOF[[#This Row],[Branch]],Branch[SortCode],0))</f>
        <v>North &amp; West</v>
      </c>
      <c r="G1149" t="str">
        <f>INDEX(Branch[Branch],MATCH(SOF[[#This Row],[Branch]],Branch[SortCode],0))</f>
        <v>Ashbourne</v>
      </c>
      <c r="V1149">
        <v>990671</v>
      </c>
      <c r="W1149" t="str">
        <f t="shared" si="22"/>
        <v>88671260</v>
      </c>
    </row>
    <row r="1150" spans="1:23" x14ac:dyDescent="0.55000000000000004">
      <c r="A1150" s="21" t="b">
        <f>SOF[[#This Row],[RepDate]]='Monthly-Individual-Data'!A1155</f>
        <v>0</v>
      </c>
      <c r="B1150" s="21">
        <v>44866</v>
      </c>
      <c r="C1150" t="s">
        <v>273</v>
      </c>
      <c r="D1150" t="s">
        <v>174</v>
      </c>
      <c r="E1150">
        <v>135</v>
      </c>
      <c r="F1150" t="str">
        <f>INDEX(Branch[Area],MATCH(SOF[[#This Row],[Branch]],Branch[SortCode],0))</f>
        <v>North &amp; West</v>
      </c>
      <c r="G1150" t="str">
        <f>INDEX(Branch[Branch],MATCH(SOF[[#This Row],[Branch]],Branch[SortCode],0))</f>
        <v>Ashbourne</v>
      </c>
      <c r="V1150">
        <v>990671</v>
      </c>
      <c r="W1150" t="str">
        <f t="shared" si="22"/>
        <v>88671260</v>
      </c>
    </row>
    <row r="1151" spans="1:23" x14ac:dyDescent="0.55000000000000004">
      <c r="A1151" s="21" t="b">
        <f>SOF[[#This Row],[RepDate]]='Monthly-Individual-Data'!A1156</f>
        <v>0</v>
      </c>
      <c r="B1151" s="21">
        <v>44866</v>
      </c>
      <c r="C1151" t="s">
        <v>273</v>
      </c>
      <c r="D1151" t="s">
        <v>182</v>
      </c>
      <c r="E1151">
        <v>98</v>
      </c>
      <c r="F1151" t="str">
        <f>INDEX(Branch[Area],MATCH(SOF[[#This Row],[Branch]],Branch[SortCode],0))</f>
        <v>North &amp; West</v>
      </c>
      <c r="G1151" t="str">
        <f>INDEX(Branch[Branch],MATCH(SOF[[#This Row],[Branch]],Branch[SortCode],0))</f>
        <v>Ashbourne</v>
      </c>
      <c r="V1151">
        <v>990671</v>
      </c>
      <c r="W1151" t="str">
        <f t="shared" si="22"/>
        <v>88671260</v>
      </c>
    </row>
    <row r="1152" spans="1:23" x14ac:dyDescent="0.55000000000000004">
      <c r="A1152" s="21" t="b">
        <f>SOF[[#This Row],[RepDate]]='Monthly-Individual-Data'!A1157</f>
        <v>0</v>
      </c>
      <c r="B1152" s="21">
        <v>44866</v>
      </c>
      <c r="C1152" t="s">
        <v>278</v>
      </c>
      <c r="D1152" t="s">
        <v>109</v>
      </c>
      <c r="E1152">
        <v>127</v>
      </c>
      <c r="F1152" t="str">
        <f>INDEX(Branch[Area],MATCH(SOF[[#This Row],[Branch]],Branch[SortCode],0))</f>
        <v>North &amp; West</v>
      </c>
      <c r="G1152" t="str">
        <f>INDEX(Branch[Branch],MATCH(SOF[[#This Row],[Branch]],Branch[SortCode],0))</f>
        <v>Athlone</v>
      </c>
      <c r="V1152">
        <v>990718</v>
      </c>
      <c r="W1152" t="str">
        <f t="shared" si="22"/>
        <v>93718210</v>
      </c>
    </row>
    <row r="1153" spans="1:23" x14ac:dyDescent="0.55000000000000004">
      <c r="A1153" s="21" t="b">
        <f>SOF[[#This Row],[RepDate]]='Monthly-Individual-Data'!A1158</f>
        <v>0</v>
      </c>
      <c r="B1153" s="21">
        <v>44866</v>
      </c>
      <c r="C1153" t="s">
        <v>278</v>
      </c>
      <c r="D1153" t="s">
        <v>169</v>
      </c>
      <c r="E1153">
        <v>64</v>
      </c>
      <c r="F1153" t="str">
        <f>INDEX(Branch[Area],MATCH(SOF[[#This Row],[Branch]],Branch[SortCode],0))</f>
        <v>North &amp; West</v>
      </c>
      <c r="G1153" t="str">
        <f>INDEX(Branch[Branch],MATCH(SOF[[#This Row],[Branch]],Branch[SortCode],0))</f>
        <v>Athlone</v>
      </c>
      <c r="V1153">
        <v>990718</v>
      </c>
      <c r="W1153" t="str">
        <f t="shared" si="22"/>
        <v>93718210</v>
      </c>
    </row>
    <row r="1154" spans="1:23" x14ac:dyDescent="0.55000000000000004">
      <c r="A1154" s="21" t="b">
        <f>SOF[[#This Row],[RepDate]]='Monthly-Individual-Data'!A1159</f>
        <v>0</v>
      </c>
      <c r="B1154" s="21">
        <v>44866</v>
      </c>
      <c r="C1154" t="s">
        <v>278</v>
      </c>
      <c r="D1154" t="s">
        <v>174</v>
      </c>
      <c r="E1154">
        <v>52</v>
      </c>
      <c r="F1154" t="str">
        <f>INDEX(Branch[Area],MATCH(SOF[[#This Row],[Branch]],Branch[SortCode],0))</f>
        <v>North &amp; West</v>
      </c>
      <c r="G1154" t="str">
        <f>INDEX(Branch[Branch],MATCH(SOF[[#This Row],[Branch]],Branch[SortCode],0))</f>
        <v>Athlone</v>
      </c>
      <c r="V1154">
        <v>990718</v>
      </c>
      <c r="W1154" t="str">
        <f t="shared" si="22"/>
        <v>93718210</v>
      </c>
    </row>
    <row r="1155" spans="1:23" x14ac:dyDescent="0.55000000000000004">
      <c r="A1155" s="21" t="b">
        <f>SOF[[#This Row],[RepDate]]='Monthly-Individual-Data'!A1160</f>
        <v>0</v>
      </c>
      <c r="B1155" s="21">
        <v>44866</v>
      </c>
      <c r="C1155" t="s">
        <v>298</v>
      </c>
      <c r="D1155" t="s">
        <v>109</v>
      </c>
      <c r="E1155">
        <v>90</v>
      </c>
      <c r="F1155" t="str">
        <f>INDEX(Branch[Area],MATCH(SOF[[#This Row],[Branch]],Branch[SortCode],0))</f>
        <v>North &amp; West</v>
      </c>
      <c r="G1155" t="str">
        <f>INDEX(Branch[Branch],MATCH(SOF[[#This Row],[Branch]],Branch[SortCode],0))</f>
        <v>Tullamore</v>
      </c>
      <c r="V1155">
        <v>990721</v>
      </c>
      <c r="W1155" t="str">
        <f t="shared" ref="W1155:W1218" si="23">VLOOKUP(V1155,R:S,2,0)</f>
        <v>11372110</v>
      </c>
    </row>
    <row r="1156" spans="1:23" x14ac:dyDescent="0.55000000000000004">
      <c r="A1156" s="21" t="b">
        <f>SOF[[#This Row],[RepDate]]='Monthly-Individual-Data'!A1161</f>
        <v>0</v>
      </c>
      <c r="B1156" s="21">
        <v>44866</v>
      </c>
      <c r="C1156" t="s">
        <v>298</v>
      </c>
      <c r="D1156" t="s">
        <v>169</v>
      </c>
      <c r="E1156">
        <v>85</v>
      </c>
      <c r="F1156" t="str">
        <f>INDEX(Branch[Area],MATCH(SOF[[#This Row],[Branch]],Branch[SortCode],0))</f>
        <v>North &amp; West</v>
      </c>
      <c r="G1156" t="str">
        <f>INDEX(Branch[Branch],MATCH(SOF[[#This Row],[Branch]],Branch[SortCode],0))</f>
        <v>Tullamore</v>
      </c>
      <c r="V1156">
        <v>990721</v>
      </c>
      <c r="W1156" t="str">
        <f t="shared" si="23"/>
        <v>11372110</v>
      </c>
    </row>
    <row r="1157" spans="1:23" x14ac:dyDescent="0.55000000000000004">
      <c r="A1157" s="21" t="b">
        <f>SOF[[#This Row],[RepDate]]='Monthly-Individual-Data'!A1162</f>
        <v>0</v>
      </c>
      <c r="B1157" s="21">
        <v>44866</v>
      </c>
      <c r="C1157" t="s">
        <v>298</v>
      </c>
      <c r="D1157" t="s">
        <v>171</v>
      </c>
      <c r="E1157">
        <v>50</v>
      </c>
      <c r="F1157" t="str">
        <f>INDEX(Branch[Area],MATCH(SOF[[#This Row],[Branch]],Branch[SortCode],0))</f>
        <v>North &amp; West</v>
      </c>
      <c r="G1157" t="str">
        <f>INDEX(Branch[Branch],MATCH(SOF[[#This Row],[Branch]],Branch[SortCode],0))</f>
        <v>Tullamore</v>
      </c>
      <c r="V1157">
        <v>990721</v>
      </c>
      <c r="W1157" t="str">
        <f t="shared" si="23"/>
        <v>11372110</v>
      </c>
    </row>
    <row r="1158" spans="1:23" x14ac:dyDescent="0.55000000000000004">
      <c r="A1158" s="21" t="b">
        <f>SOF[[#This Row],[RepDate]]='Monthly-Individual-Data'!A1163</f>
        <v>0</v>
      </c>
      <c r="B1158" s="21">
        <v>44866</v>
      </c>
      <c r="C1158" t="s">
        <v>298</v>
      </c>
      <c r="D1158" t="s">
        <v>174</v>
      </c>
      <c r="E1158">
        <v>85</v>
      </c>
      <c r="F1158" t="str">
        <f>INDEX(Branch[Area],MATCH(SOF[[#This Row],[Branch]],Branch[SortCode],0))</f>
        <v>North &amp; West</v>
      </c>
      <c r="G1158" t="str">
        <f>INDEX(Branch[Branch],MATCH(SOF[[#This Row],[Branch]],Branch[SortCode],0))</f>
        <v>Tullamore</v>
      </c>
      <c r="V1158">
        <v>990721</v>
      </c>
      <c r="W1158" t="str">
        <f t="shared" si="23"/>
        <v>11372110</v>
      </c>
    </row>
    <row r="1159" spans="1:23" x14ac:dyDescent="0.55000000000000004">
      <c r="A1159" s="21" t="b">
        <f>SOF[[#This Row],[RepDate]]='Monthly-Individual-Data'!A1164</f>
        <v>0</v>
      </c>
      <c r="B1159" s="21">
        <v>44866</v>
      </c>
      <c r="C1159" t="s">
        <v>298</v>
      </c>
      <c r="D1159" t="s">
        <v>175</v>
      </c>
      <c r="E1159">
        <v>156</v>
      </c>
      <c r="F1159" t="str">
        <f>INDEX(Branch[Area],MATCH(SOF[[#This Row],[Branch]],Branch[SortCode],0))</f>
        <v>North &amp; West</v>
      </c>
      <c r="G1159" t="str">
        <f>INDEX(Branch[Branch],MATCH(SOF[[#This Row],[Branch]],Branch[SortCode],0))</f>
        <v>Tullamore</v>
      </c>
      <c r="V1159">
        <v>990721</v>
      </c>
      <c r="W1159" t="str">
        <f t="shared" si="23"/>
        <v>11372110</v>
      </c>
    </row>
    <row r="1160" spans="1:23" x14ac:dyDescent="0.55000000000000004">
      <c r="A1160" s="21" t="b">
        <f>SOF[[#This Row],[RepDate]]='Monthly-Individual-Data'!A1165</f>
        <v>0</v>
      </c>
      <c r="B1160" s="21">
        <v>44866</v>
      </c>
      <c r="C1160" t="s">
        <v>296</v>
      </c>
      <c r="D1160" t="s">
        <v>109</v>
      </c>
      <c r="E1160">
        <v>42</v>
      </c>
      <c r="F1160" t="str">
        <f>INDEX(Branch[Area],MATCH(SOF[[#This Row],[Branch]],Branch[SortCode],0))</f>
        <v>North &amp; West</v>
      </c>
      <c r="G1160" t="str">
        <f>INDEX(Branch[Branch],MATCH(SOF[[#This Row],[Branch]],Branch[SortCode],0))</f>
        <v>Portlaoise</v>
      </c>
      <c r="V1160">
        <v>990722</v>
      </c>
      <c r="W1160" t="str">
        <f t="shared" si="23"/>
        <v>11172230</v>
      </c>
    </row>
    <row r="1161" spans="1:23" x14ac:dyDescent="0.55000000000000004">
      <c r="A1161" s="21" t="b">
        <f>SOF[[#This Row],[RepDate]]='Monthly-Individual-Data'!A1166</f>
        <v>0</v>
      </c>
      <c r="B1161" s="21">
        <v>44866</v>
      </c>
      <c r="C1161" t="s">
        <v>296</v>
      </c>
      <c r="D1161" t="s">
        <v>169</v>
      </c>
      <c r="E1161">
        <v>59</v>
      </c>
      <c r="F1161" t="str">
        <f>INDEX(Branch[Area],MATCH(SOF[[#This Row],[Branch]],Branch[SortCode],0))</f>
        <v>North &amp; West</v>
      </c>
      <c r="G1161" t="str">
        <f>INDEX(Branch[Branch],MATCH(SOF[[#This Row],[Branch]],Branch[SortCode],0))</f>
        <v>Portlaoise</v>
      </c>
      <c r="V1161">
        <v>990722</v>
      </c>
      <c r="W1161" t="str">
        <f t="shared" si="23"/>
        <v>11172230</v>
      </c>
    </row>
    <row r="1162" spans="1:23" x14ac:dyDescent="0.55000000000000004">
      <c r="A1162" s="21" t="b">
        <f>SOF[[#This Row],[RepDate]]='Monthly-Individual-Data'!A1167</f>
        <v>0</v>
      </c>
      <c r="B1162" s="21">
        <v>44866</v>
      </c>
      <c r="C1162" t="s">
        <v>296</v>
      </c>
      <c r="D1162" t="s">
        <v>173</v>
      </c>
      <c r="E1162">
        <v>74</v>
      </c>
      <c r="F1162" t="str">
        <f>INDEX(Branch[Area],MATCH(SOF[[#This Row],[Branch]],Branch[SortCode],0))</f>
        <v>North &amp; West</v>
      </c>
      <c r="G1162" t="str">
        <f>INDEX(Branch[Branch],MATCH(SOF[[#This Row],[Branch]],Branch[SortCode],0))</f>
        <v>Portlaoise</v>
      </c>
      <c r="V1162">
        <v>990722</v>
      </c>
      <c r="W1162" t="str">
        <f t="shared" si="23"/>
        <v>11172230</v>
      </c>
    </row>
    <row r="1163" spans="1:23" x14ac:dyDescent="0.55000000000000004">
      <c r="A1163" s="21" t="b">
        <f>SOF[[#This Row],[RepDate]]='Monthly-Individual-Data'!A1168</f>
        <v>0</v>
      </c>
      <c r="B1163" s="21">
        <v>44866</v>
      </c>
      <c r="C1163" t="s">
        <v>296</v>
      </c>
      <c r="D1163" t="s">
        <v>174</v>
      </c>
      <c r="E1163">
        <v>160</v>
      </c>
      <c r="F1163" t="str">
        <f>INDEX(Branch[Area],MATCH(SOF[[#This Row],[Branch]],Branch[SortCode],0))</f>
        <v>North &amp; West</v>
      </c>
      <c r="G1163" t="str">
        <f>INDEX(Branch[Branch],MATCH(SOF[[#This Row],[Branch]],Branch[SortCode],0))</f>
        <v>Portlaoise</v>
      </c>
      <c r="V1163">
        <v>990722</v>
      </c>
      <c r="W1163" t="str">
        <f t="shared" si="23"/>
        <v>11172230</v>
      </c>
    </row>
    <row r="1164" spans="1:23" x14ac:dyDescent="0.55000000000000004">
      <c r="A1164" s="21" t="b">
        <f>SOF[[#This Row],[RepDate]]='Monthly-Individual-Data'!A1169</f>
        <v>0</v>
      </c>
      <c r="B1164" s="21">
        <v>44866</v>
      </c>
      <c r="C1164" t="s">
        <v>296</v>
      </c>
      <c r="D1164" t="s">
        <v>175</v>
      </c>
      <c r="E1164">
        <v>55</v>
      </c>
      <c r="F1164" t="str">
        <f>INDEX(Branch[Area],MATCH(SOF[[#This Row],[Branch]],Branch[SortCode],0))</f>
        <v>North &amp; West</v>
      </c>
      <c r="G1164" t="str">
        <f>INDEX(Branch[Branch],MATCH(SOF[[#This Row],[Branch]],Branch[SortCode],0))</f>
        <v>Portlaoise</v>
      </c>
      <c r="V1164">
        <v>990722</v>
      </c>
      <c r="W1164" t="str">
        <f t="shared" si="23"/>
        <v>11172230</v>
      </c>
    </row>
    <row r="1165" spans="1:23" x14ac:dyDescent="0.55000000000000004">
      <c r="A1165" s="21" t="b">
        <f>SOF[[#This Row],[RepDate]]='Monthly-Individual-Data'!A1170</f>
        <v>0</v>
      </c>
      <c r="B1165" s="21">
        <v>44866</v>
      </c>
      <c r="C1165" t="s">
        <v>293</v>
      </c>
      <c r="D1165" t="s">
        <v>109</v>
      </c>
      <c r="E1165">
        <v>52</v>
      </c>
      <c r="F1165" t="str">
        <f>INDEX(Branch[Area],MATCH(SOF[[#This Row],[Branch]],Branch[SortCode],0))</f>
        <v>North &amp; West</v>
      </c>
      <c r="G1165" t="str">
        <f>INDEX(Branch[Branch],MATCH(SOF[[#This Row],[Branch]],Branch[SortCode],0))</f>
        <v>131 O'Connell St</v>
      </c>
      <c r="V1165">
        <v>990724</v>
      </c>
      <c r="W1165" t="str">
        <f t="shared" si="23"/>
        <v>10872460</v>
      </c>
    </row>
    <row r="1166" spans="1:23" x14ac:dyDescent="0.55000000000000004">
      <c r="A1166" s="21" t="b">
        <f>SOF[[#This Row],[RepDate]]='Monthly-Individual-Data'!A1171</f>
        <v>0</v>
      </c>
      <c r="B1166" s="21">
        <v>44866</v>
      </c>
      <c r="C1166" t="s">
        <v>293</v>
      </c>
      <c r="D1166" t="s">
        <v>168</v>
      </c>
      <c r="E1166">
        <v>41</v>
      </c>
      <c r="F1166" t="str">
        <f>INDEX(Branch[Area],MATCH(SOF[[#This Row],[Branch]],Branch[SortCode],0))</f>
        <v>North &amp; West</v>
      </c>
      <c r="G1166" t="str">
        <f>INDEX(Branch[Branch],MATCH(SOF[[#This Row],[Branch]],Branch[SortCode],0))</f>
        <v>131 O'Connell St</v>
      </c>
      <c r="V1166">
        <v>990724</v>
      </c>
      <c r="W1166" t="str">
        <f t="shared" si="23"/>
        <v>10872460</v>
      </c>
    </row>
    <row r="1167" spans="1:23" x14ac:dyDescent="0.55000000000000004">
      <c r="A1167" s="21" t="b">
        <f>SOF[[#This Row],[RepDate]]='Monthly-Individual-Data'!A1172</f>
        <v>0</v>
      </c>
      <c r="B1167" s="21">
        <v>44866</v>
      </c>
      <c r="C1167" t="s">
        <v>293</v>
      </c>
      <c r="D1167" t="s">
        <v>169</v>
      </c>
      <c r="E1167">
        <v>120</v>
      </c>
      <c r="F1167" t="str">
        <f>INDEX(Branch[Area],MATCH(SOF[[#This Row],[Branch]],Branch[SortCode],0))</f>
        <v>North &amp; West</v>
      </c>
      <c r="G1167" t="str">
        <f>INDEX(Branch[Branch],MATCH(SOF[[#This Row],[Branch]],Branch[SortCode],0))</f>
        <v>131 O'Connell St</v>
      </c>
      <c r="V1167">
        <v>990724</v>
      </c>
      <c r="W1167" t="str">
        <f t="shared" si="23"/>
        <v>10872460</v>
      </c>
    </row>
    <row r="1168" spans="1:23" x14ac:dyDescent="0.55000000000000004">
      <c r="A1168" s="21" t="b">
        <f>SOF[[#This Row],[RepDate]]='Monthly-Individual-Data'!A1173</f>
        <v>0</v>
      </c>
      <c r="B1168" s="21">
        <v>44866</v>
      </c>
      <c r="C1168" t="s">
        <v>293</v>
      </c>
      <c r="D1168" t="s">
        <v>170</v>
      </c>
      <c r="E1168">
        <v>48</v>
      </c>
      <c r="F1168" t="str">
        <f>INDEX(Branch[Area],MATCH(SOF[[#This Row],[Branch]],Branch[SortCode],0))</f>
        <v>North &amp; West</v>
      </c>
      <c r="G1168" t="str">
        <f>INDEX(Branch[Branch],MATCH(SOF[[#This Row],[Branch]],Branch[SortCode],0))</f>
        <v>131 O'Connell St</v>
      </c>
      <c r="V1168">
        <v>990724</v>
      </c>
      <c r="W1168" t="str">
        <f t="shared" si="23"/>
        <v>10872460</v>
      </c>
    </row>
    <row r="1169" spans="1:23" x14ac:dyDescent="0.55000000000000004">
      <c r="A1169" s="21" t="b">
        <f>SOF[[#This Row],[RepDate]]='Monthly-Individual-Data'!A1174</f>
        <v>0</v>
      </c>
      <c r="B1169" s="21">
        <v>44866</v>
      </c>
      <c r="C1169" t="s">
        <v>293</v>
      </c>
      <c r="D1169" t="s">
        <v>171</v>
      </c>
      <c r="E1169">
        <v>40</v>
      </c>
      <c r="F1169" t="str">
        <f>INDEX(Branch[Area],MATCH(SOF[[#This Row],[Branch]],Branch[SortCode],0))</f>
        <v>North &amp; West</v>
      </c>
      <c r="G1169" t="str">
        <f>INDEX(Branch[Branch],MATCH(SOF[[#This Row],[Branch]],Branch[SortCode],0))</f>
        <v>131 O'Connell St</v>
      </c>
      <c r="V1169">
        <v>990724</v>
      </c>
      <c r="W1169" t="str">
        <f t="shared" si="23"/>
        <v>10872460</v>
      </c>
    </row>
    <row r="1170" spans="1:23" x14ac:dyDescent="0.55000000000000004">
      <c r="A1170" s="21" t="b">
        <f>SOF[[#This Row],[RepDate]]='Monthly-Individual-Data'!A1175</f>
        <v>0</v>
      </c>
      <c r="B1170" s="21">
        <v>44866</v>
      </c>
      <c r="C1170" t="s">
        <v>293</v>
      </c>
      <c r="D1170" t="s">
        <v>175</v>
      </c>
      <c r="E1170">
        <v>81</v>
      </c>
      <c r="F1170" t="str">
        <f>INDEX(Branch[Area],MATCH(SOF[[#This Row],[Branch]],Branch[SortCode],0))</f>
        <v>North &amp; West</v>
      </c>
      <c r="G1170" t="str">
        <f>INDEX(Branch[Branch],MATCH(SOF[[#This Row],[Branch]],Branch[SortCode],0))</f>
        <v>131 O'Connell St</v>
      </c>
      <c r="V1170">
        <v>990724</v>
      </c>
      <c r="W1170" t="str">
        <f t="shared" si="23"/>
        <v>10872460</v>
      </c>
    </row>
    <row r="1171" spans="1:23" x14ac:dyDescent="0.55000000000000004">
      <c r="A1171" s="21" t="b">
        <f>SOF[[#This Row],[RepDate]]='Monthly-Individual-Data'!A1176</f>
        <v>0</v>
      </c>
      <c r="B1171" s="21">
        <v>44866</v>
      </c>
      <c r="C1171" t="s">
        <v>293</v>
      </c>
      <c r="D1171" t="s">
        <v>179</v>
      </c>
      <c r="E1171">
        <v>62</v>
      </c>
      <c r="F1171" t="str">
        <f>INDEX(Branch[Area],MATCH(SOF[[#This Row],[Branch]],Branch[SortCode],0))</f>
        <v>North &amp; West</v>
      </c>
      <c r="G1171" t="str">
        <f>INDEX(Branch[Branch],MATCH(SOF[[#This Row],[Branch]],Branch[SortCode],0))</f>
        <v>131 O'Connell St</v>
      </c>
      <c r="V1171">
        <v>990724</v>
      </c>
      <c r="W1171" t="str">
        <f t="shared" si="23"/>
        <v>10872460</v>
      </c>
    </row>
    <row r="1172" spans="1:23" x14ac:dyDescent="0.55000000000000004">
      <c r="A1172" s="21" t="b">
        <f>SOF[[#This Row],[RepDate]]='Monthly-Individual-Data'!A1177</f>
        <v>0</v>
      </c>
      <c r="B1172" s="21">
        <v>44866</v>
      </c>
      <c r="C1172" t="s">
        <v>293</v>
      </c>
      <c r="D1172" t="s">
        <v>180</v>
      </c>
      <c r="E1172">
        <v>77</v>
      </c>
      <c r="F1172" t="str">
        <f>INDEX(Branch[Area],MATCH(SOF[[#This Row],[Branch]],Branch[SortCode],0))</f>
        <v>North &amp; West</v>
      </c>
      <c r="G1172" t="str">
        <f>INDEX(Branch[Branch],MATCH(SOF[[#This Row],[Branch]],Branch[SortCode],0))</f>
        <v>131 O'Connell St</v>
      </c>
      <c r="V1172">
        <v>990724</v>
      </c>
      <c r="W1172" t="str">
        <f t="shared" si="23"/>
        <v>10872460</v>
      </c>
    </row>
    <row r="1173" spans="1:23" x14ac:dyDescent="0.55000000000000004">
      <c r="A1173" s="21" t="b">
        <f>SOF[[#This Row],[RepDate]]='Monthly-Individual-Data'!A1178</f>
        <v>0</v>
      </c>
      <c r="B1173" s="21">
        <v>44866</v>
      </c>
      <c r="C1173" t="s">
        <v>287</v>
      </c>
      <c r="D1173" t="s">
        <v>109</v>
      </c>
      <c r="E1173">
        <v>111</v>
      </c>
      <c r="F1173" t="str">
        <f>INDEX(Branch[Area],MATCH(SOF[[#This Row],[Branch]],Branch[SortCode],0))</f>
        <v>North &amp; West</v>
      </c>
      <c r="G1173" t="str">
        <f>INDEX(Branch[Branch],MATCH(SOF[[#This Row],[Branch]],Branch[SortCode],0))</f>
        <v>Eyre Square</v>
      </c>
      <c r="V1173">
        <v>990725</v>
      </c>
      <c r="W1173" t="str">
        <f t="shared" si="23"/>
        <v>10272512</v>
      </c>
    </row>
    <row r="1174" spans="1:23" x14ac:dyDescent="0.55000000000000004">
      <c r="A1174" s="21" t="b">
        <f>SOF[[#This Row],[RepDate]]='Monthly-Individual-Data'!A1179</f>
        <v>0</v>
      </c>
      <c r="B1174" s="21">
        <v>44866</v>
      </c>
      <c r="C1174" t="s">
        <v>295</v>
      </c>
      <c r="D1174" t="s">
        <v>109</v>
      </c>
      <c r="E1174">
        <v>49</v>
      </c>
      <c r="F1174" t="str">
        <f>INDEX(Branch[Area],MATCH(SOF[[#This Row],[Branch]],Branch[SortCode],0))</f>
        <v>North &amp; West</v>
      </c>
      <c r="G1174" t="str">
        <f>INDEX(Branch[Branch],MATCH(SOF[[#This Row],[Branch]],Branch[SortCode],0))</f>
        <v>Castletroy</v>
      </c>
      <c r="V1174">
        <v>990726</v>
      </c>
      <c r="W1174" t="str">
        <f t="shared" si="23"/>
        <v>11072640</v>
      </c>
    </row>
    <row r="1175" spans="1:23" x14ac:dyDescent="0.55000000000000004">
      <c r="A1175" s="21" t="b">
        <f>SOF[[#This Row],[RepDate]]='Monthly-Individual-Data'!A1180</f>
        <v>0</v>
      </c>
      <c r="B1175" s="21">
        <v>44866</v>
      </c>
      <c r="C1175" t="s">
        <v>295</v>
      </c>
      <c r="D1175" t="s">
        <v>169</v>
      </c>
      <c r="E1175">
        <v>29</v>
      </c>
      <c r="F1175" t="str">
        <f>INDEX(Branch[Area],MATCH(SOF[[#This Row],[Branch]],Branch[SortCode],0))</f>
        <v>North &amp; West</v>
      </c>
      <c r="G1175" t="str">
        <f>INDEX(Branch[Branch],MATCH(SOF[[#This Row],[Branch]],Branch[SortCode],0))</f>
        <v>Castletroy</v>
      </c>
      <c r="V1175">
        <v>990726</v>
      </c>
      <c r="W1175" t="str">
        <f t="shared" si="23"/>
        <v>11072640</v>
      </c>
    </row>
    <row r="1176" spans="1:23" x14ac:dyDescent="0.55000000000000004">
      <c r="A1176" s="21" t="b">
        <f>SOF[[#This Row],[RepDate]]='Monthly-Individual-Data'!A1181</f>
        <v>0</v>
      </c>
      <c r="B1176" s="21">
        <v>44866</v>
      </c>
      <c r="C1176" t="s">
        <v>295</v>
      </c>
      <c r="D1176" t="s">
        <v>174</v>
      </c>
      <c r="E1176">
        <v>71</v>
      </c>
      <c r="F1176" t="str">
        <f>INDEX(Branch[Area],MATCH(SOF[[#This Row],[Branch]],Branch[SortCode],0))</f>
        <v>North &amp; West</v>
      </c>
      <c r="G1176" t="str">
        <f>INDEX(Branch[Branch],MATCH(SOF[[#This Row],[Branch]],Branch[SortCode],0))</f>
        <v>Castletroy</v>
      </c>
      <c r="V1176">
        <v>990726</v>
      </c>
      <c r="W1176" t="str">
        <f t="shared" si="23"/>
        <v>11072640</v>
      </c>
    </row>
    <row r="1177" spans="1:23" x14ac:dyDescent="0.55000000000000004">
      <c r="A1177" s="21" t="b">
        <f>SOF[[#This Row],[RepDate]]='Monthly-Individual-Data'!A1182</f>
        <v>0</v>
      </c>
      <c r="B1177" s="21">
        <v>44866</v>
      </c>
      <c r="C1177" t="s">
        <v>291</v>
      </c>
      <c r="D1177" t="s">
        <v>109</v>
      </c>
      <c r="E1177">
        <v>93</v>
      </c>
      <c r="F1177" t="str">
        <f>INDEX(Branch[Area],MATCH(SOF[[#This Row],[Branch]],Branch[SortCode],0))</f>
        <v>North &amp; West</v>
      </c>
      <c r="G1177" t="str">
        <f>INDEX(Branch[Branch],MATCH(SOF[[#This Row],[Branch]],Branch[SortCode],0))</f>
        <v>Newcastlewest</v>
      </c>
      <c r="V1177">
        <v>990727</v>
      </c>
      <c r="W1177" t="str">
        <f t="shared" si="23"/>
        <v>10672780</v>
      </c>
    </row>
    <row r="1178" spans="1:23" x14ac:dyDescent="0.55000000000000004">
      <c r="A1178" s="21" t="b">
        <f>SOF[[#This Row],[RepDate]]='Monthly-Individual-Data'!A1183</f>
        <v>0</v>
      </c>
      <c r="B1178" s="21">
        <v>44866</v>
      </c>
      <c r="C1178" t="s">
        <v>291</v>
      </c>
      <c r="D1178" t="s">
        <v>168</v>
      </c>
      <c r="E1178">
        <v>71</v>
      </c>
      <c r="F1178" t="str">
        <f>INDEX(Branch[Area],MATCH(SOF[[#This Row],[Branch]],Branch[SortCode],0))</f>
        <v>North &amp; West</v>
      </c>
      <c r="G1178" t="str">
        <f>INDEX(Branch[Branch],MATCH(SOF[[#This Row],[Branch]],Branch[SortCode],0))</f>
        <v>Newcastlewest</v>
      </c>
      <c r="V1178">
        <v>990727</v>
      </c>
      <c r="W1178" t="str">
        <f t="shared" si="23"/>
        <v>10672780</v>
      </c>
    </row>
    <row r="1179" spans="1:23" x14ac:dyDescent="0.55000000000000004">
      <c r="A1179" s="21" t="b">
        <f>SOF[[#This Row],[RepDate]]='Monthly-Individual-Data'!A1184</f>
        <v>0</v>
      </c>
      <c r="B1179" s="21">
        <v>44866</v>
      </c>
      <c r="C1179" t="s">
        <v>291</v>
      </c>
      <c r="D1179" t="s">
        <v>169</v>
      </c>
      <c r="E1179">
        <v>90</v>
      </c>
      <c r="F1179" t="str">
        <f>INDEX(Branch[Area],MATCH(SOF[[#This Row],[Branch]],Branch[SortCode],0))</f>
        <v>North &amp; West</v>
      </c>
      <c r="G1179" t="str">
        <f>INDEX(Branch[Branch],MATCH(SOF[[#This Row],[Branch]],Branch[SortCode],0))</f>
        <v>Newcastlewest</v>
      </c>
      <c r="V1179">
        <v>990727</v>
      </c>
      <c r="W1179" t="str">
        <f t="shared" si="23"/>
        <v>10672780</v>
      </c>
    </row>
    <row r="1180" spans="1:23" x14ac:dyDescent="0.55000000000000004">
      <c r="A1180" s="21" t="b">
        <f>SOF[[#This Row],[RepDate]]='Monthly-Individual-Data'!A1185</f>
        <v>0</v>
      </c>
      <c r="B1180" s="21">
        <v>44866</v>
      </c>
      <c r="C1180" t="s">
        <v>291</v>
      </c>
      <c r="D1180" t="s">
        <v>171</v>
      </c>
      <c r="E1180">
        <v>70</v>
      </c>
      <c r="F1180" t="str">
        <f>INDEX(Branch[Area],MATCH(SOF[[#This Row],[Branch]],Branch[SortCode],0))</f>
        <v>North &amp; West</v>
      </c>
      <c r="G1180" t="str">
        <f>INDEX(Branch[Branch],MATCH(SOF[[#This Row],[Branch]],Branch[SortCode],0))</f>
        <v>Newcastlewest</v>
      </c>
      <c r="V1180">
        <v>990727</v>
      </c>
      <c r="W1180" t="str">
        <f t="shared" si="23"/>
        <v>10672780</v>
      </c>
    </row>
    <row r="1181" spans="1:23" x14ac:dyDescent="0.55000000000000004">
      <c r="A1181" s="21" t="b">
        <f>SOF[[#This Row],[RepDate]]='Monthly-Individual-Data'!A1186</f>
        <v>0</v>
      </c>
      <c r="B1181" s="21">
        <v>44866</v>
      </c>
      <c r="C1181" t="s">
        <v>291</v>
      </c>
      <c r="D1181" t="s">
        <v>174</v>
      </c>
      <c r="E1181">
        <v>156</v>
      </c>
      <c r="F1181" t="str">
        <f>INDEX(Branch[Area],MATCH(SOF[[#This Row],[Branch]],Branch[SortCode],0))</f>
        <v>North &amp; West</v>
      </c>
      <c r="G1181" t="str">
        <f>INDEX(Branch[Branch],MATCH(SOF[[#This Row],[Branch]],Branch[SortCode],0))</f>
        <v>Newcastlewest</v>
      </c>
      <c r="V1181">
        <v>990727</v>
      </c>
      <c r="W1181" t="str">
        <f t="shared" si="23"/>
        <v>10672780</v>
      </c>
    </row>
    <row r="1182" spans="1:23" x14ac:dyDescent="0.55000000000000004">
      <c r="A1182" s="21" t="b">
        <f>SOF[[#This Row],[RepDate]]='Monthly-Individual-Data'!A1187</f>
        <v>0</v>
      </c>
      <c r="B1182" s="21">
        <v>44866</v>
      </c>
      <c r="C1182" t="s">
        <v>291</v>
      </c>
      <c r="D1182" t="s">
        <v>175</v>
      </c>
      <c r="E1182">
        <v>84</v>
      </c>
      <c r="F1182" t="str">
        <f>INDEX(Branch[Area],MATCH(SOF[[#This Row],[Branch]],Branch[SortCode],0))</f>
        <v>North &amp; West</v>
      </c>
      <c r="G1182" t="str">
        <f>INDEX(Branch[Branch],MATCH(SOF[[#This Row],[Branch]],Branch[SortCode],0))</f>
        <v>Newcastlewest</v>
      </c>
      <c r="V1182">
        <v>990727</v>
      </c>
      <c r="W1182" t="str">
        <f t="shared" si="23"/>
        <v>10672780</v>
      </c>
    </row>
    <row r="1183" spans="1:23" x14ac:dyDescent="0.55000000000000004">
      <c r="A1183" s="21" t="b">
        <f>SOF[[#This Row],[RepDate]]='Monthly-Individual-Data'!A1188</f>
        <v>0</v>
      </c>
      <c r="B1183" s="21">
        <v>44866</v>
      </c>
      <c r="C1183" t="s">
        <v>290</v>
      </c>
      <c r="D1183" t="s">
        <v>109</v>
      </c>
      <c r="E1183">
        <v>67</v>
      </c>
      <c r="F1183" t="str">
        <f>INDEX(Branch[Area],MATCH(SOF[[#This Row],[Branch]],Branch[SortCode],0))</f>
        <v>North &amp; West</v>
      </c>
      <c r="G1183" t="str">
        <f>INDEX(Branch[Branch],MATCH(SOF[[#This Row],[Branch]],Branch[SortCode],0))</f>
        <v>Ennis</v>
      </c>
      <c r="V1183">
        <v>990728</v>
      </c>
      <c r="W1183" t="str">
        <f t="shared" si="23"/>
        <v>10572890</v>
      </c>
    </row>
    <row r="1184" spans="1:23" x14ac:dyDescent="0.55000000000000004">
      <c r="A1184" s="21" t="b">
        <f>SOF[[#This Row],[RepDate]]='Monthly-Individual-Data'!A1189</f>
        <v>0</v>
      </c>
      <c r="B1184" s="21">
        <v>44866</v>
      </c>
      <c r="C1184" t="s">
        <v>290</v>
      </c>
      <c r="D1184" t="s">
        <v>168</v>
      </c>
      <c r="E1184">
        <v>157</v>
      </c>
      <c r="F1184" t="str">
        <f>INDEX(Branch[Area],MATCH(SOF[[#This Row],[Branch]],Branch[SortCode],0))</f>
        <v>North &amp; West</v>
      </c>
      <c r="G1184" t="str">
        <f>INDEX(Branch[Branch],MATCH(SOF[[#This Row],[Branch]],Branch[SortCode],0))</f>
        <v>Ennis</v>
      </c>
      <c r="V1184">
        <v>990728</v>
      </c>
      <c r="W1184" t="str">
        <f t="shared" si="23"/>
        <v>10572890</v>
      </c>
    </row>
    <row r="1185" spans="1:23" x14ac:dyDescent="0.55000000000000004">
      <c r="A1185" s="21" t="b">
        <f>SOF[[#This Row],[RepDate]]='Monthly-Individual-Data'!A1190</f>
        <v>0</v>
      </c>
      <c r="B1185" s="21">
        <v>44866</v>
      </c>
      <c r="C1185" t="s">
        <v>290</v>
      </c>
      <c r="D1185" t="s">
        <v>169</v>
      </c>
      <c r="E1185">
        <v>133</v>
      </c>
      <c r="F1185" t="str">
        <f>INDEX(Branch[Area],MATCH(SOF[[#This Row],[Branch]],Branch[SortCode],0))</f>
        <v>North &amp; West</v>
      </c>
      <c r="G1185" t="str">
        <f>INDEX(Branch[Branch],MATCH(SOF[[#This Row],[Branch]],Branch[SortCode],0))</f>
        <v>Ennis</v>
      </c>
      <c r="V1185">
        <v>990728</v>
      </c>
      <c r="W1185" t="str">
        <f t="shared" si="23"/>
        <v>10572890</v>
      </c>
    </row>
    <row r="1186" spans="1:23" x14ac:dyDescent="0.55000000000000004">
      <c r="A1186" s="21" t="b">
        <f>SOF[[#This Row],[RepDate]]='Monthly-Individual-Data'!A1191</f>
        <v>0</v>
      </c>
      <c r="B1186" s="21">
        <v>44866</v>
      </c>
      <c r="C1186" t="s">
        <v>290</v>
      </c>
      <c r="D1186" t="s">
        <v>171</v>
      </c>
      <c r="E1186">
        <v>16</v>
      </c>
      <c r="F1186" t="str">
        <f>INDEX(Branch[Area],MATCH(SOF[[#This Row],[Branch]],Branch[SortCode],0))</f>
        <v>North &amp; West</v>
      </c>
      <c r="G1186" t="str">
        <f>INDEX(Branch[Branch],MATCH(SOF[[#This Row],[Branch]],Branch[SortCode],0))</f>
        <v>Ennis</v>
      </c>
      <c r="V1186">
        <v>990728</v>
      </c>
      <c r="W1186" t="str">
        <f t="shared" si="23"/>
        <v>10572890</v>
      </c>
    </row>
    <row r="1187" spans="1:23" x14ac:dyDescent="0.55000000000000004">
      <c r="A1187" s="21" t="b">
        <f>SOF[[#This Row],[RepDate]]='Monthly-Individual-Data'!A1192</f>
        <v>0</v>
      </c>
      <c r="B1187" s="21">
        <v>44866</v>
      </c>
      <c r="C1187" t="s">
        <v>290</v>
      </c>
      <c r="D1187" t="s">
        <v>174</v>
      </c>
      <c r="E1187">
        <v>66</v>
      </c>
      <c r="F1187" t="str">
        <f>INDEX(Branch[Area],MATCH(SOF[[#This Row],[Branch]],Branch[SortCode],0))</f>
        <v>North &amp; West</v>
      </c>
      <c r="G1187" t="str">
        <f>INDEX(Branch[Branch],MATCH(SOF[[#This Row],[Branch]],Branch[SortCode],0))</f>
        <v>Ennis</v>
      </c>
      <c r="V1187">
        <v>990728</v>
      </c>
      <c r="W1187" t="str">
        <f t="shared" si="23"/>
        <v>10572890</v>
      </c>
    </row>
    <row r="1188" spans="1:23" x14ac:dyDescent="0.55000000000000004">
      <c r="A1188" s="21" t="b">
        <f>SOF[[#This Row],[RepDate]]='Monthly-Individual-Data'!A1193</f>
        <v>0</v>
      </c>
      <c r="B1188" s="21">
        <v>44866</v>
      </c>
      <c r="C1188" t="s">
        <v>290</v>
      </c>
      <c r="D1188" t="s">
        <v>175</v>
      </c>
      <c r="E1188">
        <v>72</v>
      </c>
      <c r="F1188" t="str">
        <f>INDEX(Branch[Area],MATCH(SOF[[#This Row],[Branch]],Branch[SortCode],0))</f>
        <v>North &amp; West</v>
      </c>
      <c r="G1188" t="str">
        <f>INDEX(Branch[Branch],MATCH(SOF[[#This Row],[Branch]],Branch[SortCode],0))</f>
        <v>Ennis</v>
      </c>
      <c r="V1188">
        <v>990728</v>
      </c>
      <c r="W1188" t="str">
        <f t="shared" si="23"/>
        <v>10572890</v>
      </c>
    </row>
    <row r="1189" spans="1:23" x14ac:dyDescent="0.55000000000000004">
      <c r="A1189" s="21" t="b">
        <f>SOF[[#This Row],[RepDate]]='Monthly-Individual-Data'!A1194</f>
        <v>0</v>
      </c>
      <c r="B1189" s="21">
        <v>44866</v>
      </c>
      <c r="C1189" t="s">
        <v>290</v>
      </c>
      <c r="D1189" t="s">
        <v>179</v>
      </c>
      <c r="E1189">
        <v>61</v>
      </c>
      <c r="F1189" t="str">
        <f>INDEX(Branch[Area],MATCH(SOF[[#This Row],[Branch]],Branch[SortCode],0))</f>
        <v>North &amp; West</v>
      </c>
      <c r="G1189" t="str">
        <f>INDEX(Branch[Branch],MATCH(SOF[[#This Row],[Branch]],Branch[SortCode],0))</f>
        <v>Ennis</v>
      </c>
      <c r="V1189">
        <v>990728</v>
      </c>
      <c r="W1189" t="str">
        <f t="shared" si="23"/>
        <v>10572890</v>
      </c>
    </row>
    <row r="1190" spans="1:23" x14ac:dyDescent="0.55000000000000004">
      <c r="A1190" s="21" t="b">
        <f>SOF[[#This Row],[RepDate]]='Monthly-Individual-Data'!A1195</f>
        <v>0</v>
      </c>
      <c r="B1190" s="21">
        <v>44866</v>
      </c>
      <c r="C1190" t="s">
        <v>290</v>
      </c>
      <c r="D1190" t="s">
        <v>180</v>
      </c>
      <c r="E1190">
        <v>137</v>
      </c>
      <c r="F1190" t="str">
        <f>INDEX(Branch[Area],MATCH(SOF[[#This Row],[Branch]],Branch[SortCode],0))</f>
        <v>North &amp; West</v>
      </c>
      <c r="G1190" t="str">
        <f>INDEX(Branch[Branch],MATCH(SOF[[#This Row],[Branch]],Branch[SortCode],0))</f>
        <v>Ennis</v>
      </c>
      <c r="V1190">
        <v>990728</v>
      </c>
      <c r="W1190" t="str">
        <f t="shared" si="23"/>
        <v>10572890</v>
      </c>
    </row>
    <row r="1191" spans="1:23" x14ac:dyDescent="0.55000000000000004">
      <c r="A1191" s="21" t="b">
        <f>SOF[[#This Row],[RepDate]]='Monthly-Individual-Data'!A1196</f>
        <v>0</v>
      </c>
      <c r="B1191" s="21">
        <v>44866</v>
      </c>
      <c r="C1191" t="s">
        <v>285</v>
      </c>
      <c r="D1191" t="s">
        <v>109</v>
      </c>
      <c r="E1191">
        <v>156</v>
      </c>
      <c r="F1191" t="str">
        <f>INDEX(Branch[Area],MATCH(SOF[[#This Row],[Branch]],Branch[SortCode],0))</f>
        <v>North &amp; West</v>
      </c>
      <c r="G1191" t="str">
        <f>INDEX(Branch[Branch],MATCH(SOF[[#This Row],[Branch]],Branch[SortCode],0))</f>
        <v>Castlebar</v>
      </c>
      <c r="V1191">
        <v>990729</v>
      </c>
      <c r="W1191" t="str">
        <f t="shared" si="23"/>
        <v>10072914</v>
      </c>
    </row>
    <row r="1192" spans="1:23" x14ac:dyDescent="0.55000000000000004">
      <c r="A1192" s="21" t="b">
        <f>SOF[[#This Row],[RepDate]]='Monthly-Individual-Data'!A1197</f>
        <v>0</v>
      </c>
      <c r="B1192" s="21">
        <v>44866</v>
      </c>
      <c r="C1192" t="s">
        <v>285</v>
      </c>
      <c r="D1192" t="s">
        <v>168</v>
      </c>
      <c r="E1192">
        <v>75</v>
      </c>
      <c r="F1192" t="str">
        <f>INDEX(Branch[Area],MATCH(SOF[[#This Row],[Branch]],Branch[SortCode],0))</f>
        <v>North &amp; West</v>
      </c>
      <c r="G1192" t="str">
        <f>INDEX(Branch[Branch],MATCH(SOF[[#This Row],[Branch]],Branch[SortCode],0))</f>
        <v>Castlebar</v>
      </c>
      <c r="V1192">
        <v>990729</v>
      </c>
      <c r="W1192" t="str">
        <f t="shared" si="23"/>
        <v>10072914</v>
      </c>
    </row>
    <row r="1193" spans="1:23" x14ac:dyDescent="0.55000000000000004">
      <c r="A1193" s="21" t="b">
        <f>SOF[[#This Row],[RepDate]]='Monthly-Individual-Data'!A1198</f>
        <v>0</v>
      </c>
      <c r="B1193" s="21">
        <v>44866</v>
      </c>
      <c r="C1193" t="s">
        <v>285</v>
      </c>
      <c r="D1193" t="s">
        <v>169</v>
      </c>
      <c r="E1193">
        <v>50</v>
      </c>
      <c r="F1193" t="str">
        <f>INDEX(Branch[Area],MATCH(SOF[[#This Row],[Branch]],Branch[SortCode],0))</f>
        <v>North &amp; West</v>
      </c>
      <c r="G1193" t="str">
        <f>INDEX(Branch[Branch],MATCH(SOF[[#This Row],[Branch]],Branch[SortCode],0))</f>
        <v>Castlebar</v>
      </c>
      <c r="V1193">
        <v>990729</v>
      </c>
      <c r="W1193" t="str">
        <f t="shared" si="23"/>
        <v>10072914</v>
      </c>
    </row>
    <row r="1194" spans="1:23" x14ac:dyDescent="0.55000000000000004">
      <c r="A1194" s="21" t="b">
        <f>SOF[[#This Row],[RepDate]]='Monthly-Individual-Data'!A1199</f>
        <v>0</v>
      </c>
      <c r="B1194" s="21">
        <v>44866</v>
      </c>
      <c r="C1194" t="s">
        <v>285</v>
      </c>
      <c r="D1194" t="s">
        <v>171</v>
      </c>
      <c r="E1194">
        <v>149</v>
      </c>
      <c r="F1194" t="str">
        <f>INDEX(Branch[Area],MATCH(SOF[[#This Row],[Branch]],Branch[SortCode],0))</f>
        <v>North &amp; West</v>
      </c>
      <c r="G1194" t="str">
        <f>INDEX(Branch[Branch],MATCH(SOF[[#This Row],[Branch]],Branch[SortCode],0))</f>
        <v>Castlebar</v>
      </c>
      <c r="V1194">
        <v>990729</v>
      </c>
      <c r="W1194" t="str">
        <f t="shared" si="23"/>
        <v>10072914</v>
      </c>
    </row>
    <row r="1195" spans="1:23" x14ac:dyDescent="0.55000000000000004">
      <c r="A1195" s="21" t="b">
        <f>SOF[[#This Row],[RepDate]]='Monthly-Individual-Data'!A1200</f>
        <v>0</v>
      </c>
      <c r="B1195" s="21">
        <v>44866</v>
      </c>
      <c r="C1195" t="s">
        <v>285</v>
      </c>
      <c r="D1195" t="s">
        <v>174</v>
      </c>
      <c r="E1195">
        <v>20</v>
      </c>
      <c r="F1195" t="str">
        <f>INDEX(Branch[Area],MATCH(SOF[[#This Row],[Branch]],Branch[SortCode],0))</f>
        <v>North &amp; West</v>
      </c>
      <c r="G1195" t="str">
        <f>INDEX(Branch[Branch],MATCH(SOF[[#This Row],[Branch]],Branch[SortCode],0))</f>
        <v>Castlebar</v>
      </c>
      <c r="V1195">
        <v>990729</v>
      </c>
      <c r="W1195" t="str">
        <f t="shared" si="23"/>
        <v>10072914</v>
      </c>
    </row>
    <row r="1196" spans="1:23" x14ac:dyDescent="0.55000000000000004">
      <c r="A1196" s="21" t="b">
        <f>SOF[[#This Row],[RepDate]]='Monthly-Individual-Data'!A1201</f>
        <v>0</v>
      </c>
      <c r="B1196" s="21">
        <v>44866</v>
      </c>
      <c r="C1196" t="s">
        <v>285</v>
      </c>
      <c r="D1196" t="s">
        <v>175</v>
      </c>
      <c r="E1196">
        <v>134</v>
      </c>
      <c r="F1196" t="str">
        <f>INDEX(Branch[Area],MATCH(SOF[[#This Row],[Branch]],Branch[SortCode],0))</f>
        <v>North &amp; West</v>
      </c>
      <c r="G1196" t="str">
        <f>INDEX(Branch[Branch],MATCH(SOF[[#This Row],[Branch]],Branch[SortCode],0))</f>
        <v>Castlebar</v>
      </c>
      <c r="V1196">
        <v>990729</v>
      </c>
      <c r="W1196" t="str">
        <f t="shared" si="23"/>
        <v>10072914</v>
      </c>
    </row>
    <row r="1197" spans="1:23" x14ac:dyDescent="0.55000000000000004">
      <c r="A1197" s="21" t="b">
        <f>SOF[[#This Row],[RepDate]]='Monthly-Individual-Data'!A1202</f>
        <v>0</v>
      </c>
      <c r="B1197" s="21">
        <v>44866</v>
      </c>
      <c r="C1197" t="s">
        <v>285</v>
      </c>
      <c r="D1197" t="s">
        <v>182</v>
      </c>
      <c r="E1197">
        <v>97</v>
      </c>
      <c r="F1197" t="str">
        <f>INDEX(Branch[Area],MATCH(SOF[[#This Row],[Branch]],Branch[SortCode],0))</f>
        <v>North &amp; West</v>
      </c>
      <c r="G1197" t="str">
        <f>INDEX(Branch[Branch],MATCH(SOF[[#This Row],[Branch]],Branch[SortCode],0))</f>
        <v>Castlebar</v>
      </c>
      <c r="V1197">
        <v>990729</v>
      </c>
      <c r="W1197" t="str">
        <f t="shared" si="23"/>
        <v>10072914</v>
      </c>
    </row>
    <row r="1198" spans="1:23" x14ac:dyDescent="0.55000000000000004">
      <c r="A1198" s="21" t="b">
        <f>SOF[[#This Row],[RepDate]]='Monthly-Individual-Data'!A1203</f>
        <v>0</v>
      </c>
      <c r="B1198" s="21">
        <v>44866</v>
      </c>
      <c r="C1198" t="s">
        <v>284</v>
      </c>
      <c r="D1198" t="s">
        <v>168</v>
      </c>
      <c r="E1198">
        <v>45</v>
      </c>
      <c r="F1198" t="str">
        <f>INDEX(Branch[Area],MATCH(SOF[[#This Row],[Branch]],Branch[SortCode],0))</f>
        <v>North &amp; West</v>
      </c>
      <c r="G1198" t="str">
        <f>INDEX(Branch[Branch],MATCH(SOF[[#This Row],[Branch]],Branch[SortCode],0))</f>
        <v>Ballina</v>
      </c>
      <c r="V1198">
        <v>990730</v>
      </c>
      <c r="W1198" t="str">
        <f t="shared" si="23"/>
        <v>99730150</v>
      </c>
    </row>
    <row r="1199" spans="1:23" x14ac:dyDescent="0.55000000000000004">
      <c r="A1199" s="21" t="b">
        <f>SOF[[#This Row],[RepDate]]='Monthly-Individual-Data'!A1204</f>
        <v>0</v>
      </c>
      <c r="B1199" s="21">
        <v>44866</v>
      </c>
      <c r="C1199" t="s">
        <v>284</v>
      </c>
      <c r="D1199" t="s">
        <v>169</v>
      </c>
      <c r="E1199">
        <v>115</v>
      </c>
      <c r="F1199" t="str">
        <f>INDEX(Branch[Area],MATCH(SOF[[#This Row],[Branch]],Branch[SortCode],0))</f>
        <v>North &amp; West</v>
      </c>
      <c r="G1199" t="str">
        <f>INDEX(Branch[Branch],MATCH(SOF[[#This Row],[Branch]],Branch[SortCode],0))</f>
        <v>Ballina</v>
      </c>
      <c r="V1199">
        <v>990730</v>
      </c>
      <c r="W1199" t="str">
        <f t="shared" si="23"/>
        <v>99730150</v>
      </c>
    </row>
    <row r="1200" spans="1:23" x14ac:dyDescent="0.55000000000000004">
      <c r="A1200" s="21" t="b">
        <f>SOF[[#This Row],[RepDate]]='Monthly-Individual-Data'!A1205</f>
        <v>0</v>
      </c>
      <c r="B1200" s="21">
        <v>44866</v>
      </c>
      <c r="C1200" t="s">
        <v>277</v>
      </c>
      <c r="D1200" t="s">
        <v>109</v>
      </c>
      <c r="E1200">
        <v>38</v>
      </c>
      <c r="F1200" t="str">
        <f>INDEX(Branch[Area],MATCH(SOF[[#This Row],[Branch]],Branch[SortCode],0))</f>
        <v>North &amp; West</v>
      </c>
      <c r="G1200" t="str">
        <f>INDEX(Branch[Branch],MATCH(SOF[[#This Row],[Branch]],Branch[SortCode],0))</f>
        <v>Longford</v>
      </c>
      <c r="V1200">
        <v>990731</v>
      </c>
      <c r="W1200" t="str">
        <f t="shared" si="23"/>
        <v>92731220</v>
      </c>
    </row>
    <row r="1201" spans="1:23" x14ac:dyDescent="0.55000000000000004">
      <c r="A1201" s="21" t="b">
        <f>SOF[[#This Row],[RepDate]]='Monthly-Individual-Data'!A1206</f>
        <v>0</v>
      </c>
      <c r="B1201" s="21">
        <v>44866</v>
      </c>
      <c r="C1201" t="s">
        <v>277</v>
      </c>
      <c r="D1201" t="s">
        <v>174</v>
      </c>
      <c r="E1201">
        <v>4</v>
      </c>
      <c r="F1201" t="str">
        <f>INDEX(Branch[Area],MATCH(SOF[[#This Row],[Branch]],Branch[SortCode],0))</f>
        <v>North &amp; West</v>
      </c>
      <c r="G1201" t="str">
        <f>INDEX(Branch[Branch],MATCH(SOF[[#This Row],[Branch]],Branch[SortCode],0))</f>
        <v>Longford</v>
      </c>
      <c r="V1201">
        <v>990731</v>
      </c>
      <c r="W1201" t="str">
        <f t="shared" si="23"/>
        <v>92731220</v>
      </c>
    </row>
    <row r="1202" spans="1:23" x14ac:dyDescent="0.55000000000000004">
      <c r="A1202" s="21" t="b">
        <f>SOF[[#This Row],[RepDate]]='Monthly-Individual-Data'!A1207</f>
        <v>0</v>
      </c>
      <c r="B1202" s="21">
        <v>44866</v>
      </c>
      <c r="C1202" t="s">
        <v>277</v>
      </c>
      <c r="D1202" t="s">
        <v>175</v>
      </c>
      <c r="E1202">
        <v>9</v>
      </c>
      <c r="F1202" t="str">
        <f>INDEX(Branch[Area],MATCH(SOF[[#This Row],[Branch]],Branch[SortCode],0))</f>
        <v>North &amp; West</v>
      </c>
      <c r="G1202" t="str">
        <f>INDEX(Branch[Branch],MATCH(SOF[[#This Row],[Branch]],Branch[SortCode],0))</f>
        <v>Longford</v>
      </c>
      <c r="V1202">
        <v>990731</v>
      </c>
      <c r="W1202" t="str">
        <f t="shared" si="23"/>
        <v>92731220</v>
      </c>
    </row>
    <row r="1203" spans="1:23" x14ac:dyDescent="0.55000000000000004">
      <c r="A1203" s="21" t="b">
        <f>SOF[[#This Row],[RepDate]]='Monthly-Individual-Data'!A1208</f>
        <v>0</v>
      </c>
      <c r="B1203" s="21">
        <v>44866</v>
      </c>
      <c r="C1203" t="s">
        <v>297</v>
      </c>
      <c r="D1203" t="s">
        <v>109</v>
      </c>
      <c r="E1203">
        <v>29</v>
      </c>
      <c r="F1203" t="str">
        <f>INDEX(Branch[Area],MATCH(SOF[[#This Row],[Branch]],Branch[SortCode],0))</f>
        <v>North &amp; West</v>
      </c>
      <c r="G1203" t="str">
        <f>INDEX(Branch[Branch],MATCH(SOF[[#This Row],[Branch]],Branch[SortCode],0))</f>
        <v>Mullingar</v>
      </c>
      <c r="V1203">
        <v>990733</v>
      </c>
      <c r="W1203" t="str">
        <f t="shared" si="23"/>
        <v>11273320</v>
      </c>
    </row>
    <row r="1204" spans="1:23" x14ac:dyDescent="0.55000000000000004">
      <c r="A1204" s="21" t="b">
        <f>SOF[[#This Row],[RepDate]]='Monthly-Individual-Data'!A1209</f>
        <v>0</v>
      </c>
      <c r="B1204" s="21">
        <v>44866</v>
      </c>
      <c r="C1204" t="s">
        <v>297</v>
      </c>
      <c r="D1204" t="s">
        <v>168</v>
      </c>
      <c r="E1204">
        <v>36</v>
      </c>
      <c r="F1204" t="str">
        <f>INDEX(Branch[Area],MATCH(SOF[[#This Row],[Branch]],Branch[SortCode],0))</f>
        <v>North &amp; West</v>
      </c>
      <c r="G1204" t="str">
        <f>INDEX(Branch[Branch],MATCH(SOF[[#This Row],[Branch]],Branch[SortCode],0))</f>
        <v>Mullingar</v>
      </c>
      <c r="V1204">
        <v>990733</v>
      </c>
      <c r="W1204" t="str">
        <f t="shared" si="23"/>
        <v>11273320</v>
      </c>
    </row>
    <row r="1205" spans="1:23" x14ac:dyDescent="0.55000000000000004">
      <c r="A1205" s="21" t="b">
        <f>SOF[[#This Row],[RepDate]]='Monthly-Individual-Data'!A1210</f>
        <v>0</v>
      </c>
      <c r="B1205" s="21">
        <v>44866</v>
      </c>
      <c r="C1205" t="s">
        <v>297</v>
      </c>
      <c r="D1205" t="s">
        <v>169</v>
      </c>
      <c r="E1205">
        <v>2</v>
      </c>
      <c r="F1205" t="str">
        <f>INDEX(Branch[Area],MATCH(SOF[[#This Row],[Branch]],Branch[SortCode],0))</f>
        <v>North &amp; West</v>
      </c>
      <c r="G1205" t="str">
        <f>INDEX(Branch[Branch],MATCH(SOF[[#This Row],[Branch]],Branch[SortCode],0))</f>
        <v>Mullingar</v>
      </c>
      <c r="V1205">
        <v>990733</v>
      </c>
      <c r="W1205" t="str">
        <f t="shared" si="23"/>
        <v>11273320</v>
      </c>
    </row>
    <row r="1206" spans="1:23" x14ac:dyDescent="0.55000000000000004">
      <c r="A1206" s="21" t="b">
        <f>SOF[[#This Row],[RepDate]]='Monthly-Individual-Data'!A1211</f>
        <v>0</v>
      </c>
      <c r="B1206" s="21">
        <v>44866</v>
      </c>
      <c r="C1206" t="s">
        <v>297</v>
      </c>
      <c r="D1206" t="s">
        <v>171</v>
      </c>
      <c r="E1206">
        <v>56</v>
      </c>
      <c r="F1206" t="str">
        <f>INDEX(Branch[Area],MATCH(SOF[[#This Row],[Branch]],Branch[SortCode],0))</f>
        <v>North &amp; West</v>
      </c>
      <c r="G1206" t="str">
        <f>INDEX(Branch[Branch],MATCH(SOF[[#This Row],[Branch]],Branch[SortCode],0))</f>
        <v>Mullingar</v>
      </c>
      <c r="V1206">
        <v>990733</v>
      </c>
      <c r="W1206" t="str">
        <f t="shared" si="23"/>
        <v>11273320</v>
      </c>
    </row>
    <row r="1207" spans="1:23" x14ac:dyDescent="0.55000000000000004">
      <c r="A1207" s="21" t="b">
        <f>SOF[[#This Row],[RepDate]]='Monthly-Individual-Data'!A1212</f>
        <v>0</v>
      </c>
      <c r="B1207" s="21">
        <v>44866</v>
      </c>
      <c r="C1207" t="s">
        <v>297</v>
      </c>
      <c r="D1207" t="s">
        <v>174</v>
      </c>
      <c r="E1207">
        <v>62</v>
      </c>
      <c r="F1207" t="str">
        <f>INDEX(Branch[Area],MATCH(SOF[[#This Row],[Branch]],Branch[SortCode],0))</f>
        <v>North &amp; West</v>
      </c>
      <c r="G1207" t="str">
        <f>INDEX(Branch[Branch],MATCH(SOF[[#This Row],[Branch]],Branch[SortCode],0))</f>
        <v>Mullingar</v>
      </c>
      <c r="V1207">
        <v>990733</v>
      </c>
      <c r="W1207" t="str">
        <f t="shared" si="23"/>
        <v>11273320</v>
      </c>
    </row>
    <row r="1208" spans="1:23" x14ac:dyDescent="0.55000000000000004">
      <c r="A1208" s="21" t="b">
        <f>SOF[[#This Row],[RepDate]]='Monthly-Individual-Data'!A1213</f>
        <v>0</v>
      </c>
      <c r="B1208" s="21">
        <v>44866</v>
      </c>
      <c r="C1208" t="s">
        <v>297</v>
      </c>
      <c r="D1208" t="s">
        <v>175</v>
      </c>
      <c r="E1208">
        <v>7</v>
      </c>
      <c r="F1208" t="str">
        <f>INDEX(Branch[Area],MATCH(SOF[[#This Row],[Branch]],Branch[SortCode],0))</f>
        <v>North &amp; West</v>
      </c>
      <c r="G1208" t="str">
        <f>INDEX(Branch[Branch],MATCH(SOF[[#This Row],[Branch]],Branch[SortCode],0))</f>
        <v>Mullingar</v>
      </c>
      <c r="V1208">
        <v>990733</v>
      </c>
      <c r="W1208" t="str">
        <f t="shared" si="23"/>
        <v>11273320</v>
      </c>
    </row>
    <row r="1209" spans="1:23" x14ac:dyDescent="0.55000000000000004">
      <c r="A1209" s="21" t="b">
        <f>SOF[[#This Row],[RepDate]]='Monthly-Individual-Data'!A1214</f>
        <v>0</v>
      </c>
      <c r="B1209" s="21">
        <v>44866</v>
      </c>
      <c r="C1209" t="s">
        <v>288</v>
      </c>
      <c r="D1209" t="s">
        <v>109</v>
      </c>
      <c r="E1209">
        <v>108</v>
      </c>
      <c r="F1209" t="str">
        <f>INDEX(Branch[Area],MATCH(SOF[[#This Row],[Branch]],Branch[SortCode],0))</f>
        <v>North &amp; West</v>
      </c>
      <c r="G1209" t="str">
        <f>INDEX(Branch[Branch],MATCH(SOF[[#This Row],[Branch]],Branch[SortCode],0))</f>
        <v>Galway SC</v>
      </c>
      <c r="V1209">
        <v>990742</v>
      </c>
      <c r="W1209" t="str">
        <f t="shared" si="23"/>
        <v>10374211</v>
      </c>
    </row>
    <row r="1210" spans="1:23" x14ac:dyDescent="0.55000000000000004">
      <c r="A1210" s="21" t="b">
        <f>SOF[[#This Row],[RepDate]]='Monthly-Individual-Data'!A1215</f>
        <v>0</v>
      </c>
      <c r="B1210" s="21">
        <v>44866</v>
      </c>
      <c r="C1210" t="s">
        <v>288</v>
      </c>
      <c r="D1210" t="s">
        <v>169</v>
      </c>
      <c r="E1210">
        <v>35</v>
      </c>
      <c r="F1210" t="str">
        <f>INDEX(Branch[Area],MATCH(SOF[[#This Row],[Branch]],Branch[SortCode],0))</f>
        <v>North &amp; West</v>
      </c>
      <c r="G1210" t="str">
        <f>INDEX(Branch[Branch],MATCH(SOF[[#This Row],[Branch]],Branch[SortCode],0))</f>
        <v>Galway SC</v>
      </c>
      <c r="V1210">
        <v>990742</v>
      </c>
      <c r="W1210" t="str">
        <f t="shared" si="23"/>
        <v>10374211</v>
      </c>
    </row>
    <row r="1211" spans="1:23" x14ac:dyDescent="0.55000000000000004">
      <c r="A1211" s="21" t="b">
        <f>SOF[[#This Row],[RepDate]]='Monthly-Individual-Data'!A1216</f>
        <v>0</v>
      </c>
      <c r="B1211" s="21">
        <v>44866</v>
      </c>
      <c r="C1211" t="s">
        <v>288</v>
      </c>
      <c r="D1211" t="s">
        <v>175</v>
      </c>
      <c r="E1211">
        <v>98</v>
      </c>
      <c r="F1211" t="str">
        <f>INDEX(Branch[Area],MATCH(SOF[[#This Row],[Branch]],Branch[SortCode],0))</f>
        <v>North &amp; West</v>
      </c>
      <c r="G1211" t="str">
        <f>INDEX(Branch[Branch],MATCH(SOF[[#This Row],[Branch]],Branch[SortCode],0))</f>
        <v>Galway SC</v>
      </c>
      <c r="V1211">
        <v>990742</v>
      </c>
      <c r="W1211" t="str">
        <f t="shared" si="23"/>
        <v>10374211</v>
      </c>
    </row>
    <row r="1212" spans="1:23" x14ac:dyDescent="0.55000000000000004">
      <c r="A1212" s="21" t="b">
        <f>SOF[[#This Row],[RepDate]]='Monthly-Individual-Data'!A1217</f>
        <v>0</v>
      </c>
      <c r="B1212" s="21">
        <v>44866</v>
      </c>
      <c r="C1212" t="s">
        <v>288</v>
      </c>
      <c r="D1212" t="s">
        <v>177</v>
      </c>
      <c r="E1212">
        <v>32</v>
      </c>
      <c r="F1212" t="str">
        <f>INDEX(Branch[Area],MATCH(SOF[[#This Row],[Branch]],Branch[SortCode],0))</f>
        <v>North &amp; West</v>
      </c>
      <c r="G1212" t="str">
        <f>INDEX(Branch[Branch],MATCH(SOF[[#This Row],[Branch]],Branch[SortCode],0))</f>
        <v>Galway SC</v>
      </c>
      <c r="V1212">
        <v>990742</v>
      </c>
      <c r="W1212" t="str">
        <f t="shared" si="23"/>
        <v>10374211</v>
      </c>
    </row>
    <row r="1213" spans="1:23" x14ac:dyDescent="0.55000000000000004">
      <c r="A1213" s="21" t="b">
        <f>SOF[[#This Row],[RepDate]]='Monthly-Individual-Data'!A1218</f>
        <v>0</v>
      </c>
      <c r="B1213" s="21">
        <v>44866</v>
      </c>
      <c r="C1213" t="s">
        <v>288</v>
      </c>
      <c r="D1213" t="s">
        <v>180</v>
      </c>
      <c r="E1213">
        <v>78</v>
      </c>
      <c r="F1213" t="str">
        <f>INDEX(Branch[Area],MATCH(SOF[[#This Row],[Branch]],Branch[SortCode],0))</f>
        <v>North &amp; West</v>
      </c>
      <c r="G1213" t="str">
        <f>INDEX(Branch[Branch],MATCH(SOF[[#This Row],[Branch]],Branch[SortCode],0))</f>
        <v>Galway SC</v>
      </c>
      <c r="V1213">
        <v>990742</v>
      </c>
      <c r="W1213" t="str">
        <f t="shared" si="23"/>
        <v>10374211</v>
      </c>
    </row>
    <row r="1214" spans="1:23" x14ac:dyDescent="0.55000000000000004">
      <c r="A1214" s="21" t="b">
        <f>SOF[[#This Row],[RepDate]]='Monthly-Individual-Data'!A1219</f>
        <v>0</v>
      </c>
      <c r="B1214" s="21">
        <v>44866</v>
      </c>
      <c r="C1214" t="s">
        <v>283</v>
      </c>
      <c r="D1214" t="s">
        <v>109</v>
      </c>
      <c r="E1214">
        <v>49</v>
      </c>
      <c r="F1214" t="str">
        <f>INDEX(Branch[Area],MATCH(SOF[[#This Row],[Branch]],Branch[SortCode],0))</f>
        <v>North &amp; West</v>
      </c>
      <c r="G1214" t="str">
        <f>INDEX(Branch[Branch],MATCH(SOF[[#This Row],[Branch]],Branch[SortCode],0))</f>
        <v>Roscommon</v>
      </c>
      <c r="V1214">
        <v>990745</v>
      </c>
      <c r="W1214" t="str">
        <f t="shared" si="23"/>
        <v>98745160</v>
      </c>
    </row>
    <row r="1215" spans="1:23" x14ac:dyDescent="0.55000000000000004">
      <c r="A1215" s="21" t="b">
        <f>SOF[[#This Row],[RepDate]]='Monthly-Individual-Data'!A1220</f>
        <v>0</v>
      </c>
      <c r="B1215" s="21">
        <v>44866</v>
      </c>
      <c r="C1215" t="s">
        <v>283</v>
      </c>
      <c r="D1215" t="s">
        <v>168</v>
      </c>
      <c r="E1215">
        <v>154</v>
      </c>
      <c r="F1215" t="str">
        <f>INDEX(Branch[Area],MATCH(SOF[[#This Row],[Branch]],Branch[SortCode],0))</f>
        <v>North &amp; West</v>
      </c>
      <c r="G1215" t="str">
        <f>INDEX(Branch[Branch],MATCH(SOF[[#This Row],[Branch]],Branch[SortCode],0))</f>
        <v>Roscommon</v>
      </c>
      <c r="V1215">
        <v>990745</v>
      </c>
      <c r="W1215" t="str">
        <f t="shared" si="23"/>
        <v>98745160</v>
      </c>
    </row>
    <row r="1216" spans="1:23" x14ac:dyDescent="0.55000000000000004">
      <c r="A1216" s="21" t="b">
        <f>SOF[[#This Row],[RepDate]]='Monthly-Individual-Data'!A1221</f>
        <v>0</v>
      </c>
      <c r="B1216" s="21">
        <v>44866</v>
      </c>
      <c r="C1216" t="s">
        <v>283</v>
      </c>
      <c r="D1216" t="s">
        <v>169</v>
      </c>
      <c r="E1216">
        <v>107</v>
      </c>
      <c r="F1216" t="str">
        <f>INDEX(Branch[Area],MATCH(SOF[[#This Row],[Branch]],Branch[SortCode],0))</f>
        <v>North &amp; West</v>
      </c>
      <c r="G1216" t="str">
        <f>INDEX(Branch[Branch],MATCH(SOF[[#This Row],[Branch]],Branch[SortCode],0))</f>
        <v>Roscommon</v>
      </c>
      <c r="V1216">
        <v>990745</v>
      </c>
      <c r="W1216" t="str">
        <f t="shared" si="23"/>
        <v>98745160</v>
      </c>
    </row>
    <row r="1217" spans="1:23" x14ac:dyDescent="0.55000000000000004">
      <c r="A1217" s="21" t="b">
        <f>SOF[[#This Row],[RepDate]]='Monthly-Individual-Data'!A1222</f>
        <v>0</v>
      </c>
      <c r="B1217" s="21">
        <v>44866</v>
      </c>
      <c r="C1217" t="s">
        <v>283</v>
      </c>
      <c r="D1217" t="s">
        <v>174</v>
      </c>
      <c r="E1217">
        <v>30</v>
      </c>
      <c r="F1217" t="str">
        <f>INDEX(Branch[Area],MATCH(SOF[[#This Row],[Branch]],Branch[SortCode],0))</f>
        <v>North &amp; West</v>
      </c>
      <c r="G1217" t="str">
        <f>INDEX(Branch[Branch],MATCH(SOF[[#This Row],[Branch]],Branch[SortCode],0))</f>
        <v>Roscommon</v>
      </c>
      <c r="V1217">
        <v>990745</v>
      </c>
      <c r="W1217" t="str">
        <f t="shared" si="23"/>
        <v>98745160</v>
      </c>
    </row>
    <row r="1218" spans="1:23" x14ac:dyDescent="0.55000000000000004">
      <c r="A1218" s="21" t="b">
        <f>SOF[[#This Row],[RepDate]]='Monthly-Individual-Data'!A1223</f>
        <v>0</v>
      </c>
      <c r="B1218" s="21">
        <v>44866</v>
      </c>
      <c r="C1218" t="s">
        <v>283</v>
      </c>
      <c r="D1218" t="s">
        <v>175</v>
      </c>
      <c r="E1218">
        <v>6</v>
      </c>
      <c r="F1218" t="str">
        <f>INDEX(Branch[Area],MATCH(SOF[[#This Row],[Branch]],Branch[SortCode],0))</f>
        <v>North &amp; West</v>
      </c>
      <c r="G1218" t="str">
        <f>INDEX(Branch[Branch],MATCH(SOF[[#This Row],[Branch]],Branch[SortCode],0))</f>
        <v>Roscommon</v>
      </c>
      <c r="V1218">
        <v>990745</v>
      </c>
      <c r="W1218" t="str">
        <f t="shared" si="23"/>
        <v>98745160</v>
      </c>
    </row>
    <row r="1219" spans="1:23" x14ac:dyDescent="0.55000000000000004">
      <c r="A1219" s="21" t="b">
        <f>SOF[[#This Row],[RepDate]]='Monthly-Individual-Data'!A1224</f>
        <v>0</v>
      </c>
      <c r="B1219" s="21">
        <v>44866</v>
      </c>
      <c r="C1219" t="s">
        <v>292</v>
      </c>
      <c r="D1219" t="s">
        <v>109</v>
      </c>
      <c r="E1219">
        <v>79</v>
      </c>
      <c r="F1219" t="str">
        <f>INDEX(Branch[Area],MATCH(SOF[[#This Row],[Branch]],Branch[SortCode],0))</f>
        <v>North &amp; West</v>
      </c>
      <c r="G1219" t="str">
        <f>INDEX(Branch[Branch],MATCH(SOF[[#This Row],[Branch]],Branch[SortCode],0))</f>
        <v>Dooradoyle</v>
      </c>
      <c r="V1219">
        <v>990751</v>
      </c>
      <c r="W1219" t="str">
        <f t="shared" ref="W1219:W1282" si="24">VLOOKUP(V1219,R:S,2,0)</f>
        <v>10775170</v>
      </c>
    </row>
    <row r="1220" spans="1:23" x14ac:dyDescent="0.55000000000000004">
      <c r="A1220" s="21" t="b">
        <f>SOF[[#This Row],[RepDate]]='Monthly-Individual-Data'!A1225</f>
        <v>0</v>
      </c>
      <c r="B1220" s="21">
        <v>44713</v>
      </c>
      <c r="C1220" t="s">
        <v>230</v>
      </c>
      <c r="D1220" t="s">
        <v>109</v>
      </c>
      <c r="E1220">
        <v>23</v>
      </c>
      <c r="F1220" t="str">
        <f>INDEX(Branch[Area],MATCH(SOF[[#This Row],[Branch]],Branch[SortCode],0))</f>
        <v>South &amp; East</v>
      </c>
      <c r="G1220" t="str">
        <f>INDEX(Branch[Branch],MATCH(SOF[[#This Row],[Branch]],Branch[SortCode],0))</f>
        <v>Hypercentre</v>
      </c>
      <c r="V1220">
        <v>990632</v>
      </c>
      <c r="W1220" t="str">
        <f t="shared" si="24"/>
        <v>45632690</v>
      </c>
    </row>
    <row r="1221" spans="1:23" x14ac:dyDescent="0.55000000000000004">
      <c r="A1221" s="21" t="b">
        <f>SOF[[#This Row],[RepDate]]='Monthly-Individual-Data'!A1226</f>
        <v>0</v>
      </c>
      <c r="B1221" s="21">
        <v>44713</v>
      </c>
      <c r="C1221" t="s">
        <v>230</v>
      </c>
      <c r="D1221" t="s">
        <v>169</v>
      </c>
      <c r="E1221">
        <v>104</v>
      </c>
      <c r="F1221" t="str">
        <f>INDEX(Branch[Area],MATCH(SOF[[#This Row],[Branch]],Branch[SortCode],0))</f>
        <v>South &amp; East</v>
      </c>
      <c r="G1221" t="str">
        <f>INDEX(Branch[Branch],MATCH(SOF[[#This Row],[Branch]],Branch[SortCode],0))</f>
        <v>Hypercentre</v>
      </c>
      <c r="V1221">
        <v>990632</v>
      </c>
      <c r="W1221" t="str">
        <f t="shared" si="24"/>
        <v>45632690</v>
      </c>
    </row>
    <row r="1222" spans="1:23" x14ac:dyDescent="0.55000000000000004">
      <c r="A1222" s="21" t="b">
        <f>SOF[[#This Row],[RepDate]]='Monthly-Individual-Data'!A1227</f>
        <v>0</v>
      </c>
      <c r="B1222" s="21">
        <v>44713</v>
      </c>
      <c r="C1222" t="s">
        <v>230</v>
      </c>
      <c r="D1222" t="s">
        <v>171</v>
      </c>
      <c r="E1222">
        <v>113</v>
      </c>
      <c r="F1222" t="str">
        <f>INDEX(Branch[Area],MATCH(SOF[[#This Row],[Branch]],Branch[SortCode],0))</f>
        <v>South &amp; East</v>
      </c>
      <c r="G1222" t="str">
        <f>INDEX(Branch[Branch],MATCH(SOF[[#This Row],[Branch]],Branch[SortCode],0))</f>
        <v>Hypercentre</v>
      </c>
      <c r="V1222">
        <v>990632</v>
      </c>
      <c r="W1222" t="str">
        <f t="shared" si="24"/>
        <v>45632690</v>
      </c>
    </row>
    <row r="1223" spans="1:23" x14ac:dyDescent="0.55000000000000004">
      <c r="A1223" s="21" t="b">
        <f>SOF[[#This Row],[RepDate]]='Monthly-Individual-Data'!A1228</f>
        <v>0</v>
      </c>
      <c r="B1223" s="21">
        <v>44713</v>
      </c>
      <c r="C1223" t="s">
        <v>230</v>
      </c>
      <c r="D1223" t="s">
        <v>174</v>
      </c>
      <c r="E1223">
        <v>60</v>
      </c>
      <c r="F1223" t="str">
        <f>INDEX(Branch[Area],MATCH(SOF[[#This Row],[Branch]],Branch[SortCode],0))</f>
        <v>South &amp; East</v>
      </c>
      <c r="G1223" t="str">
        <f>INDEX(Branch[Branch],MATCH(SOF[[#This Row],[Branch]],Branch[SortCode],0))</f>
        <v>Hypercentre</v>
      </c>
      <c r="V1223">
        <v>990632</v>
      </c>
      <c r="W1223" t="str">
        <f t="shared" si="24"/>
        <v>45632690</v>
      </c>
    </row>
    <row r="1224" spans="1:23" x14ac:dyDescent="0.55000000000000004">
      <c r="A1224" s="21" t="b">
        <f>SOF[[#This Row],[RepDate]]='Monthly-Individual-Data'!A1229</f>
        <v>0</v>
      </c>
      <c r="B1224" s="21">
        <v>44713</v>
      </c>
      <c r="C1224" t="s">
        <v>230</v>
      </c>
      <c r="D1224" t="s">
        <v>175</v>
      </c>
      <c r="E1224">
        <v>14</v>
      </c>
      <c r="F1224" t="str">
        <f>INDEX(Branch[Area],MATCH(SOF[[#This Row],[Branch]],Branch[SortCode],0))</f>
        <v>South &amp; East</v>
      </c>
      <c r="G1224" t="str">
        <f>INDEX(Branch[Branch],MATCH(SOF[[#This Row],[Branch]],Branch[SortCode],0))</f>
        <v>Hypercentre</v>
      </c>
      <c r="V1224">
        <v>990632</v>
      </c>
      <c r="W1224" t="str">
        <f t="shared" si="24"/>
        <v>45632690</v>
      </c>
    </row>
    <row r="1225" spans="1:23" x14ac:dyDescent="0.55000000000000004">
      <c r="A1225" s="21" t="b">
        <f>SOF[[#This Row],[RepDate]]='Monthly-Individual-Data'!A1230</f>
        <v>0</v>
      </c>
      <c r="B1225" s="21">
        <v>44713</v>
      </c>
      <c r="C1225" t="s">
        <v>229</v>
      </c>
      <c r="D1225" t="s">
        <v>109</v>
      </c>
      <c r="E1225">
        <v>30</v>
      </c>
      <c r="F1225" t="str">
        <f>INDEX(Branch[Area],MATCH(SOF[[#This Row],[Branch]],Branch[SortCode],0))</f>
        <v>South &amp; East</v>
      </c>
      <c r="G1225" t="str">
        <f>INDEX(Branch[Branch],MATCH(SOF[[#This Row],[Branch]],Branch[SortCode],0))</f>
        <v>Dungarvan</v>
      </c>
      <c r="V1225">
        <v>990634</v>
      </c>
      <c r="W1225" t="str">
        <f t="shared" si="24"/>
        <v>44634700</v>
      </c>
    </row>
    <row r="1226" spans="1:23" x14ac:dyDescent="0.55000000000000004">
      <c r="A1226" s="21" t="b">
        <f>SOF[[#This Row],[RepDate]]='Monthly-Individual-Data'!A1231</f>
        <v>0</v>
      </c>
      <c r="B1226" s="21">
        <v>44713</v>
      </c>
      <c r="C1226" t="s">
        <v>229</v>
      </c>
      <c r="D1226" t="s">
        <v>168</v>
      </c>
      <c r="E1226">
        <v>98</v>
      </c>
      <c r="F1226" t="str">
        <f>INDEX(Branch[Area],MATCH(SOF[[#This Row],[Branch]],Branch[SortCode],0))</f>
        <v>South &amp; East</v>
      </c>
      <c r="G1226" t="str">
        <f>INDEX(Branch[Branch],MATCH(SOF[[#This Row],[Branch]],Branch[SortCode],0))</f>
        <v>Dungarvan</v>
      </c>
      <c r="V1226">
        <v>990634</v>
      </c>
      <c r="W1226" t="str">
        <f t="shared" si="24"/>
        <v>44634700</v>
      </c>
    </row>
    <row r="1227" spans="1:23" x14ac:dyDescent="0.55000000000000004">
      <c r="A1227" s="21" t="b">
        <f>SOF[[#This Row],[RepDate]]='Monthly-Individual-Data'!A1232</f>
        <v>0</v>
      </c>
      <c r="B1227" s="21">
        <v>44713</v>
      </c>
      <c r="C1227" t="s">
        <v>229</v>
      </c>
      <c r="D1227" t="s">
        <v>169</v>
      </c>
      <c r="E1227">
        <v>153</v>
      </c>
      <c r="F1227" t="str">
        <f>INDEX(Branch[Area],MATCH(SOF[[#This Row],[Branch]],Branch[SortCode],0))</f>
        <v>South &amp; East</v>
      </c>
      <c r="G1227" t="str">
        <f>INDEX(Branch[Branch],MATCH(SOF[[#This Row],[Branch]],Branch[SortCode],0))</f>
        <v>Dungarvan</v>
      </c>
      <c r="V1227">
        <v>990634</v>
      </c>
      <c r="W1227" t="str">
        <f t="shared" si="24"/>
        <v>44634700</v>
      </c>
    </row>
    <row r="1228" spans="1:23" x14ac:dyDescent="0.55000000000000004">
      <c r="A1228" s="21" t="b">
        <f>SOF[[#This Row],[RepDate]]='Monthly-Individual-Data'!A1233</f>
        <v>0</v>
      </c>
      <c r="B1228" s="21">
        <v>44713</v>
      </c>
      <c r="C1228" t="s">
        <v>229</v>
      </c>
      <c r="D1228" t="s">
        <v>171</v>
      </c>
      <c r="E1228">
        <v>154</v>
      </c>
      <c r="F1228" t="str">
        <f>INDEX(Branch[Area],MATCH(SOF[[#This Row],[Branch]],Branch[SortCode],0))</f>
        <v>South &amp; East</v>
      </c>
      <c r="G1228" t="str">
        <f>INDEX(Branch[Branch],MATCH(SOF[[#This Row],[Branch]],Branch[SortCode],0))</f>
        <v>Dungarvan</v>
      </c>
      <c r="V1228">
        <v>990634</v>
      </c>
      <c r="W1228" t="str">
        <f t="shared" si="24"/>
        <v>44634700</v>
      </c>
    </row>
    <row r="1229" spans="1:23" x14ac:dyDescent="0.55000000000000004">
      <c r="A1229" s="21" t="b">
        <f>SOF[[#This Row],[RepDate]]='Monthly-Individual-Data'!A1234</f>
        <v>0</v>
      </c>
      <c r="B1229" s="21">
        <v>44713</v>
      </c>
      <c r="C1229" t="s">
        <v>232</v>
      </c>
      <c r="D1229" t="s">
        <v>109</v>
      </c>
      <c r="E1229">
        <v>20</v>
      </c>
      <c r="F1229" t="str">
        <f>INDEX(Branch[Area],MATCH(SOF[[#This Row],[Branch]],Branch[SortCode],0))</f>
        <v>South &amp; East</v>
      </c>
      <c r="G1229" t="str">
        <f>INDEX(Branch[Branch],MATCH(SOF[[#This Row],[Branch]],Branch[SortCode],0))</f>
        <v>Kilkenny</v>
      </c>
      <c r="V1229">
        <v>990636</v>
      </c>
      <c r="W1229" t="str">
        <f t="shared" si="24"/>
        <v>47636670</v>
      </c>
    </row>
    <row r="1230" spans="1:23" x14ac:dyDescent="0.55000000000000004">
      <c r="A1230" s="21" t="b">
        <f>SOF[[#This Row],[RepDate]]='Monthly-Individual-Data'!A1235</f>
        <v>0</v>
      </c>
      <c r="B1230" s="21">
        <v>44713</v>
      </c>
      <c r="C1230" t="s">
        <v>232</v>
      </c>
      <c r="D1230" t="s">
        <v>168</v>
      </c>
      <c r="E1230">
        <v>48</v>
      </c>
      <c r="F1230" t="str">
        <f>INDEX(Branch[Area],MATCH(SOF[[#This Row],[Branch]],Branch[SortCode],0))</f>
        <v>South &amp; East</v>
      </c>
      <c r="G1230" t="str">
        <f>INDEX(Branch[Branch],MATCH(SOF[[#This Row],[Branch]],Branch[SortCode],0))</f>
        <v>Kilkenny</v>
      </c>
      <c r="V1230">
        <v>990636</v>
      </c>
      <c r="W1230" t="str">
        <f t="shared" si="24"/>
        <v>47636670</v>
      </c>
    </row>
    <row r="1231" spans="1:23" x14ac:dyDescent="0.55000000000000004">
      <c r="A1231" s="21" t="b">
        <f>SOF[[#This Row],[RepDate]]='Monthly-Individual-Data'!A1236</f>
        <v>0</v>
      </c>
      <c r="B1231" s="21">
        <v>44713</v>
      </c>
      <c r="C1231" t="s">
        <v>232</v>
      </c>
      <c r="D1231" t="s">
        <v>169</v>
      </c>
      <c r="E1231">
        <v>140</v>
      </c>
      <c r="F1231" t="str">
        <f>INDEX(Branch[Area],MATCH(SOF[[#This Row],[Branch]],Branch[SortCode],0))</f>
        <v>South &amp; East</v>
      </c>
      <c r="G1231" t="str">
        <f>INDEX(Branch[Branch],MATCH(SOF[[#This Row],[Branch]],Branch[SortCode],0))</f>
        <v>Kilkenny</v>
      </c>
      <c r="V1231">
        <v>990636</v>
      </c>
      <c r="W1231" t="str">
        <f t="shared" si="24"/>
        <v>47636670</v>
      </c>
    </row>
    <row r="1232" spans="1:23" x14ac:dyDescent="0.55000000000000004">
      <c r="A1232" s="21" t="b">
        <f>SOF[[#This Row],[RepDate]]='Monthly-Individual-Data'!A1237</f>
        <v>0</v>
      </c>
      <c r="B1232" s="21">
        <v>44713</v>
      </c>
      <c r="C1232" t="s">
        <v>232</v>
      </c>
      <c r="D1232" t="s">
        <v>174</v>
      </c>
      <c r="E1232">
        <v>125</v>
      </c>
      <c r="F1232" t="str">
        <f>INDEX(Branch[Area],MATCH(SOF[[#This Row],[Branch]],Branch[SortCode],0))</f>
        <v>South &amp; East</v>
      </c>
      <c r="G1232" t="str">
        <f>INDEX(Branch[Branch],MATCH(SOF[[#This Row],[Branch]],Branch[SortCode],0))</f>
        <v>Kilkenny</v>
      </c>
      <c r="V1232">
        <v>990636</v>
      </c>
      <c r="W1232" t="str">
        <f t="shared" si="24"/>
        <v>47636670</v>
      </c>
    </row>
    <row r="1233" spans="1:23" x14ac:dyDescent="0.55000000000000004">
      <c r="A1233" s="21" t="b">
        <f>SOF[[#This Row],[RepDate]]='Monthly-Individual-Data'!A1238</f>
        <v>0</v>
      </c>
      <c r="B1233" s="21">
        <v>44713</v>
      </c>
      <c r="C1233" t="s">
        <v>232</v>
      </c>
      <c r="D1233" t="s">
        <v>175</v>
      </c>
      <c r="E1233">
        <v>120</v>
      </c>
      <c r="F1233" t="str">
        <f>INDEX(Branch[Area],MATCH(SOF[[#This Row],[Branch]],Branch[SortCode],0))</f>
        <v>South &amp; East</v>
      </c>
      <c r="G1233" t="str">
        <f>INDEX(Branch[Branch],MATCH(SOF[[#This Row],[Branch]],Branch[SortCode],0))</f>
        <v>Kilkenny</v>
      </c>
      <c r="V1233">
        <v>990636</v>
      </c>
      <c r="W1233" t="str">
        <f t="shared" si="24"/>
        <v>47636670</v>
      </c>
    </row>
    <row r="1234" spans="1:23" x14ac:dyDescent="0.55000000000000004">
      <c r="A1234" s="21" t="b">
        <f>SOF[[#This Row],[RepDate]]='Monthly-Individual-Data'!A1239</f>
        <v>0</v>
      </c>
      <c r="B1234" s="21">
        <v>44713</v>
      </c>
      <c r="C1234" t="s">
        <v>241</v>
      </c>
      <c r="D1234" t="s">
        <v>109</v>
      </c>
      <c r="E1234">
        <v>47</v>
      </c>
      <c r="F1234" t="str">
        <f>INDEX(Branch[Area],MATCH(SOF[[#This Row],[Branch]],Branch[SortCode],0))</f>
        <v>South &amp; East</v>
      </c>
      <c r="G1234" t="str">
        <f>INDEX(Branch[Branch],MATCH(SOF[[#This Row],[Branch]],Branch[SortCode],0))</f>
        <v>New Ross</v>
      </c>
      <c r="V1234">
        <v>990637</v>
      </c>
      <c r="W1234" t="str">
        <f t="shared" si="24"/>
        <v>56637580</v>
      </c>
    </row>
    <row r="1235" spans="1:23" x14ac:dyDescent="0.55000000000000004">
      <c r="A1235" s="21" t="b">
        <f>SOF[[#This Row],[RepDate]]='Monthly-Individual-Data'!A1240</f>
        <v>0</v>
      </c>
      <c r="B1235" s="21">
        <v>44713</v>
      </c>
      <c r="C1235" t="s">
        <v>234</v>
      </c>
      <c r="D1235" t="s">
        <v>109</v>
      </c>
      <c r="E1235">
        <v>136</v>
      </c>
      <c r="F1235" t="str">
        <f>INDEX(Branch[Area],MATCH(SOF[[#This Row],[Branch]],Branch[SortCode],0))</f>
        <v>South &amp; East</v>
      </c>
      <c r="G1235" t="str">
        <f>INDEX(Branch[Branch],MATCH(SOF[[#This Row],[Branch]],Branch[SortCode],0))</f>
        <v>Carlow</v>
      </c>
      <c r="V1235">
        <v>990638</v>
      </c>
      <c r="W1235" t="str">
        <f t="shared" si="24"/>
        <v>49638650</v>
      </c>
    </row>
    <row r="1236" spans="1:23" x14ac:dyDescent="0.55000000000000004">
      <c r="A1236" s="21" t="b">
        <f>SOF[[#This Row],[RepDate]]='Monthly-Individual-Data'!A1241</f>
        <v>0</v>
      </c>
      <c r="B1236" s="21">
        <v>44713</v>
      </c>
      <c r="C1236" t="s">
        <v>234</v>
      </c>
      <c r="D1236" t="s">
        <v>168</v>
      </c>
      <c r="E1236">
        <v>129</v>
      </c>
      <c r="F1236" t="str">
        <f>INDEX(Branch[Area],MATCH(SOF[[#This Row],[Branch]],Branch[SortCode],0))</f>
        <v>South &amp; East</v>
      </c>
      <c r="G1236" t="str">
        <f>INDEX(Branch[Branch],MATCH(SOF[[#This Row],[Branch]],Branch[SortCode],0))</f>
        <v>Carlow</v>
      </c>
      <c r="V1236">
        <v>990638</v>
      </c>
      <c r="W1236" t="str">
        <f t="shared" si="24"/>
        <v>49638650</v>
      </c>
    </row>
    <row r="1237" spans="1:23" x14ac:dyDescent="0.55000000000000004">
      <c r="A1237" s="21" t="b">
        <f>SOF[[#This Row],[RepDate]]='Monthly-Individual-Data'!A1242</f>
        <v>0</v>
      </c>
      <c r="B1237" s="21">
        <v>44713</v>
      </c>
      <c r="C1237" t="s">
        <v>242</v>
      </c>
      <c r="D1237" t="s">
        <v>109</v>
      </c>
      <c r="E1237">
        <v>104</v>
      </c>
      <c r="F1237" t="str">
        <f>INDEX(Branch[Area],MATCH(SOF[[#This Row],[Branch]],Branch[SortCode],0))</f>
        <v>South &amp; East</v>
      </c>
      <c r="G1237" t="str">
        <f>INDEX(Branch[Branch],MATCH(SOF[[#This Row],[Branch]],Branch[SortCode],0))</f>
        <v>Wexford</v>
      </c>
      <c r="V1237">
        <v>990639</v>
      </c>
      <c r="W1237" t="str">
        <f t="shared" si="24"/>
        <v>57639570</v>
      </c>
    </row>
    <row r="1238" spans="1:23" x14ac:dyDescent="0.55000000000000004">
      <c r="A1238" s="21" t="b">
        <f>SOF[[#This Row],[RepDate]]='Monthly-Individual-Data'!A1243</f>
        <v>0</v>
      </c>
      <c r="B1238" s="21">
        <v>44713</v>
      </c>
      <c r="C1238" t="s">
        <v>242</v>
      </c>
      <c r="D1238" t="s">
        <v>168</v>
      </c>
      <c r="E1238">
        <v>63</v>
      </c>
      <c r="F1238" t="str">
        <f>INDEX(Branch[Area],MATCH(SOF[[#This Row],[Branch]],Branch[SortCode],0))</f>
        <v>South &amp; East</v>
      </c>
      <c r="G1238" t="str">
        <f>INDEX(Branch[Branch],MATCH(SOF[[#This Row],[Branch]],Branch[SortCode],0))</f>
        <v>Wexford</v>
      </c>
      <c r="V1238">
        <v>990639</v>
      </c>
      <c r="W1238" t="str">
        <f t="shared" si="24"/>
        <v>57639570</v>
      </c>
    </row>
    <row r="1239" spans="1:23" x14ac:dyDescent="0.55000000000000004">
      <c r="A1239" s="21" t="b">
        <f>SOF[[#This Row],[RepDate]]='Monthly-Individual-Data'!A1244</f>
        <v>0</v>
      </c>
      <c r="B1239" s="21">
        <v>44713</v>
      </c>
      <c r="C1239" t="s">
        <v>242</v>
      </c>
      <c r="D1239" t="s">
        <v>169</v>
      </c>
      <c r="E1239">
        <v>60</v>
      </c>
      <c r="F1239" t="str">
        <f>INDEX(Branch[Area],MATCH(SOF[[#This Row],[Branch]],Branch[SortCode],0))</f>
        <v>South &amp; East</v>
      </c>
      <c r="G1239" t="str">
        <f>INDEX(Branch[Branch],MATCH(SOF[[#This Row],[Branch]],Branch[SortCode],0))</f>
        <v>Wexford</v>
      </c>
      <c r="V1239">
        <v>990639</v>
      </c>
      <c r="W1239" t="str">
        <f t="shared" si="24"/>
        <v>57639570</v>
      </c>
    </row>
    <row r="1240" spans="1:23" x14ac:dyDescent="0.55000000000000004">
      <c r="A1240" s="21" t="b">
        <f>SOF[[#This Row],[RepDate]]='Monthly-Individual-Data'!A1245</f>
        <v>0</v>
      </c>
      <c r="B1240" s="21">
        <v>44713</v>
      </c>
      <c r="C1240" t="s">
        <v>242</v>
      </c>
      <c r="D1240" t="s">
        <v>171</v>
      </c>
      <c r="E1240">
        <v>47</v>
      </c>
      <c r="F1240" t="str">
        <f>INDEX(Branch[Area],MATCH(SOF[[#This Row],[Branch]],Branch[SortCode],0))</f>
        <v>South &amp; East</v>
      </c>
      <c r="G1240" t="str">
        <f>INDEX(Branch[Branch],MATCH(SOF[[#This Row],[Branch]],Branch[SortCode],0))</f>
        <v>Wexford</v>
      </c>
      <c r="V1240">
        <v>990639</v>
      </c>
      <c r="W1240" t="str">
        <f t="shared" si="24"/>
        <v>57639570</v>
      </c>
    </row>
    <row r="1241" spans="1:23" x14ac:dyDescent="0.55000000000000004">
      <c r="A1241" s="21" t="b">
        <f>SOF[[#This Row],[RepDate]]='Monthly-Individual-Data'!A1246</f>
        <v>0</v>
      </c>
      <c r="B1241" s="21">
        <v>44713</v>
      </c>
      <c r="C1241" t="s">
        <v>242</v>
      </c>
      <c r="D1241" t="s">
        <v>174</v>
      </c>
      <c r="E1241">
        <v>26</v>
      </c>
      <c r="F1241" t="str">
        <f>INDEX(Branch[Area],MATCH(SOF[[#This Row],[Branch]],Branch[SortCode],0))</f>
        <v>South &amp; East</v>
      </c>
      <c r="G1241" t="str">
        <f>INDEX(Branch[Branch],MATCH(SOF[[#This Row],[Branch]],Branch[SortCode],0))</f>
        <v>Wexford</v>
      </c>
      <c r="V1241">
        <v>990639</v>
      </c>
      <c r="W1241" t="str">
        <f t="shared" si="24"/>
        <v>57639570</v>
      </c>
    </row>
    <row r="1242" spans="1:23" x14ac:dyDescent="0.55000000000000004">
      <c r="A1242" s="21" t="b">
        <f>SOF[[#This Row],[RepDate]]='Monthly-Individual-Data'!A1247</f>
        <v>0</v>
      </c>
      <c r="B1242" s="21">
        <v>44713</v>
      </c>
      <c r="C1242" t="s">
        <v>242</v>
      </c>
      <c r="D1242" t="s">
        <v>175</v>
      </c>
      <c r="E1242">
        <v>75</v>
      </c>
      <c r="F1242" t="str">
        <f>INDEX(Branch[Area],MATCH(SOF[[#This Row],[Branch]],Branch[SortCode],0))</f>
        <v>South &amp; East</v>
      </c>
      <c r="G1242" t="str">
        <f>INDEX(Branch[Branch],MATCH(SOF[[#This Row],[Branch]],Branch[SortCode],0))</f>
        <v>Wexford</v>
      </c>
      <c r="V1242">
        <v>990639</v>
      </c>
      <c r="W1242" t="str">
        <f t="shared" si="24"/>
        <v>57639570</v>
      </c>
    </row>
    <row r="1243" spans="1:23" x14ac:dyDescent="0.55000000000000004">
      <c r="A1243" s="21" t="b">
        <f>SOF[[#This Row],[RepDate]]='Monthly-Individual-Data'!A1248</f>
        <v>0</v>
      </c>
      <c r="B1243" s="21">
        <v>44713</v>
      </c>
      <c r="C1243" t="s">
        <v>242</v>
      </c>
      <c r="D1243" t="s">
        <v>179</v>
      </c>
      <c r="E1243">
        <v>160</v>
      </c>
      <c r="F1243" t="str">
        <f>INDEX(Branch[Area],MATCH(SOF[[#This Row],[Branch]],Branch[SortCode],0))</f>
        <v>South &amp; East</v>
      </c>
      <c r="G1243" t="str">
        <f>INDEX(Branch[Branch],MATCH(SOF[[#This Row],[Branch]],Branch[SortCode],0))</f>
        <v>Wexford</v>
      </c>
      <c r="V1243">
        <v>990639</v>
      </c>
      <c r="W1243" t="str">
        <f t="shared" si="24"/>
        <v>57639570</v>
      </c>
    </row>
    <row r="1244" spans="1:23" x14ac:dyDescent="0.55000000000000004">
      <c r="A1244" s="21" t="b">
        <f>SOF[[#This Row],[RepDate]]='Monthly-Individual-Data'!A1249</f>
        <v>0</v>
      </c>
      <c r="B1244" s="21">
        <v>44713</v>
      </c>
      <c r="C1244" t="s">
        <v>227</v>
      </c>
      <c r="D1244" t="s">
        <v>109</v>
      </c>
      <c r="E1244">
        <v>14</v>
      </c>
      <c r="F1244" t="str">
        <f>INDEX(Branch[Area],MATCH(SOF[[#This Row],[Branch]],Branch[SortCode],0))</f>
        <v>South &amp; East</v>
      </c>
      <c r="G1244" t="str">
        <f>INDEX(Branch[Branch],MATCH(SOF[[#This Row],[Branch]],Branch[SortCode],0))</f>
        <v>Ardkeen</v>
      </c>
      <c r="V1244">
        <v>990647</v>
      </c>
      <c r="W1244" t="str">
        <f t="shared" si="24"/>
        <v>42647720</v>
      </c>
    </row>
    <row r="1245" spans="1:23" x14ac:dyDescent="0.55000000000000004">
      <c r="A1245" s="21" t="b">
        <f>SOF[[#This Row],[RepDate]]='Monthly-Individual-Data'!A1250</f>
        <v>0</v>
      </c>
      <c r="B1245" s="21">
        <v>44713</v>
      </c>
      <c r="C1245" t="s">
        <v>244</v>
      </c>
      <c r="D1245" t="s">
        <v>109</v>
      </c>
      <c r="E1245">
        <v>158</v>
      </c>
      <c r="F1245" t="str">
        <f>INDEX(Branch[Area],MATCH(SOF[[#This Row],[Branch]],Branch[SortCode],0))</f>
        <v>South &amp; East</v>
      </c>
      <c r="G1245" t="str">
        <f>INDEX(Branch[Branch],MATCH(SOF[[#This Row],[Branch]],Branch[SortCode],0))</f>
        <v>Gorey</v>
      </c>
      <c r="V1245">
        <v>990665</v>
      </c>
      <c r="W1245" t="str">
        <f t="shared" si="24"/>
        <v>59665550</v>
      </c>
    </row>
    <row r="1246" spans="1:23" x14ac:dyDescent="0.55000000000000004">
      <c r="A1246" s="21" t="b">
        <f>SOF[[#This Row],[RepDate]]='Monthly-Individual-Data'!A1251</f>
        <v>0</v>
      </c>
      <c r="B1246" s="21">
        <v>44713</v>
      </c>
      <c r="C1246" t="s">
        <v>262</v>
      </c>
      <c r="D1246" t="s">
        <v>109</v>
      </c>
      <c r="E1246">
        <v>50</v>
      </c>
      <c r="F1246" t="str">
        <f>INDEX(Branch[Area],MATCH(SOF[[#This Row],[Branch]],Branch[SortCode],0))</f>
        <v>South &amp; East</v>
      </c>
      <c r="G1246" t="str">
        <f>INDEX(Branch[Branch],MATCH(SOF[[#This Row],[Branch]],Branch[SortCode],0))</f>
        <v>Patrick Street</v>
      </c>
      <c r="V1246">
        <v>990703</v>
      </c>
      <c r="W1246" t="str">
        <f t="shared" si="24"/>
        <v>77703370</v>
      </c>
    </row>
    <row r="1247" spans="1:23" x14ac:dyDescent="0.55000000000000004">
      <c r="A1247" s="21" t="b">
        <f>SOF[[#This Row],[RepDate]]='Monthly-Individual-Data'!A1252</f>
        <v>0</v>
      </c>
      <c r="B1247" s="21">
        <v>44713</v>
      </c>
      <c r="C1247" t="s">
        <v>262</v>
      </c>
      <c r="D1247" t="s">
        <v>169</v>
      </c>
      <c r="E1247">
        <v>101</v>
      </c>
      <c r="F1247" t="str">
        <f>INDEX(Branch[Area],MATCH(SOF[[#This Row],[Branch]],Branch[SortCode],0))</f>
        <v>South &amp; East</v>
      </c>
      <c r="G1247" t="str">
        <f>INDEX(Branch[Branch],MATCH(SOF[[#This Row],[Branch]],Branch[SortCode],0))</f>
        <v>Patrick Street</v>
      </c>
      <c r="V1247">
        <v>990703</v>
      </c>
      <c r="W1247" t="str">
        <f t="shared" si="24"/>
        <v>77703370</v>
      </c>
    </row>
    <row r="1248" spans="1:23" x14ac:dyDescent="0.55000000000000004">
      <c r="A1248" s="21" t="b">
        <f>SOF[[#This Row],[RepDate]]='Monthly-Individual-Data'!A1253</f>
        <v>0</v>
      </c>
      <c r="B1248" s="21">
        <v>44713</v>
      </c>
      <c r="C1248" t="s">
        <v>262</v>
      </c>
      <c r="D1248" t="s">
        <v>174</v>
      </c>
      <c r="E1248">
        <v>146</v>
      </c>
      <c r="F1248" t="str">
        <f>INDEX(Branch[Area],MATCH(SOF[[#This Row],[Branch]],Branch[SortCode],0))</f>
        <v>South &amp; East</v>
      </c>
      <c r="G1248" t="str">
        <f>INDEX(Branch[Branch],MATCH(SOF[[#This Row],[Branch]],Branch[SortCode],0))</f>
        <v>Patrick Street</v>
      </c>
      <c r="V1248">
        <v>990703</v>
      </c>
      <c r="W1248" t="str">
        <f t="shared" si="24"/>
        <v>77703370</v>
      </c>
    </row>
    <row r="1249" spans="1:23" x14ac:dyDescent="0.55000000000000004">
      <c r="A1249" s="21" t="b">
        <f>SOF[[#This Row],[RepDate]]='Monthly-Individual-Data'!A1254</f>
        <v>0</v>
      </c>
      <c r="B1249" s="21">
        <v>44713</v>
      </c>
      <c r="C1249" t="s">
        <v>262</v>
      </c>
      <c r="D1249" t="s">
        <v>175</v>
      </c>
      <c r="E1249">
        <v>136</v>
      </c>
      <c r="F1249" t="str">
        <f>INDEX(Branch[Area],MATCH(SOF[[#This Row],[Branch]],Branch[SortCode],0))</f>
        <v>South &amp; East</v>
      </c>
      <c r="G1249" t="str">
        <f>INDEX(Branch[Branch],MATCH(SOF[[#This Row],[Branch]],Branch[SortCode],0))</f>
        <v>Patrick Street</v>
      </c>
      <c r="V1249">
        <v>990703</v>
      </c>
      <c r="W1249" t="str">
        <f t="shared" si="24"/>
        <v>77703370</v>
      </c>
    </row>
    <row r="1250" spans="1:23" x14ac:dyDescent="0.55000000000000004">
      <c r="A1250" s="21" t="b">
        <f>SOF[[#This Row],[RepDate]]='Monthly-Individual-Data'!A1255</f>
        <v>0</v>
      </c>
      <c r="B1250" s="21">
        <v>44713</v>
      </c>
      <c r="C1250" t="s">
        <v>250</v>
      </c>
      <c r="D1250" t="s">
        <v>109</v>
      </c>
      <c r="E1250">
        <v>153</v>
      </c>
      <c r="F1250" t="str">
        <f>INDEX(Branch[Area],MATCH(SOF[[#This Row],[Branch]],Branch[SortCode],0))</f>
        <v>South &amp; East</v>
      </c>
      <c r="G1250" t="str">
        <f>INDEX(Branch[Branch],MATCH(SOF[[#This Row],[Branch]],Branch[SortCode],0))</f>
        <v>Midleton</v>
      </c>
      <c r="V1250">
        <v>990705</v>
      </c>
      <c r="W1250" t="str">
        <f t="shared" si="24"/>
        <v>65705490</v>
      </c>
    </row>
    <row r="1251" spans="1:23" x14ac:dyDescent="0.55000000000000004">
      <c r="A1251" s="21" t="b">
        <f>SOF[[#This Row],[RepDate]]='Monthly-Individual-Data'!A1256</f>
        <v>0</v>
      </c>
      <c r="B1251" s="21">
        <v>44713</v>
      </c>
      <c r="C1251" t="s">
        <v>250</v>
      </c>
      <c r="D1251" t="s">
        <v>168</v>
      </c>
      <c r="E1251">
        <v>90</v>
      </c>
      <c r="F1251" t="str">
        <f>INDEX(Branch[Area],MATCH(SOF[[#This Row],[Branch]],Branch[SortCode],0))</f>
        <v>South &amp; East</v>
      </c>
      <c r="G1251" t="str">
        <f>INDEX(Branch[Branch],MATCH(SOF[[#This Row],[Branch]],Branch[SortCode],0))</f>
        <v>Midleton</v>
      </c>
      <c r="V1251">
        <v>990705</v>
      </c>
      <c r="W1251" t="str">
        <f t="shared" si="24"/>
        <v>65705490</v>
      </c>
    </row>
    <row r="1252" spans="1:23" x14ac:dyDescent="0.55000000000000004">
      <c r="A1252" s="21" t="b">
        <f>SOF[[#This Row],[RepDate]]='Monthly-Individual-Data'!A1257</f>
        <v>0</v>
      </c>
      <c r="B1252" s="21">
        <v>44713</v>
      </c>
      <c r="C1252" t="s">
        <v>250</v>
      </c>
      <c r="D1252" t="s">
        <v>169</v>
      </c>
      <c r="E1252">
        <v>24</v>
      </c>
      <c r="F1252" t="str">
        <f>INDEX(Branch[Area],MATCH(SOF[[#This Row],[Branch]],Branch[SortCode],0))</f>
        <v>South &amp; East</v>
      </c>
      <c r="G1252" t="str">
        <f>INDEX(Branch[Branch],MATCH(SOF[[#This Row],[Branch]],Branch[SortCode],0))</f>
        <v>Midleton</v>
      </c>
      <c r="V1252">
        <v>990705</v>
      </c>
      <c r="W1252" t="str">
        <f t="shared" si="24"/>
        <v>65705490</v>
      </c>
    </row>
    <row r="1253" spans="1:23" x14ac:dyDescent="0.55000000000000004">
      <c r="A1253" s="21" t="b">
        <f>SOF[[#This Row],[RepDate]]='Monthly-Individual-Data'!A1258</f>
        <v>0</v>
      </c>
      <c r="B1253" s="21">
        <v>44713</v>
      </c>
      <c r="C1253" t="s">
        <v>250</v>
      </c>
      <c r="D1253" t="s">
        <v>171</v>
      </c>
      <c r="E1253">
        <v>59</v>
      </c>
      <c r="F1253" t="str">
        <f>INDEX(Branch[Area],MATCH(SOF[[#This Row],[Branch]],Branch[SortCode],0))</f>
        <v>South &amp; East</v>
      </c>
      <c r="G1253" t="str">
        <f>INDEX(Branch[Branch],MATCH(SOF[[#This Row],[Branch]],Branch[SortCode],0))</f>
        <v>Midleton</v>
      </c>
      <c r="V1253">
        <v>990705</v>
      </c>
      <c r="W1253" t="str">
        <f t="shared" si="24"/>
        <v>65705490</v>
      </c>
    </row>
    <row r="1254" spans="1:23" x14ac:dyDescent="0.55000000000000004">
      <c r="A1254" s="21" t="b">
        <f>SOF[[#This Row],[RepDate]]='Monthly-Individual-Data'!A1259</f>
        <v>0</v>
      </c>
      <c r="B1254" s="21">
        <v>44713</v>
      </c>
      <c r="C1254" t="s">
        <v>250</v>
      </c>
      <c r="D1254" t="s">
        <v>174</v>
      </c>
      <c r="E1254">
        <v>155</v>
      </c>
      <c r="F1254" t="str">
        <f>INDEX(Branch[Area],MATCH(SOF[[#This Row],[Branch]],Branch[SortCode],0))</f>
        <v>South &amp; East</v>
      </c>
      <c r="G1254" t="str">
        <f>INDEX(Branch[Branch],MATCH(SOF[[#This Row],[Branch]],Branch[SortCode],0))</f>
        <v>Midleton</v>
      </c>
      <c r="V1254">
        <v>990705</v>
      </c>
      <c r="W1254" t="str">
        <f t="shared" si="24"/>
        <v>65705490</v>
      </c>
    </row>
    <row r="1255" spans="1:23" x14ac:dyDescent="0.55000000000000004">
      <c r="A1255" s="21" t="b">
        <f>SOF[[#This Row],[RepDate]]='Monthly-Individual-Data'!A1260</f>
        <v>0</v>
      </c>
      <c r="B1255" s="21">
        <v>44713</v>
      </c>
      <c r="C1255" t="s">
        <v>250</v>
      </c>
      <c r="D1255" t="s">
        <v>175</v>
      </c>
      <c r="E1255">
        <v>49</v>
      </c>
      <c r="F1255" t="str">
        <f>INDEX(Branch[Area],MATCH(SOF[[#This Row],[Branch]],Branch[SortCode],0))</f>
        <v>South &amp; East</v>
      </c>
      <c r="G1255" t="str">
        <f>INDEX(Branch[Branch],MATCH(SOF[[#This Row],[Branch]],Branch[SortCode],0))</f>
        <v>Midleton</v>
      </c>
      <c r="V1255">
        <v>990705</v>
      </c>
      <c r="W1255" t="str">
        <f t="shared" si="24"/>
        <v>65705490</v>
      </c>
    </row>
    <row r="1256" spans="1:23" x14ac:dyDescent="0.55000000000000004">
      <c r="A1256" s="21" t="b">
        <f>SOF[[#This Row],[RepDate]]='Monthly-Individual-Data'!A1261</f>
        <v>0</v>
      </c>
      <c r="B1256" s="21">
        <v>44713</v>
      </c>
      <c r="C1256" t="s">
        <v>250</v>
      </c>
      <c r="D1256" t="s">
        <v>177</v>
      </c>
      <c r="E1256">
        <v>103</v>
      </c>
      <c r="F1256" t="str">
        <f>INDEX(Branch[Area],MATCH(SOF[[#This Row],[Branch]],Branch[SortCode],0))</f>
        <v>South &amp; East</v>
      </c>
      <c r="G1256" t="str">
        <f>INDEX(Branch[Branch],MATCH(SOF[[#This Row],[Branch]],Branch[SortCode],0))</f>
        <v>Midleton</v>
      </c>
      <c r="V1256">
        <v>990705</v>
      </c>
      <c r="W1256" t="str">
        <f t="shared" si="24"/>
        <v>65705490</v>
      </c>
    </row>
    <row r="1257" spans="1:23" x14ac:dyDescent="0.55000000000000004">
      <c r="A1257" s="21" t="b">
        <f>SOF[[#This Row],[RepDate]]='Monthly-Individual-Data'!A1262</f>
        <v>0</v>
      </c>
      <c r="B1257" s="21">
        <v>44713</v>
      </c>
      <c r="C1257" t="s">
        <v>250</v>
      </c>
      <c r="D1257" t="s">
        <v>179</v>
      </c>
      <c r="E1257">
        <v>24</v>
      </c>
      <c r="F1257" t="str">
        <f>INDEX(Branch[Area],MATCH(SOF[[#This Row],[Branch]],Branch[SortCode],0))</f>
        <v>South &amp; East</v>
      </c>
      <c r="G1257" t="str">
        <f>INDEX(Branch[Branch],MATCH(SOF[[#This Row],[Branch]],Branch[SortCode],0))</f>
        <v>Midleton</v>
      </c>
      <c r="V1257">
        <v>990705</v>
      </c>
      <c r="W1257" t="str">
        <f t="shared" si="24"/>
        <v>65705490</v>
      </c>
    </row>
    <row r="1258" spans="1:23" x14ac:dyDescent="0.55000000000000004">
      <c r="A1258" s="21" t="b">
        <f>SOF[[#This Row],[RepDate]]='Monthly-Individual-Data'!A1263</f>
        <v>0</v>
      </c>
      <c r="B1258" s="21">
        <v>44713</v>
      </c>
      <c r="C1258" t="s">
        <v>250</v>
      </c>
      <c r="D1258" t="s">
        <v>180</v>
      </c>
      <c r="E1258">
        <v>147</v>
      </c>
      <c r="F1258" t="str">
        <f>INDEX(Branch[Area],MATCH(SOF[[#This Row],[Branch]],Branch[SortCode],0))</f>
        <v>South &amp; East</v>
      </c>
      <c r="G1258" t="str">
        <f>INDEX(Branch[Branch],MATCH(SOF[[#This Row],[Branch]],Branch[SortCode],0))</f>
        <v>Midleton</v>
      </c>
      <c r="V1258">
        <v>990705</v>
      </c>
      <c r="W1258" t="str">
        <f t="shared" si="24"/>
        <v>65705490</v>
      </c>
    </row>
    <row r="1259" spans="1:23" x14ac:dyDescent="0.55000000000000004">
      <c r="A1259" s="21" t="b">
        <f>SOF[[#This Row],[RepDate]]='Monthly-Individual-Data'!A1264</f>
        <v>0</v>
      </c>
      <c r="B1259" s="21">
        <v>44713</v>
      </c>
      <c r="C1259" t="s">
        <v>250</v>
      </c>
      <c r="D1259" t="s">
        <v>182</v>
      </c>
      <c r="E1259">
        <v>121</v>
      </c>
      <c r="F1259" t="str">
        <f>INDEX(Branch[Area],MATCH(SOF[[#This Row],[Branch]],Branch[SortCode],0))</f>
        <v>South &amp; East</v>
      </c>
      <c r="G1259" t="str">
        <f>INDEX(Branch[Branch],MATCH(SOF[[#This Row],[Branch]],Branch[SortCode],0))</f>
        <v>Midleton</v>
      </c>
      <c r="V1259">
        <v>990705</v>
      </c>
      <c r="W1259" t="str">
        <f t="shared" si="24"/>
        <v>65705490</v>
      </c>
    </row>
    <row r="1260" spans="1:23" x14ac:dyDescent="0.55000000000000004">
      <c r="A1260" s="21" t="b">
        <f>SOF[[#This Row],[RepDate]]='Monthly-Individual-Data'!A1265</f>
        <v>0</v>
      </c>
      <c r="B1260" s="21">
        <v>44713</v>
      </c>
      <c r="C1260" t="s">
        <v>247</v>
      </c>
      <c r="D1260" t="s">
        <v>109</v>
      </c>
      <c r="E1260">
        <v>54</v>
      </c>
      <c r="F1260" t="str">
        <f>INDEX(Branch[Area],MATCH(SOF[[#This Row],[Branch]],Branch[SortCode],0))</f>
        <v>South &amp; East</v>
      </c>
      <c r="G1260" t="str">
        <f>INDEX(Branch[Branch],MATCH(SOF[[#This Row],[Branch]],Branch[SortCode],0))</f>
        <v>Douglas</v>
      </c>
      <c r="V1260">
        <v>990706</v>
      </c>
      <c r="W1260" t="str">
        <f t="shared" si="24"/>
        <v>62706520</v>
      </c>
    </row>
    <row r="1261" spans="1:23" x14ac:dyDescent="0.55000000000000004">
      <c r="A1261" s="21" t="b">
        <f>SOF[[#This Row],[RepDate]]='Monthly-Individual-Data'!A1266</f>
        <v>0</v>
      </c>
      <c r="B1261" s="21">
        <v>44713</v>
      </c>
      <c r="C1261" t="s">
        <v>247</v>
      </c>
      <c r="D1261" t="s">
        <v>168</v>
      </c>
      <c r="E1261">
        <v>75</v>
      </c>
      <c r="F1261" t="str">
        <f>INDEX(Branch[Area],MATCH(SOF[[#This Row],[Branch]],Branch[SortCode],0))</f>
        <v>South &amp; East</v>
      </c>
      <c r="G1261" t="str">
        <f>INDEX(Branch[Branch],MATCH(SOF[[#This Row],[Branch]],Branch[SortCode],0))</f>
        <v>Douglas</v>
      </c>
      <c r="V1261">
        <v>990706</v>
      </c>
      <c r="W1261" t="str">
        <f t="shared" si="24"/>
        <v>62706520</v>
      </c>
    </row>
    <row r="1262" spans="1:23" x14ac:dyDescent="0.55000000000000004">
      <c r="A1262" s="21" t="b">
        <f>SOF[[#This Row],[RepDate]]='Monthly-Individual-Data'!A1267</f>
        <v>0</v>
      </c>
      <c r="B1262" s="21">
        <v>44713</v>
      </c>
      <c r="C1262" t="s">
        <v>247</v>
      </c>
      <c r="D1262" t="s">
        <v>169</v>
      </c>
      <c r="E1262">
        <v>40</v>
      </c>
      <c r="F1262" t="str">
        <f>INDEX(Branch[Area],MATCH(SOF[[#This Row],[Branch]],Branch[SortCode],0))</f>
        <v>South &amp; East</v>
      </c>
      <c r="G1262" t="str">
        <f>INDEX(Branch[Branch],MATCH(SOF[[#This Row],[Branch]],Branch[SortCode],0))</f>
        <v>Douglas</v>
      </c>
      <c r="V1262">
        <v>990706</v>
      </c>
      <c r="W1262" t="str">
        <f t="shared" si="24"/>
        <v>62706520</v>
      </c>
    </row>
    <row r="1263" spans="1:23" x14ac:dyDescent="0.55000000000000004">
      <c r="A1263" s="21" t="b">
        <f>SOF[[#This Row],[RepDate]]='Monthly-Individual-Data'!A1268</f>
        <v>0</v>
      </c>
      <c r="B1263" s="21">
        <v>44713</v>
      </c>
      <c r="C1263" t="s">
        <v>247</v>
      </c>
      <c r="D1263" t="s">
        <v>171</v>
      </c>
      <c r="E1263">
        <v>36</v>
      </c>
      <c r="F1263" t="str">
        <f>INDEX(Branch[Area],MATCH(SOF[[#This Row],[Branch]],Branch[SortCode],0))</f>
        <v>South &amp; East</v>
      </c>
      <c r="G1263" t="str">
        <f>INDEX(Branch[Branch],MATCH(SOF[[#This Row],[Branch]],Branch[SortCode],0))</f>
        <v>Douglas</v>
      </c>
      <c r="V1263">
        <v>990706</v>
      </c>
      <c r="W1263" t="str">
        <f t="shared" si="24"/>
        <v>62706520</v>
      </c>
    </row>
    <row r="1264" spans="1:23" x14ac:dyDescent="0.55000000000000004">
      <c r="A1264" s="21" t="b">
        <f>SOF[[#This Row],[RepDate]]='Monthly-Individual-Data'!A1269</f>
        <v>0</v>
      </c>
      <c r="B1264" s="21">
        <v>44713</v>
      </c>
      <c r="C1264" t="s">
        <v>247</v>
      </c>
      <c r="D1264" t="s">
        <v>175</v>
      </c>
      <c r="E1264">
        <v>101</v>
      </c>
      <c r="F1264" t="str">
        <f>INDEX(Branch[Area],MATCH(SOF[[#This Row],[Branch]],Branch[SortCode],0))</f>
        <v>South &amp; East</v>
      </c>
      <c r="G1264" t="str">
        <f>INDEX(Branch[Branch],MATCH(SOF[[#This Row],[Branch]],Branch[SortCode],0))</f>
        <v>Douglas</v>
      </c>
      <c r="V1264">
        <v>990706</v>
      </c>
      <c r="W1264" t="str">
        <f t="shared" si="24"/>
        <v>62706520</v>
      </c>
    </row>
    <row r="1265" spans="1:23" x14ac:dyDescent="0.55000000000000004">
      <c r="A1265" s="21" t="b">
        <f>SOF[[#This Row],[RepDate]]='Monthly-Individual-Data'!A1270</f>
        <v>0</v>
      </c>
      <c r="B1265" s="21">
        <v>44713</v>
      </c>
      <c r="C1265" t="s">
        <v>247</v>
      </c>
      <c r="D1265" t="s">
        <v>179</v>
      </c>
      <c r="E1265">
        <v>18</v>
      </c>
      <c r="F1265" t="str">
        <f>INDEX(Branch[Area],MATCH(SOF[[#This Row],[Branch]],Branch[SortCode],0))</f>
        <v>South &amp; East</v>
      </c>
      <c r="G1265" t="str">
        <f>INDEX(Branch[Branch],MATCH(SOF[[#This Row],[Branch]],Branch[SortCode],0))</f>
        <v>Douglas</v>
      </c>
      <c r="V1265">
        <v>990706</v>
      </c>
      <c r="W1265" t="str">
        <f t="shared" si="24"/>
        <v>62706520</v>
      </c>
    </row>
    <row r="1266" spans="1:23" x14ac:dyDescent="0.55000000000000004">
      <c r="A1266" s="21" t="b">
        <f>SOF[[#This Row],[RepDate]]='Monthly-Individual-Data'!A1271</f>
        <v>0</v>
      </c>
      <c r="B1266" s="21">
        <v>44713</v>
      </c>
      <c r="C1266" t="s">
        <v>247</v>
      </c>
      <c r="D1266" t="s">
        <v>181</v>
      </c>
      <c r="E1266">
        <v>118</v>
      </c>
      <c r="F1266" t="str">
        <f>INDEX(Branch[Area],MATCH(SOF[[#This Row],[Branch]],Branch[SortCode],0))</f>
        <v>South &amp; East</v>
      </c>
      <c r="G1266" t="str">
        <f>INDEX(Branch[Branch],MATCH(SOF[[#This Row],[Branch]],Branch[SortCode],0))</f>
        <v>Douglas</v>
      </c>
      <c r="V1266">
        <v>990706</v>
      </c>
      <c r="W1266" t="str">
        <f t="shared" si="24"/>
        <v>62706520</v>
      </c>
    </row>
    <row r="1267" spans="1:23" x14ac:dyDescent="0.55000000000000004">
      <c r="A1267" s="21" t="b">
        <f>SOF[[#This Row],[RepDate]]='Monthly-Individual-Data'!A1272</f>
        <v>0</v>
      </c>
      <c r="B1267" s="21">
        <v>44713</v>
      </c>
      <c r="C1267" t="s">
        <v>264</v>
      </c>
      <c r="D1267" t="s">
        <v>172</v>
      </c>
      <c r="E1267">
        <v>106</v>
      </c>
      <c r="F1267" t="str">
        <f>INDEX(Branch[Area],MATCH(SOF[[#This Row],[Branch]],Branch[SortCode],0))</f>
        <v>South &amp; East</v>
      </c>
      <c r="G1267" t="str">
        <f>INDEX(Branch[Branch],MATCH(SOF[[#This Row],[Branch]],Branch[SortCode],0))</f>
        <v>Blackpool</v>
      </c>
      <c r="V1267">
        <v>990707</v>
      </c>
      <c r="W1267" t="str">
        <f t="shared" si="24"/>
        <v>79707350</v>
      </c>
    </row>
    <row r="1268" spans="1:23" x14ac:dyDescent="0.55000000000000004">
      <c r="A1268" s="21" t="b">
        <f>SOF[[#This Row],[RepDate]]='Monthly-Individual-Data'!A1273</f>
        <v>0</v>
      </c>
      <c r="B1268" s="21">
        <v>44713</v>
      </c>
      <c r="C1268" t="s">
        <v>254</v>
      </c>
      <c r="D1268" t="s">
        <v>109</v>
      </c>
      <c r="E1268">
        <v>36</v>
      </c>
      <c r="F1268" t="str">
        <f>INDEX(Branch[Area],MATCH(SOF[[#This Row],[Branch]],Branch[SortCode],0))</f>
        <v>South &amp; East</v>
      </c>
      <c r="G1268" t="str">
        <f>INDEX(Branch[Branch],MATCH(SOF[[#This Row],[Branch]],Branch[SortCode],0))</f>
        <v>Bishopstown</v>
      </c>
      <c r="V1268">
        <v>990709</v>
      </c>
      <c r="W1268" t="str">
        <f t="shared" si="24"/>
        <v>69709450</v>
      </c>
    </row>
    <row r="1269" spans="1:23" x14ac:dyDescent="0.55000000000000004">
      <c r="A1269" s="21" t="b">
        <f>SOF[[#This Row],[RepDate]]='Monthly-Individual-Data'!A1274</f>
        <v>0</v>
      </c>
      <c r="B1269" s="21">
        <v>44713</v>
      </c>
      <c r="C1269" t="s">
        <v>254</v>
      </c>
      <c r="D1269" t="s">
        <v>171</v>
      </c>
      <c r="E1269">
        <v>38</v>
      </c>
      <c r="F1269" t="str">
        <f>INDEX(Branch[Area],MATCH(SOF[[#This Row],[Branch]],Branch[SortCode],0))</f>
        <v>South &amp; East</v>
      </c>
      <c r="G1269" t="str">
        <f>INDEX(Branch[Branch],MATCH(SOF[[#This Row],[Branch]],Branch[SortCode],0))</f>
        <v>Bishopstown</v>
      </c>
      <c r="V1269">
        <v>990709</v>
      </c>
      <c r="W1269" t="str">
        <f t="shared" si="24"/>
        <v>69709450</v>
      </c>
    </row>
    <row r="1270" spans="1:23" x14ac:dyDescent="0.55000000000000004">
      <c r="A1270" s="21" t="b">
        <f>SOF[[#This Row],[RepDate]]='Monthly-Individual-Data'!A1275</f>
        <v>0</v>
      </c>
      <c r="B1270" s="21">
        <v>44713</v>
      </c>
      <c r="C1270" t="s">
        <v>239</v>
      </c>
      <c r="D1270" t="s">
        <v>109</v>
      </c>
      <c r="E1270">
        <v>146</v>
      </c>
      <c r="F1270" t="str">
        <f>INDEX(Branch[Area],MATCH(SOF[[#This Row],[Branch]],Branch[SortCode],0))</f>
        <v>South &amp; East</v>
      </c>
      <c r="G1270" t="str">
        <f>INDEX(Branch[Branch],MATCH(SOF[[#This Row],[Branch]],Branch[SortCode],0))</f>
        <v>Clonmel</v>
      </c>
      <c r="V1270">
        <v>990710</v>
      </c>
      <c r="W1270" t="str">
        <f t="shared" si="24"/>
        <v>54710600</v>
      </c>
    </row>
    <row r="1271" spans="1:23" x14ac:dyDescent="0.55000000000000004">
      <c r="A1271" s="21" t="b">
        <f>SOF[[#This Row],[RepDate]]='Monthly-Individual-Data'!A1276</f>
        <v>0</v>
      </c>
      <c r="B1271" s="21">
        <v>44713</v>
      </c>
      <c r="C1271" t="s">
        <v>239</v>
      </c>
      <c r="D1271" t="s">
        <v>168</v>
      </c>
      <c r="E1271">
        <v>55</v>
      </c>
      <c r="F1271" t="str">
        <f>INDEX(Branch[Area],MATCH(SOF[[#This Row],[Branch]],Branch[SortCode],0))</f>
        <v>South &amp; East</v>
      </c>
      <c r="G1271" t="str">
        <f>INDEX(Branch[Branch],MATCH(SOF[[#This Row],[Branch]],Branch[SortCode],0))</f>
        <v>Clonmel</v>
      </c>
      <c r="V1271">
        <v>990710</v>
      </c>
      <c r="W1271" t="str">
        <f t="shared" si="24"/>
        <v>54710600</v>
      </c>
    </row>
    <row r="1272" spans="1:23" x14ac:dyDescent="0.55000000000000004">
      <c r="A1272" s="21" t="b">
        <f>SOF[[#This Row],[RepDate]]='Monthly-Individual-Data'!A1277</f>
        <v>0</v>
      </c>
      <c r="B1272" s="21">
        <v>44713</v>
      </c>
      <c r="C1272" t="s">
        <v>239</v>
      </c>
      <c r="D1272" t="s">
        <v>169</v>
      </c>
      <c r="E1272">
        <v>159</v>
      </c>
      <c r="F1272" t="str">
        <f>INDEX(Branch[Area],MATCH(SOF[[#This Row],[Branch]],Branch[SortCode],0))</f>
        <v>South &amp; East</v>
      </c>
      <c r="G1272" t="str">
        <f>INDEX(Branch[Branch],MATCH(SOF[[#This Row],[Branch]],Branch[SortCode],0))</f>
        <v>Clonmel</v>
      </c>
      <c r="V1272">
        <v>990710</v>
      </c>
      <c r="W1272" t="str">
        <f t="shared" si="24"/>
        <v>54710600</v>
      </c>
    </row>
    <row r="1273" spans="1:23" x14ac:dyDescent="0.55000000000000004">
      <c r="A1273" s="21" t="b">
        <f>SOF[[#This Row],[RepDate]]='Monthly-Individual-Data'!A1278</f>
        <v>0</v>
      </c>
      <c r="B1273" s="21">
        <v>44713</v>
      </c>
      <c r="C1273" t="s">
        <v>239</v>
      </c>
      <c r="D1273" t="s">
        <v>174</v>
      </c>
      <c r="E1273">
        <v>60</v>
      </c>
      <c r="F1273" t="str">
        <f>INDEX(Branch[Area],MATCH(SOF[[#This Row],[Branch]],Branch[SortCode],0))</f>
        <v>South &amp; East</v>
      </c>
      <c r="G1273" t="str">
        <f>INDEX(Branch[Branch],MATCH(SOF[[#This Row],[Branch]],Branch[SortCode],0))</f>
        <v>Clonmel</v>
      </c>
      <c r="V1273">
        <v>990710</v>
      </c>
      <c r="W1273" t="str">
        <f t="shared" si="24"/>
        <v>54710600</v>
      </c>
    </row>
    <row r="1274" spans="1:23" x14ac:dyDescent="0.55000000000000004">
      <c r="A1274" s="21" t="b">
        <f>SOF[[#This Row],[RepDate]]='Monthly-Individual-Data'!A1279</f>
        <v>0</v>
      </c>
      <c r="B1274" s="21">
        <v>44713</v>
      </c>
      <c r="C1274" t="s">
        <v>239</v>
      </c>
      <c r="D1274" t="s">
        <v>175</v>
      </c>
      <c r="E1274">
        <v>100</v>
      </c>
      <c r="F1274" t="str">
        <f>INDEX(Branch[Area],MATCH(SOF[[#This Row],[Branch]],Branch[SortCode],0))</f>
        <v>South &amp; East</v>
      </c>
      <c r="G1274" t="str">
        <f>INDEX(Branch[Branch],MATCH(SOF[[#This Row],[Branch]],Branch[SortCode],0))</f>
        <v>Clonmel</v>
      </c>
      <c r="V1274">
        <v>990710</v>
      </c>
      <c r="W1274" t="str">
        <f t="shared" si="24"/>
        <v>54710600</v>
      </c>
    </row>
    <row r="1275" spans="1:23" x14ac:dyDescent="0.55000000000000004">
      <c r="A1275" s="21" t="b">
        <f>SOF[[#This Row],[RepDate]]='Monthly-Individual-Data'!A1280</f>
        <v>0</v>
      </c>
      <c r="B1275" s="21">
        <v>44713</v>
      </c>
      <c r="C1275" t="s">
        <v>239</v>
      </c>
      <c r="D1275" t="s">
        <v>177</v>
      </c>
      <c r="E1275">
        <v>22</v>
      </c>
      <c r="F1275" t="str">
        <f>INDEX(Branch[Area],MATCH(SOF[[#This Row],[Branch]],Branch[SortCode],0))</f>
        <v>South &amp; East</v>
      </c>
      <c r="G1275" t="str">
        <f>INDEX(Branch[Branch],MATCH(SOF[[#This Row],[Branch]],Branch[SortCode],0))</f>
        <v>Clonmel</v>
      </c>
      <c r="V1275">
        <v>990710</v>
      </c>
      <c r="W1275" t="str">
        <f t="shared" si="24"/>
        <v>54710600</v>
      </c>
    </row>
    <row r="1276" spans="1:23" x14ac:dyDescent="0.55000000000000004">
      <c r="A1276" s="21" t="b">
        <f>SOF[[#This Row],[RepDate]]='Monthly-Individual-Data'!A1281</f>
        <v>0</v>
      </c>
      <c r="B1276" s="21">
        <v>44713</v>
      </c>
      <c r="C1276" t="s">
        <v>246</v>
      </c>
      <c r="D1276" t="s">
        <v>109</v>
      </c>
      <c r="E1276">
        <v>110</v>
      </c>
      <c r="F1276" t="str">
        <f>INDEX(Branch[Area],MATCH(SOF[[#This Row],[Branch]],Branch[SortCode],0))</f>
        <v>South &amp; East</v>
      </c>
      <c r="G1276" t="str">
        <f>INDEX(Branch[Branch],MATCH(SOF[[#This Row],[Branch]],Branch[SortCode],0))</f>
        <v>Tralee</v>
      </c>
      <c r="V1276">
        <v>990711</v>
      </c>
      <c r="W1276" t="str">
        <f t="shared" si="24"/>
        <v>61711530</v>
      </c>
    </row>
    <row r="1277" spans="1:23" x14ac:dyDescent="0.55000000000000004">
      <c r="A1277" s="21" t="b">
        <f>SOF[[#This Row],[RepDate]]='Monthly-Individual-Data'!A1282</f>
        <v>0</v>
      </c>
      <c r="B1277" s="21">
        <v>44713</v>
      </c>
      <c r="C1277" t="s">
        <v>246</v>
      </c>
      <c r="D1277" t="s">
        <v>168</v>
      </c>
      <c r="E1277">
        <v>72</v>
      </c>
      <c r="F1277" t="str">
        <f>INDEX(Branch[Area],MATCH(SOF[[#This Row],[Branch]],Branch[SortCode],0))</f>
        <v>South &amp; East</v>
      </c>
      <c r="G1277" t="str">
        <f>INDEX(Branch[Branch],MATCH(SOF[[#This Row],[Branch]],Branch[SortCode],0))</f>
        <v>Tralee</v>
      </c>
      <c r="V1277">
        <v>990711</v>
      </c>
      <c r="W1277" t="str">
        <f t="shared" si="24"/>
        <v>61711530</v>
      </c>
    </row>
    <row r="1278" spans="1:23" x14ac:dyDescent="0.55000000000000004">
      <c r="A1278" s="21" t="b">
        <f>SOF[[#This Row],[RepDate]]='Monthly-Individual-Data'!A1283</f>
        <v>0</v>
      </c>
      <c r="B1278" s="21">
        <v>44713</v>
      </c>
      <c r="C1278" t="s">
        <v>246</v>
      </c>
      <c r="D1278" t="s">
        <v>169</v>
      </c>
      <c r="E1278">
        <v>116</v>
      </c>
      <c r="F1278" t="str">
        <f>INDEX(Branch[Area],MATCH(SOF[[#This Row],[Branch]],Branch[SortCode],0))</f>
        <v>South &amp; East</v>
      </c>
      <c r="G1278" t="str">
        <f>INDEX(Branch[Branch],MATCH(SOF[[#This Row],[Branch]],Branch[SortCode],0))</f>
        <v>Tralee</v>
      </c>
      <c r="V1278">
        <v>990711</v>
      </c>
      <c r="W1278" t="str">
        <f t="shared" si="24"/>
        <v>61711530</v>
      </c>
    </row>
    <row r="1279" spans="1:23" x14ac:dyDescent="0.55000000000000004">
      <c r="A1279" s="21" t="b">
        <f>SOF[[#This Row],[RepDate]]='Monthly-Individual-Data'!A1284</f>
        <v>0</v>
      </c>
      <c r="B1279" s="21">
        <v>44713</v>
      </c>
      <c r="C1279" t="s">
        <v>246</v>
      </c>
      <c r="D1279" t="s">
        <v>170</v>
      </c>
      <c r="E1279">
        <v>104</v>
      </c>
      <c r="F1279" t="str">
        <f>INDEX(Branch[Area],MATCH(SOF[[#This Row],[Branch]],Branch[SortCode],0))</f>
        <v>South &amp; East</v>
      </c>
      <c r="G1279" t="str">
        <f>INDEX(Branch[Branch],MATCH(SOF[[#This Row],[Branch]],Branch[SortCode],0))</f>
        <v>Tralee</v>
      </c>
      <c r="V1279">
        <v>990711</v>
      </c>
      <c r="W1279" t="str">
        <f t="shared" si="24"/>
        <v>61711530</v>
      </c>
    </row>
    <row r="1280" spans="1:23" x14ac:dyDescent="0.55000000000000004">
      <c r="A1280" s="21" t="b">
        <f>SOF[[#This Row],[RepDate]]='Monthly-Individual-Data'!A1285</f>
        <v>0</v>
      </c>
      <c r="B1280" s="21">
        <v>44713</v>
      </c>
      <c r="C1280" t="s">
        <v>246</v>
      </c>
      <c r="D1280" t="s">
        <v>172</v>
      </c>
      <c r="E1280">
        <v>69</v>
      </c>
      <c r="F1280" t="str">
        <f>INDEX(Branch[Area],MATCH(SOF[[#This Row],[Branch]],Branch[SortCode],0))</f>
        <v>South &amp; East</v>
      </c>
      <c r="G1280" t="str">
        <f>INDEX(Branch[Branch],MATCH(SOF[[#This Row],[Branch]],Branch[SortCode],0))</f>
        <v>Tralee</v>
      </c>
      <c r="V1280">
        <v>990711</v>
      </c>
      <c r="W1280" t="str">
        <f t="shared" si="24"/>
        <v>61711530</v>
      </c>
    </row>
    <row r="1281" spans="1:23" x14ac:dyDescent="0.55000000000000004">
      <c r="A1281" s="21" t="b">
        <f>SOF[[#This Row],[RepDate]]='Monthly-Individual-Data'!A1286</f>
        <v>0</v>
      </c>
      <c r="B1281" s="21">
        <v>44713</v>
      </c>
      <c r="C1281" t="s">
        <v>246</v>
      </c>
      <c r="D1281" t="s">
        <v>174</v>
      </c>
      <c r="E1281">
        <v>131</v>
      </c>
      <c r="F1281" t="str">
        <f>INDEX(Branch[Area],MATCH(SOF[[#This Row],[Branch]],Branch[SortCode],0))</f>
        <v>South &amp; East</v>
      </c>
      <c r="G1281" t="str">
        <f>INDEX(Branch[Branch],MATCH(SOF[[#This Row],[Branch]],Branch[SortCode],0))</f>
        <v>Tralee</v>
      </c>
      <c r="V1281">
        <v>990711</v>
      </c>
      <c r="W1281" t="str">
        <f t="shared" si="24"/>
        <v>61711530</v>
      </c>
    </row>
    <row r="1282" spans="1:23" x14ac:dyDescent="0.55000000000000004">
      <c r="A1282" s="21" t="b">
        <f>SOF[[#This Row],[RepDate]]='Monthly-Individual-Data'!A1287</f>
        <v>0</v>
      </c>
      <c r="B1282" s="21">
        <v>44713</v>
      </c>
      <c r="C1282" t="s">
        <v>246</v>
      </c>
      <c r="D1282" t="s">
        <v>175</v>
      </c>
      <c r="E1282">
        <v>100</v>
      </c>
      <c r="F1282" t="str">
        <f>INDEX(Branch[Area],MATCH(SOF[[#This Row],[Branch]],Branch[SortCode],0))</f>
        <v>South &amp; East</v>
      </c>
      <c r="G1282" t="str">
        <f>INDEX(Branch[Branch],MATCH(SOF[[#This Row],[Branch]],Branch[SortCode],0))</f>
        <v>Tralee</v>
      </c>
      <c r="V1282">
        <v>990711</v>
      </c>
      <c r="W1282" t="str">
        <f t="shared" si="24"/>
        <v>61711530</v>
      </c>
    </row>
    <row r="1283" spans="1:23" x14ac:dyDescent="0.55000000000000004">
      <c r="A1283" s="21" t="b">
        <f>SOF[[#This Row],[RepDate]]='Monthly-Individual-Data'!A1288</f>
        <v>0</v>
      </c>
      <c r="B1283" s="21">
        <v>44713</v>
      </c>
      <c r="C1283" t="s">
        <v>246</v>
      </c>
      <c r="D1283" t="s">
        <v>180</v>
      </c>
      <c r="E1283">
        <v>3</v>
      </c>
      <c r="F1283" t="str">
        <f>INDEX(Branch[Area],MATCH(SOF[[#This Row],[Branch]],Branch[SortCode],0))</f>
        <v>South &amp; East</v>
      </c>
      <c r="G1283" t="str">
        <f>INDEX(Branch[Branch],MATCH(SOF[[#This Row],[Branch]],Branch[SortCode],0))</f>
        <v>Tralee</v>
      </c>
      <c r="V1283">
        <v>990711</v>
      </c>
      <c r="W1283" t="str">
        <f t="shared" ref="W1283:W1346" si="25">VLOOKUP(V1283,R:S,2,0)</f>
        <v>61711530</v>
      </c>
    </row>
    <row r="1284" spans="1:23" x14ac:dyDescent="0.55000000000000004">
      <c r="A1284" s="21" t="b">
        <f>SOF[[#This Row],[RepDate]]='Monthly-Individual-Data'!A1289</f>
        <v>0</v>
      </c>
      <c r="B1284" s="21">
        <v>44713</v>
      </c>
      <c r="C1284" t="s">
        <v>246</v>
      </c>
      <c r="D1284" t="s">
        <v>182</v>
      </c>
      <c r="E1284">
        <v>131</v>
      </c>
      <c r="F1284" t="str">
        <f>INDEX(Branch[Area],MATCH(SOF[[#This Row],[Branch]],Branch[SortCode],0))</f>
        <v>South &amp; East</v>
      </c>
      <c r="G1284" t="str">
        <f>INDEX(Branch[Branch],MATCH(SOF[[#This Row],[Branch]],Branch[SortCode],0))</f>
        <v>Tralee</v>
      </c>
      <c r="V1284">
        <v>990711</v>
      </c>
      <c r="W1284" t="str">
        <f t="shared" si="25"/>
        <v>61711530</v>
      </c>
    </row>
    <row r="1285" spans="1:23" x14ac:dyDescent="0.55000000000000004">
      <c r="A1285" s="21" t="b">
        <f>SOF[[#This Row],[RepDate]]='Monthly-Individual-Data'!A1290</f>
        <v>0</v>
      </c>
      <c r="B1285" s="21">
        <v>44713</v>
      </c>
      <c r="C1285" t="s">
        <v>259</v>
      </c>
      <c r="D1285" t="s">
        <v>109</v>
      </c>
      <c r="E1285">
        <v>69</v>
      </c>
      <c r="F1285" t="str">
        <f>INDEX(Branch[Area],MATCH(SOF[[#This Row],[Branch]],Branch[SortCode],0))</f>
        <v>South &amp; East</v>
      </c>
      <c r="G1285" t="str">
        <f>INDEX(Branch[Branch],MATCH(SOF[[#This Row],[Branch]],Branch[SortCode],0))</f>
        <v>Clonakilty</v>
      </c>
      <c r="V1285">
        <v>990712</v>
      </c>
      <c r="W1285" t="str">
        <f t="shared" si="25"/>
        <v>74712400</v>
      </c>
    </row>
    <row r="1286" spans="1:23" x14ac:dyDescent="0.55000000000000004">
      <c r="A1286" s="21" t="b">
        <f>SOF[[#This Row],[RepDate]]='Monthly-Individual-Data'!A1291</f>
        <v>0</v>
      </c>
      <c r="B1286" s="21">
        <v>44713</v>
      </c>
      <c r="C1286" t="s">
        <v>259</v>
      </c>
      <c r="D1286" t="s">
        <v>168</v>
      </c>
      <c r="E1286">
        <v>48</v>
      </c>
      <c r="F1286" t="str">
        <f>INDEX(Branch[Area],MATCH(SOF[[#This Row],[Branch]],Branch[SortCode],0))</f>
        <v>South &amp; East</v>
      </c>
      <c r="G1286" t="str">
        <f>INDEX(Branch[Branch],MATCH(SOF[[#This Row],[Branch]],Branch[SortCode],0))</f>
        <v>Clonakilty</v>
      </c>
      <c r="V1286">
        <v>990712</v>
      </c>
      <c r="W1286" t="str">
        <f t="shared" si="25"/>
        <v>74712400</v>
      </c>
    </row>
    <row r="1287" spans="1:23" x14ac:dyDescent="0.55000000000000004">
      <c r="A1287" s="21" t="b">
        <f>SOF[[#This Row],[RepDate]]='Monthly-Individual-Data'!A1292</f>
        <v>0</v>
      </c>
      <c r="B1287" s="21">
        <v>44713</v>
      </c>
      <c r="C1287" t="s">
        <v>259</v>
      </c>
      <c r="D1287" t="s">
        <v>169</v>
      </c>
      <c r="E1287">
        <v>24</v>
      </c>
      <c r="F1287" t="str">
        <f>INDEX(Branch[Area],MATCH(SOF[[#This Row],[Branch]],Branch[SortCode],0))</f>
        <v>South &amp; East</v>
      </c>
      <c r="G1287" t="str">
        <f>INDEX(Branch[Branch],MATCH(SOF[[#This Row],[Branch]],Branch[SortCode],0))</f>
        <v>Clonakilty</v>
      </c>
      <c r="V1287">
        <v>990712</v>
      </c>
      <c r="W1287" t="str">
        <f t="shared" si="25"/>
        <v>74712400</v>
      </c>
    </row>
    <row r="1288" spans="1:23" x14ac:dyDescent="0.55000000000000004">
      <c r="A1288" s="21" t="b">
        <f>SOF[[#This Row],[RepDate]]='Monthly-Individual-Data'!A1293</f>
        <v>0</v>
      </c>
      <c r="B1288" s="21">
        <v>44713</v>
      </c>
      <c r="C1288" t="s">
        <v>259</v>
      </c>
      <c r="D1288" t="s">
        <v>174</v>
      </c>
      <c r="E1288">
        <v>142</v>
      </c>
      <c r="F1288" t="str">
        <f>INDEX(Branch[Area],MATCH(SOF[[#This Row],[Branch]],Branch[SortCode],0))</f>
        <v>South &amp; East</v>
      </c>
      <c r="G1288" t="str">
        <f>INDEX(Branch[Branch],MATCH(SOF[[#This Row],[Branch]],Branch[SortCode],0))</f>
        <v>Clonakilty</v>
      </c>
      <c r="V1288">
        <v>990712</v>
      </c>
      <c r="W1288" t="str">
        <f t="shared" si="25"/>
        <v>74712400</v>
      </c>
    </row>
    <row r="1289" spans="1:23" x14ac:dyDescent="0.55000000000000004">
      <c r="A1289" s="21" t="b">
        <f>SOF[[#This Row],[RepDate]]='Monthly-Individual-Data'!A1294</f>
        <v>0</v>
      </c>
      <c r="B1289" s="21">
        <v>44713</v>
      </c>
      <c r="C1289" t="s">
        <v>259</v>
      </c>
      <c r="D1289" t="s">
        <v>175</v>
      </c>
      <c r="E1289">
        <v>93</v>
      </c>
      <c r="F1289" t="str">
        <f>INDEX(Branch[Area],MATCH(SOF[[#This Row],[Branch]],Branch[SortCode],0))</f>
        <v>South &amp; East</v>
      </c>
      <c r="G1289" t="str">
        <f>INDEX(Branch[Branch],MATCH(SOF[[#This Row],[Branch]],Branch[SortCode],0))</f>
        <v>Clonakilty</v>
      </c>
      <c r="V1289">
        <v>990712</v>
      </c>
      <c r="W1289" t="str">
        <f t="shared" si="25"/>
        <v>74712400</v>
      </c>
    </row>
    <row r="1290" spans="1:23" x14ac:dyDescent="0.55000000000000004">
      <c r="A1290" s="21" t="b">
        <f>SOF[[#This Row],[RepDate]]='Monthly-Individual-Data'!A1295</f>
        <v>0</v>
      </c>
      <c r="B1290" s="21">
        <v>44713</v>
      </c>
      <c r="C1290" t="s">
        <v>259</v>
      </c>
      <c r="D1290" t="s">
        <v>180</v>
      </c>
      <c r="E1290">
        <v>21</v>
      </c>
      <c r="F1290" t="str">
        <f>INDEX(Branch[Area],MATCH(SOF[[#This Row],[Branch]],Branch[SortCode],0))</f>
        <v>South &amp; East</v>
      </c>
      <c r="G1290" t="str">
        <f>INDEX(Branch[Branch],MATCH(SOF[[#This Row],[Branch]],Branch[SortCode],0))</f>
        <v>Clonakilty</v>
      </c>
      <c r="V1290">
        <v>990712</v>
      </c>
      <c r="W1290" t="str">
        <f t="shared" si="25"/>
        <v>74712400</v>
      </c>
    </row>
    <row r="1291" spans="1:23" x14ac:dyDescent="0.55000000000000004">
      <c r="A1291" s="21" t="b">
        <f>SOF[[#This Row],[RepDate]]='Monthly-Individual-Data'!A1296</f>
        <v>0</v>
      </c>
      <c r="B1291" s="21">
        <v>44713</v>
      </c>
      <c r="C1291" t="s">
        <v>253</v>
      </c>
      <c r="D1291" t="s">
        <v>109</v>
      </c>
      <c r="E1291">
        <v>82</v>
      </c>
      <c r="F1291" t="str">
        <f>INDEX(Branch[Area],MATCH(SOF[[#This Row],[Branch]],Branch[SortCode],0))</f>
        <v>South &amp; East</v>
      </c>
      <c r="G1291" t="str">
        <f>INDEX(Branch[Branch],MATCH(SOF[[#This Row],[Branch]],Branch[SortCode],0))</f>
        <v>Mallow</v>
      </c>
      <c r="V1291">
        <v>990713</v>
      </c>
      <c r="W1291" t="str">
        <f t="shared" si="25"/>
        <v>68713460</v>
      </c>
    </row>
    <row r="1292" spans="1:23" x14ac:dyDescent="0.55000000000000004">
      <c r="A1292" s="21" t="b">
        <f>SOF[[#This Row],[RepDate]]='Monthly-Individual-Data'!A1297</f>
        <v>0</v>
      </c>
      <c r="B1292" s="21">
        <v>44713</v>
      </c>
      <c r="C1292" t="s">
        <v>253</v>
      </c>
      <c r="D1292" t="s">
        <v>174</v>
      </c>
      <c r="E1292">
        <v>43</v>
      </c>
      <c r="F1292" t="str">
        <f>INDEX(Branch[Area],MATCH(SOF[[#This Row],[Branch]],Branch[SortCode],0))</f>
        <v>South &amp; East</v>
      </c>
      <c r="G1292" t="str">
        <f>INDEX(Branch[Branch],MATCH(SOF[[#This Row],[Branch]],Branch[SortCode],0))</f>
        <v>Mallow</v>
      </c>
      <c r="V1292">
        <v>990713</v>
      </c>
      <c r="W1292" t="str">
        <f t="shared" si="25"/>
        <v>68713460</v>
      </c>
    </row>
    <row r="1293" spans="1:23" x14ac:dyDescent="0.55000000000000004">
      <c r="A1293" s="21" t="b">
        <f>SOF[[#This Row],[RepDate]]='Monthly-Individual-Data'!A1298</f>
        <v>0</v>
      </c>
      <c r="B1293" s="21">
        <v>44713</v>
      </c>
      <c r="C1293" t="s">
        <v>258</v>
      </c>
      <c r="D1293" t="s">
        <v>109</v>
      </c>
      <c r="E1293">
        <v>70</v>
      </c>
      <c r="F1293" t="str">
        <f>INDEX(Branch[Area],MATCH(SOF[[#This Row],[Branch]],Branch[SortCode],0))</f>
        <v>South &amp; East</v>
      </c>
      <c r="G1293" t="str">
        <f>INDEX(Branch[Branch],MATCH(SOF[[#This Row],[Branch]],Branch[SortCode],0))</f>
        <v>Ballincollig</v>
      </c>
      <c r="V1293">
        <v>990715</v>
      </c>
      <c r="W1293" t="str">
        <f t="shared" si="25"/>
        <v>73715410</v>
      </c>
    </row>
    <row r="1294" spans="1:23" x14ac:dyDescent="0.55000000000000004">
      <c r="A1294" s="21" t="b">
        <f>SOF[[#This Row],[RepDate]]='Monthly-Individual-Data'!A1299</f>
        <v>0</v>
      </c>
      <c r="B1294" s="21">
        <v>44713</v>
      </c>
      <c r="C1294" t="s">
        <v>258</v>
      </c>
      <c r="D1294" t="s">
        <v>171</v>
      </c>
      <c r="E1294">
        <v>79</v>
      </c>
      <c r="F1294" t="str">
        <f>INDEX(Branch[Area],MATCH(SOF[[#This Row],[Branch]],Branch[SortCode],0))</f>
        <v>South &amp; East</v>
      </c>
      <c r="G1294" t="str">
        <f>INDEX(Branch[Branch],MATCH(SOF[[#This Row],[Branch]],Branch[SortCode],0))</f>
        <v>Ballincollig</v>
      </c>
      <c r="V1294">
        <v>990715</v>
      </c>
      <c r="W1294" t="str">
        <f t="shared" si="25"/>
        <v>73715410</v>
      </c>
    </row>
    <row r="1295" spans="1:23" x14ac:dyDescent="0.55000000000000004">
      <c r="A1295" s="21" t="b">
        <f>SOF[[#This Row],[RepDate]]='Monthly-Individual-Data'!A1300</f>
        <v>0</v>
      </c>
      <c r="B1295" s="21">
        <v>44713</v>
      </c>
      <c r="C1295" t="s">
        <v>258</v>
      </c>
      <c r="D1295" t="s">
        <v>174</v>
      </c>
      <c r="E1295">
        <v>93</v>
      </c>
      <c r="F1295" t="str">
        <f>INDEX(Branch[Area],MATCH(SOF[[#This Row],[Branch]],Branch[SortCode],0))</f>
        <v>South &amp; East</v>
      </c>
      <c r="G1295" t="str">
        <f>INDEX(Branch[Branch],MATCH(SOF[[#This Row],[Branch]],Branch[SortCode],0))</f>
        <v>Ballincollig</v>
      </c>
      <c r="V1295">
        <v>990715</v>
      </c>
      <c r="W1295" t="str">
        <f t="shared" si="25"/>
        <v>73715410</v>
      </c>
    </row>
    <row r="1296" spans="1:23" x14ac:dyDescent="0.55000000000000004">
      <c r="A1296" s="21" t="b">
        <f>SOF[[#This Row],[RepDate]]='Monthly-Individual-Data'!A1301</f>
        <v>0</v>
      </c>
      <c r="B1296" s="21">
        <v>44713</v>
      </c>
      <c r="C1296" t="s">
        <v>248</v>
      </c>
      <c r="D1296" t="s">
        <v>109</v>
      </c>
      <c r="E1296">
        <v>73</v>
      </c>
      <c r="F1296" t="str">
        <f>INDEX(Branch[Area],MATCH(SOF[[#This Row],[Branch]],Branch[SortCode],0))</f>
        <v>South &amp; East</v>
      </c>
      <c r="G1296" t="str">
        <f>INDEX(Branch[Branch],MATCH(SOF[[#This Row],[Branch]],Branch[SortCode],0))</f>
        <v>Carrigaline</v>
      </c>
      <c r="V1296">
        <v>990716</v>
      </c>
      <c r="W1296" t="str">
        <f t="shared" si="25"/>
        <v>63716510</v>
      </c>
    </row>
    <row r="1297" spans="1:23" x14ac:dyDescent="0.55000000000000004">
      <c r="A1297" s="21" t="b">
        <f>SOF[[#This Row],[RepDate]]='Monthly-Individual-Data'!A1302</f>
        <v>0</v>
      </c>
      <c r="B1297" s="21">
        <v>44713</v>
      </c>
      <c r="C1297" t="s">
        <v>248</v>
      </c>
      <c r="D1297" t="s">
        <v>169</v>
      </c>
      <c r="E1297">
        <v>122</v>
      </c>
      <c r="F1297" t="str">
        <f>INDEX(Branch[Area],MATCH(SOF[[#This Row],[Branch]],Branch[SortCode],0))</f>
        <v>South &amp; East</v>
      </c>
      <c r="G1297" t="str">
        <f>INDEX(Branch[Branch],MATCH(SOF[[#This Row],[Branch]],Branch[SortCode],0))</f>
        <v>Carrigaline</v>
      </c>
      <c r="V1297">
        <v>990716</v>
      </c>
      <c r="W1297" t="str">
        <f t="shared" si="25"/>
        <v>63716510</v>
      </c>
    </row>
    <row r="1298" spans="1:23" x14ac:dyDescent="0.55000000000000004">
      <c r="A1298" s="21" t="b">
        <f>SOF[[#This Row],[RepDate]]='Monthly-Individual-Data'!A1303</f>
        <v>0</v>
      </c>
      <c r="B1298" s="21">
        <v>44713</v>
      </c>
      <c r="C1298" t="s">
        <v>248</v>
      </c>
      <c r="D1298" t="s">
        <v>182</v>
      </c>
      <c r="E1298">
        <v>129</v>
      </c>
      <c r="F1298" t="str">
        <f>INDEX(Branch[Area],MATCH(SOF[[#This Row],[Branch]],Branch[SortCode],0))</f>
        <v>South &amp; East</v>
      </c>
      <c r="G1298" t="str">
        <f>INDEX(Branch[Branch],MATCH(SOF[[#This Row],[Branch]],Branch[SortCode],0))</f>
        <v>Carrigaline</v>
      </c>
      <c r="V1298">
        <v>990716</v>
      </c>
      <c r="W1298" t="str">
        <f t="shared" si="25"/>
        <v>63716510</v>
      </c>
    </row>
    <row r="1299" spans="1:23" x14ac:dyDescent="0.55000000000000004">
      <c r="A1299" s="21" t="b">
        <f>SOF[[#This Row],[RepDate]]='Monthly-Individual-Data'!A1304</f>
        <v>0</v>
      </c>
      <c r="B1299" s="21">
        <v>44713</v>
      </c>
      <c r="C1299" t="s">
        <v>261</v>
      </c>
      <c r="D1299" t="s">
        <v>109</v>
      </c>
      <c r="E1299">
        <v>106</v>
      </c>
      <c r="F1299" t="str">
        <f>INDEX(Branch[Area],MATCH(SOF[[#This Row],[Branch]],Branch[SortCode],0))</f>
        <v>South &amp; East</v>
      </c>
      <c r="G1299" t="str">
        <f>INDEX(Branch[Branch],MATCH(SOF[[#This Row],[Branch]],Branch[SortCode],0))</f>
        <v>Skibbereen</v>
      </c>
      <c r="V1299">
        <v>990717</v>
      </c>
      <c r="W1299" t="str">
        <f t="shared" si="25"/>
        <v>76717380</v>
      </c>
    </row>
    <row r="1300" spans="1:23" x14ac:dyDescent="0.55000000000000004">
      <c r="A1300" s="21" t="b">
        <f>SOF[[#This Row],[RepDate]]='Monthly-Individual-Data'!A1305</f>
        <v>0</v>
      </c>
      <c r="B1300" s="21">
        <v>44713</v>
      </c>
      <c r="C1300" t="s">
        <v>261</v>
      </c>
      <c r="D1300" t="s">
        <v>174</v>
      </c>
      <c r="E1300">
        <v>123</v>
      </c>
      <c r="F1300" t="str">
        <f>INDEX(Branch[Area],MATCH(SOF[[#This Row],[Branch]],Branch[SortCode],0))</f>
        <v>South &amp; East</v>
      </c>
      <c r="G1300" t="str">
        <f>INDEX(Branch[Branch],MATCH(SOF[[#This Row],[Branch]],Branch[SortCode],0))</f>
        <v>Skibbereen</v>
      </c>
      <c r="V1300">
        <v>990717</v>
      </c>
      <c r="W1300" t="str">
        <f t="shared" si="25"/>
        <v>76717380</v>
      </c>
    </row>
    <row r="1301" spans="1:23" x14ac:dyDescent="0.55000000000000004">
      <c r="A1301" s="21" t="b">
        <f>SOF[[#This Row],[RepDate]]='Monthly-Individual-Data'!A1306</f>
        <v>0</v>
      </c>
      <c r="B1301" s="21">
        <v>44713</v>
      </c>
      <c r="C1301" t="s">
        <v>261</v>
      </c>
      <c r="D1301" t="s">
        <v>175</v>
      </c>
      <c r="E1301">
        <v>59</v>
      </c>
      <c r="F1301" t="str">
        <f>INDEX(Branch[Area],MATCH(SOF[[#This Row],[Branch]],Branch[SortCode],0))</f>
        <v>South &amp; East</v>
      </c>
      <c r="G1301" t="str">
        <f>INDEX(Branch[Branch],MATCH(SOF[[#This Row],[Branch]],Branch[SortCode],0))</f>
        <v>Skibbereen</v>
      </c>
      <c r="V1301">
        <v>990717</v>
      </c>
      <c r="W1301" t="str">
        <f t="shared" si="25"/>
        <v>76717380</v>
      </c>
    </row>
    <row r="1302" spans="1:23" x14ac:dyDescent="0.55000000000000004">
      <c r="A1302" s="21" t="b">
        <f>SOF[[#This Row],[RepDate]]='Monthly-Individual-Data'!A1307</f>
        <v>0</v>
      </c>
      <c r="B1302" s="21">
        <v>44713</v>
      </c>
      <c r="C1302" t="s">
        <v>260</v>
      </c>
      <c r="D1302" t="s">
        <v>109</v>
      </c>
      <c r="E1302">
        <v>60</v>
      </c>
      <c r="F1302" t="str">
        <f>INDEX(Branch[Area],MATCH(SOF[[#This Row],[Branch]],Branch[SortCode],0))</f>
        <v>South &amp; East</v>
      </c>
      <c r="G1302" t="str">
        <f>INDEX(Branch[Branch],MATCH(SOF[[#This Row],[Branch]],Branch[SortCode],0))</f>
        <v>Bandon</v>
      </c>
      <c r="V1302">
        <v>990719</v>
      </c>
      <c r="W1302" t="str">
        <f t="shared" si="25"/>
        <v>75719390</v>
      </c>
    </row>
    <row r="1303" spans="1:23" x14ac:dyDescent="0.55000000000000004">
      <c r="A1303" s="21" t="b">
        <f>SOF[[#This Row],[RepDate]]='Monthly-Individual-Data'!A1308</f>
        <v>0</v>
      </c>
      <c r="B1303" s="21">
        <v>44713</v>
      </c>
      <c r="C1303" t="s">
        <v>260</v>
      </c>
      <c r="D1303" t="s">
        <v>174</v>
      </c>
      <c r="E1303">
        <v>104</v>
      </c>
      <c r="F1303" t="str">
        <f>INDEX(Branch[Area],MATCH(SOF[[#This Row],[Branch]],Branch[SortCode],0))</f>
        <v>South &amp; East</v>
      </c>
      <c r="G1303" t="str">
        <f>INDEX(Branch[Branch],MATCH(SOF[[#This Row],[Branch]],Branch[SortCode],0))</f>
        <v>Bandon</v>
      </c>
      <c r="V1303">
        <v>990719</v>
      </c>
      <c r="W1303" t="str">
        <f t="shared" si="25"/>
        <v>75719390</v>
      </c>
    </row>
    <row r="1304" spans="1:23" x14ac:dyDescent="0.55000000000000004">
      <c r="A1304" s="21" t="b">
        <f>SOF[[#This Row],[RepDate]]='Monthly-Individual-Data'!A1309</f>
        <v>0</v>
      </c>
      <c r="B1304" s="21">
        <v>44713</v>
      </c>
      <c r="C1304" t="s">
        <v>245</v>
      </c>
      <c r="D1304" t="s">
        <v>109</v>
      </c>
      <c r="E1304">
        <v>150</v>
      </c>
      <c r="F1304" t="str">
        <f>INDEX(Branch[Area],MATCH(SOF[[#This Row],[Branch]],Branch[SortCode],0))</f>
        <v>South &amp; East</v>
      </c>
      <c r="G1304" t="str">
        <f>INDEX(Branch[Branch],MATCH(SOF[[#This Row],[Branch]],Branch[SortCode],0))</f>
        <v>Killarney</v>
      </c>
      <c r="V1304">
        <v>990720</v>
      </c>
      <c r="W1304" t="str">
        <f t="shared" si="25"/>
        <v>60720540</v>
      </c>
    </row>
    <row r="1305" spans="1:23" x14ac:dyDescent="0.55000000000000004">
      <c r="A1305" s="21" t="b">
        <f>SOF[[#This Row],[RepDate]]='Monthly-Individual-Data'!A1310</f>
        <v>0</v>
      </c>
      <c r="B1305" s="21">
        <v>44713</v>
      </c>
      <c r="C1305" t="s">
        <v>245</v>
      </c>
      <c r="D1305" t="s">
        <v>170</v>
      </c>
      <c r="E1305">
        <v>38</v>
      </c>
      <c r="F1305" t="str">
        <f>INDEX(Branch[Area],MATCH(SOF[[#This Row],[Branch]],Branch[SortCode],0))</f>
        <v>South &amp; East</v>
      </c>
      <c r="G1305" t="str">
        <f>INDEX(Branch[Branch],MATCH(SOF[[#This Row],[Branch]],Branch[SortCode],0))</f>
        <v>Killarney</v>
      </c>
      <c r="V1305">
        <v>990720</v>
      </c>
      <c r="W1305" t="str">
        <f t="shared" si="25"/>
        <v>60720540</v>
      </c>
    </row>
    <row r="1306" spans="1:23" x14ac:dyDescent="0.55000000000000004">
      <c r="A1306" s="21" t="b">
        <f>SOF[[#This Row],[RepDate]]='Monthly-Individual-Data'!A1311</f>
        <v>0</v>
      </c>
      <c r="B1306" s="21">
        <v>44713</v>
      </c>
      <c r="C1306" t="s">
        <v>245</v>
      </c>
      <c r="D1306" t="s">
        <v>174</v>
      </c>
      <c r="E1306">
        <v>153</v>
      </c>
      <c r="F1306" t="str">
        <f>INDEX(Branch[Area],MATCH(SOF[[#This Row],[Branch]],Branch[SortCode],0))</f>
        <v>South &amp; East</v>
      </c>
      <c r="G1306" t="str">
        <f>INDEX(Branch[Branch],MATCH(SOF[[#This Row],[Branch]],Branch[SortCode],0))</f>
        <v>Killarney</v>
      </c>
      <c r="V1306">
        <v>990720</v>
      </c>
      <c r="W1306" t="str">
        <f t="shared" si="25"/>
        <v>60720540</v>
      </c>
    </row>
    <row r="1307" spans="1:23" x14ac:dyDescent="0.55000000000000004">
      <c r="A1307" s="21" t="b">
        <f>SOF[[#This Row],[RepDate]]='Monthly-Individual-Data'!A1312</f>
        <v>0</v>
      </c>
      <c r="B1307" s="21">
        <v>44713</v>
      </c>
      <c r="C1307" t="s">
        <v>245</v>
      </c>
      <c r="D1307" t="s">
        <v>183</v>
      </c>
      <c r="E1307">
        <v>156</v>
      </c>
      <c r="F1307" t="str">
        <f>INDEX(Branch[Area],MATCH(SOF[[#This Row],[Branch]],Branch[SortCode],0))</f>
        <v>South &amp; East</v>
      </c>
      <c r="G1307" t="str">
        <f>INDEX(Branch[Branch],MATCH(SOF[[#This Row],[Branch]],Branch[SortCode],0))</f>
        <v>Killarney</v>
      </c>
      <c r="V1307">
        <v>990720</v>
      </c>
      <c r="W1307" t="str">
        <f t="shared" si="25"/>
        <v>60720540</v>
      </c>
    </row>
    <row r="1308" spans="1:23" x14ac:dyDescent="0.55000000000000004">
      <c r="A1308" s="21" t="b">
        <f>SOF[[#This Row],[RepDate]]='Monthly-Individual-Data'!A1313</f>
        <v>0</v>
      </c>
      <c r="B1308" s="21">
        <v>44713</v>
      </c>
      <c r="C1308" t="s">
        <v>236</v>
      </c>
      <c r="D1308" t="s">
        <v>109</v>
      </c>
      <c r="E1308">
        <v>153</v>
      </c>
      <c r="F1308" t="str">
        <f>INDEX(Branch[Area],MATCH(SOF[[#This Row],[Branch]],Branch[SortCode],0))</f>
        <v>South &amp; East</v>
      </c>
      <c r="G1308" t="str">
        <f>INDEX(Branch[Branch],MATCH(SOF[[#This Row],[Branch]],Branch[SortCode],0))</f>
        <v>Nenagh</v>
      </c>
      <c r="V1308">
        <v>990734</v>
      </c>
      <c r="W1308" t="str">
        <f t="shared" si="25"/>
        <v>51734630</v>
      </c>
    </row>
    <row r="1309" spans="1:23" x14ac:dyDescent="0.55000000000000004">
      <c r="A1309" s="21" t="b">
        <f>SOF[[#This Row],[RepDate]]='Monthly-Individual-Data'!A1314</f>
        <v>0</v>
      </c>
      <c r="B1309" s="21">
        <v>44713</v>
      </c>
      <c r="C1309" t="s">
        <v>257</v>
      </c>
      <c r="D1309" t="s">
        <v>109</v>
      </c>
      <c r="E1309">
        <v>48</v>
      </c>
      <c r="F1309" t="str">
        <f>INDEX(Branch[Area],MATCH(SOF[[#This Row],[Branch]],Branch[SortCode],0))</f>
        <v>South &amp; East</v>
      </c>
      <c r="G1309" t="str">
        <f>INDEX(Branch[Branch],MATCH(SOF[[#This Row],[Branch]],Branch[SortCode],0))</f>
        <v>Macroom</v>
      </c>
      <c r="V1309">
        <v>990735</v>
      </c>
      <c r="W1309" t="str">
        <f t="shared" si="25"/>
        <v>72735420</v>
      </c>
    </row>
    <row r="1310" spans="1:23" x14ac:dyDescent="0.55000000000000004">
      <c r="A1310" s="21" t="b">
        <f>SOF[[#This Row],[RepDate]]='Monthly-Individual-Data'!A1315</f>
        <v>0</v>
      </c>
      <c r="B1310" s="21">
        <v>44713</v>
      </c>
      <c r="C1310" t="s">
        <v>257</v>
      </c>
      <c r="D1310" t="s">
        <v>174</v>
      </c>
      <c r="E1310">
        <v>102</v>
      </c>
      <c r="F1310" t="str">
        <f>INDEX(Branch[Area],MATCH(SOF[[#This Row],[Branch]],Branch[SortCode],0))</f>
        <v>South &amp; East</v>
      </c>
      <c r="G1310" t="str">
        <f>INDEX(Branch[Branch],MATCH(SOF[[#This Row],[Branch]],Branch[SortCode],0))</f>
        <v>Macroom</v>
      </c>
      <c r="V1310">
        <v>990735</v>
      </c>
      <c r="W1310" t="str">
        <f t="shared" si="25"/>
        <v>72735420</v>
      </c>
    </row>
    <row r="1311" spans="1:23" x14ac:dyDescent="0.55000000000000004">
      <c r="A1311" s="21" t="b">
        <f>SOF[[#This Row],[RepDate]]='Monthly-Individual-Data'!A1316</f>
        <v>0</v>
      </c>
      <c r="B1311" s="21">
        <v>44713</v>
      </c>
      <c r="C1311" t="s">
        <v>257</v>
      </c>
      <c r="D1311" t="s">
        <v>175</v>
      </c>
      <c r="E1311">
        <v>95</v>
      </c>
      <c r="F1311" t="str">
        <f>INDEX(Branch[Area],MATCH(SOF[[#This Row],[Branch]],Branch[SortCode],0))</f>
        <v>South &amp; East</v>
      </c>
      <c r="G1311" t="str">
        <f>INDEX(Branch[Branch],MATCH(SOF[[#This Row],[Branch]],Branch[SortCode],0))</f>
        <v>Macroom</v>
      </c>
      <c r="V1311">
        <v>990735</v>
      </c>
      <c r="W1311" t="str">
        <f t="shared" si="25"/>
        <v>72735420</v>
      </c>
    </row>
    <row r="1312" spans="1:23" x14ac:dyDescent="0.55000000000000004">
      <c r="A1312" s="21" t="b">
        <f>SOF[[#This Row],[RepDate]]='Monthly-Individual-Data'!A1317</f>
        <v>0</v>
      </c>
      <c r="B1312" s="21">
        <v>44713</v>
      </c>
      <c r="C1312" t="s">
        <v>249</v>
      </c>
      <c r="D1312" t="s">
        <v>109</v>
      </c>
      <c r="E1312">
        <v>60</v>
      </c>
      <c r="F1312" t="str">
        <f>INDEX(Branch[Area],MATCH(SOF[[#This Row],[Branch]],Branch[SortCode],0))</f>
        <v>South &amp; East</v>
      </c>
      <c r="G1312" t="str">
        <f>INDEX(Branch[Branch],MATCH(SOF[[#This Row],[Branch]],Branch[SortCode],0))</f>
        <v>Mitchelstown</v>
      </c>
      <c r="V1312">
        <v>990736</v>
      </c>
      <c r="W1312" t="str">
        <f t="shared" si="25"/>
        <v>64736500</v>
      </c>
    </row>
    <row r="1313" spans="1:23" x14ac:dyDescent="0.55000000000000004">
      <c r="A1313" s="21" t="b">
        <f>SOF[[#This Row],[RepDate]]='Monthly-Individual-Data'!A1318</f>
        <v>0</v>
      </c>
      <c r="B1313" s="21">
        <v>44713</v>
      </c>
      <c r="C1313" t="s">
        <v>249</v>
      </c>
      <c r="D1313" t="s">
        <v>175</v>
      </c>
      <c r="E1313">
        <v>145</v>
      </c>
      <c r="F1313" t="str">
        <f>INDEX(Branch[Area],MATCH(SOF[[#This Row],[Branch]],Branch[SortCode],0))</f>
        <v>South &amp; East</v>
      </c>
      <c r="G1313" t="str">
        <f>INDEX(Branch[Branch],MATCH(SOF[[#This Row],[Branch]],Branch[SortCode],0))</f>
        <v>Mitchelstown</v>
      </c>
      <c r="V1313">
        <v>990736</v>
      </c>
      <c r="W1313" t="str">
        <f t="shared" si="25"/>
        <v>64736500</v>
      </c>
    </row>
    <row r="1314" spans="1:23" x14ac:dyDescent="0.55000000000000004">
      <c r="A1314" s="21" t="b">
        <f>SOF[[#This Row],[RepDate]]='Monthly-Individual-Data'!A1319</f>
        <v>0</v>
      </c>
      <c r="B1314" s="21">
        <v>44743</v>
      </c>
      <c r="C1314" t="s">
        <v>230</v>
      </c>
      <c r="D1314" t="s">
        <v>109</v>
      </c>
      <c r="E1314">
        <v>77</v>
      </c>
      <c r="F1314" t="str">
        <f>INDEX(Branch[Area],MATCH(SOF[[#This Row],[Branch]],Branch[SortCode],0))</f>
        <v>South &amp; East</v>
      </c>
      <c r="G1314" t="str">
        <f>INDEX(Branch[Branch],MATCH(SOF[[#This Row],[Branch]],Branch[SortCode],0))</f>
        <v>Hypercentre</v>
      </c>
      <c r="V1314">
        <v>990632</v>
      </c>
      <c r="W1314" t="str">
        <f t="shared" si="25"/>
        <v>45632690</v>
      </c>
    </row>
    <row r="1315" spans="1:23" x14ac:dyDescent="0.55000000000000004">
      <c r="A1315" s="21" t="b">
        <f>SOF[[#This Row],[RepDate]]='Monthly-Individual-Data'!A1320</f>
        <v>0</v>
      </c>
      <c r="B1315" s="21">
        <v>44743</v>
      </c>
      <c r="C1315" t="s">
        <v>230</v>
      </c>
      <c r="D1315" t="s">
        <v>168</v>
      </c>
      <c r="E1315">
        <v>42</v>
      </c>
      <c r="F1315" t="str">
        <f>INDEX(Branch[Area],MATCH(SOF[[#This Row],[Branch]],Branch[SortCode],0))</f>
        <v>South &amp; East</v>
      </c>
      <c r="G1315" t="str">
        <f>INDEX(Branch[Branch],MATCH(SOF[[#This Row],[Branch]],Branch[SortCode],0))</f>
        <v>Hypercentre</v>
      </c>
      <c r="V1315">
        <v>990632</v>
      </c>
      <c r="W1315" t="str">
        <f t="shared" si="25"/>
        <v>45632690</v>
      </c>
    </row>
    <row r="1316" spans="1:23" x14ac:dyDescent="0.55000000000000004">
      <c r="A1316" s="21" t="b">
        <f>SOF[[#This Row],[RepDate]]='Monthly-Individual-Data'!A1321</f>
        <v>0</v>
      </c>
      <c r="B1316" s="21">
        <v>44743</v>
      </c>
      <c r="C1316" t="s">
        <v>230</v>
      </c>
      <c r="D1316" t="s">
        <v>169</v>
      </c>
      <c r="E1316">
        <v>79</v>
      </c>
      <c r="F1316" t="str">
        <f>INDEX(Branch[Area],MATCH(SOF[[#This Row],[Branch]],Branch[SortCode],0))</f>
        <v>South &amp; East</v>
      </c>
      <c r="G1316" t="str">
        <f>INDEX(Branch[Branch],MATCH(SOF[[#This Row],[Branch]],Branch[SortCode],0))</f>
        <v>Hypercentre</v>
      </c>
      <c r="V1316">
        <v>990632</v>
      </c>
      <c r="W1316" t="str">
        <f t="shared" si="25"/>
        <v>45632690</v>
      </c>
    </row>
    <row r="1317" spans="1:23" x14ac:dyDescent="0.55000000000000004">
      <c r="A1317" s="21" t="b">
        <f>SOF[[#This Row],[RepDate]]='Monthly-Individual-Data'!A1322</f>
        <v>0</v>
      </c>
      <c r="B1317" s="21">
        <v>44743</v>
      </c>
      <c r="C1317" t="s">
        <v>230</v>
      </c>
      <c r="D1317" t="s">
        <v>171</v>
      </c>
      <c r="E1317">
        <v>78</v>
      </c>
      <c r="F1317" t="str">
        <f>INDEX(Branch[Area],MATCH(SOF[[#This Row],[Branch]],Branch[SortCode],0))</f>
        <v>South &amp; East</v>
      </c>
      <c r="G1317" t="str">
        <f>INDEX(Branch[Branch],MATCH(SOF[[#This Row],[Branch]],Branch[SortCode],0))</f>
        <v>Hypercentre</v>
      </c>
      <c r="V1317">
        <v>990632</v>
      </c>
      <c r="W1317" t="str">
        <f t="shared" si="25"/>
        <v>45632690</v>
      </c>
    </row>
    <row r="1318" spans="1:23" x14ac:dyDescent="0.55000000000000004">
      <c r="A1318" s="21" t="b">
        <f>SOF[[#This Row],[RepDate]]='Monthly-Individual-Data'!A1323</f>
        <v>0</v>
      </c>
      <c r="B1318" s="21">
        <v>44743</v>
      </c>
      <c r="C1318" t="s">
        <v>230</v>
      </c>
      <c r="D1318" t="s">
        <v>172</v>
      </c>
      <c r="E1318">
        <v>50</v>
      </c>
      <c r="F1318" t="str">
        <f>INDEX(Branch[Area],MATCH(SOF[[#This Row],[Branch]],Branch[SortCode],0))</f>
        <v>South &amp; East</v>
      </c>
      <c r="G1318" t="str">
        <f>INDEX(Branch[Branch],MATCH(SOF[[#This Row],[Branch]],Branch[SortCode],0))</f>
        <v>Hypercentre</v>
      </c>
      <c r="V1318">
        <v>990632</v>
      </c>
      <c r="W1318" t="str">
        <f t="shared" si="25"/>
        <v>45632690</v>
      </c>
    </row>
    <row r="1319" spans="1:23" x14ac:dyDescent="0.55000000000000004">
      <c r="A1319" s="21" t="b">
        <f>SOF[[#This Row],[RepDate]]='Monthly-Individual-Data'!A1324</f>
        <v>0</v>
      </c>
      <c r="B1319" s="21">
        <v>44743</v>
      </c>
      <c r="C1319" t="s">
        <v>230</v>
      </c>
      <c r="D1319" t="s">
        <v>174</v>
      </c>
      <c r="E1319">
        <v>78</v>
      </c>
      <c r="F1319" t="str">
        <f>INDEX(Branch[Area],MATCH(SOF[[#This Row],[Branch]],Branch[SortCode],0))</f>
        <v>South &amp; East</v>
      </c>
      <c r="G1319" t="str">
        <f>INDEX(Branch[Branch],MATCH(SOF[[#This Row],[Branch]],Branch[SortCode],0))</f>
        <v>Hypercentre</v>
      </c>
      <c r="V1319">
        <v>990632</v>
      </c>
      <c r="W1319" t="str">
        <f t="shared" si="25"/>
        <v>45632690</v>
      </c>
    </row>
    <row r="1320" spans="1:23" x14ac:dyDescent="0.55000000000000004">
      <c r="A1320" s="21" t="b">
        <f>SOF[[#This Row],[RepDate]]='Monthly-Individual-Data'!A1325</f>
        <v>0</v>
      </c>
      <c r="B1320" s="21">
        <v>44743</v>
      </c>
      <c r="C1320" t="s">
        <v>230</v>
      </c>
      <c r="D1320" t="s">
        <v>175</v>
      </c>
      <c r="E1320">
        <v>86</v>
      </c>
      <c r="F1320" t="str">
        <f>INDEX(Branch[Area],MATCH(SOF[[#This Row],[Branch]],Branch[SortCode],0))</f>
        <v>South &amp; East</v>
      </c>
      <c r="G1320" t="str">
        <f>INDEX(Branch[Branch],MATCH(SOF[[#This Row],[Branch]],Branch[SortCode],0))</f>
        <v>Hypercentre</v>
      </c>
      <c r="V1320">
        <v>990632</v>
      </c>
      <c r="W1320" t="str">
        <f t="shared" si="25"/>
        <v>45632690</v>
      </c>
    </row>
    <row r="1321" spans="1:23" x14ac:dyDescent="0.55000000000000004">
      <c r="A1321" s="21" t="b">
        <f>SOF[[#This Row],[RepDate]]='Monthly-Individual-Data'!A1326</f>
        <v>0</v>
      </c>
      <c r="B1321" s="21">
        <v>44743</v>
      </c>
      <c r="C1321" t="s">
        <v>230</v>
      </c>
      <c r="D1321" t="s">
        <v>179</v>
      </c>
      <c r="E1321">
        <v>43</v>
      </c>
      <c r="F1321" t="str">
        <f>INDEX(Branch[Area],MATCH(SOF[[#This Row],[Branch]],Branch[SortCode],0))</f>
        <v>South &amp; East</v>
      </c>
      <c r="G1321" t="str">
        <f>INDEX(Branch[Branch],MATCH(SOF[[#This Row],[Branch]],Branch[SortCode],0))</f>
        <v>Hypercentre</v>
      </c>
      <c r="V1321">
        <v>990632</v>
      </c>
      <c r="W1321" t="str">
        <f t="shared" si="25"/>
        <v>45632690</v>
      </c>
    </row>
    <row r="1322" spans="1:23" x14ac:dyDescent="0.55000000000000004">
      <c r="A1322" s="21" t="b">
        <f>SOF[[#This Row],[RepDate]]='Monthly-Individual-Data'!A1327</f>
        <v>0</v>
      </c>
      <c r="B1322" s="21">
        <v>44743</v>
      </c>
      <c r="C1322" t="s">
        <v>230</v>
      </c>
      <c r="D1322" t="s">
        <v>184</v>
      </c>
      <c r="E1322">
        <v>70</v>
      </c>
      <c r="F1322" t="str">
        <f>INDEX(Branch[Area],MATCH(SOF[[#This Row],[Branch]],Branch[SortCode],0))</f>
        <v>South &amp; East</v>
      </c>
      <c r="G1322" t="str">
        <f>INDEX(Branch[Branch],MATCH(SOF[[#This Row],[Branch]],Branch[SortCode],0))</f>
        <v>Hypercentre</v>
      </c>
      <c r="V1322">
        <v>990632</v>
      </c>
      <c r="W1322" t="str">
        <f t="shared" si="25"/>
        <v>45632690</v>
      </c>
    </row>
    <row r="1323" spans="1:23" x14ac:dyDescent="0.55000000000000004">
      <c r="A1323" s="21" t="b">
        <f>SOF[[#This Row],[RepDate]]='Monthly-Individual-Data'!A1328</f>
        <v>0</v>
      </c>
      <c r="B1323" s="21">
        <v>44743</v>
      </c>
      <c r="C1323" t="s">
        <v>229</v>
      </c>
      <c r="D1323" t="s">
        <v>168</v>
      </c>
      <c r="E1323">
        <v>37</v>
      </c>
      <c r="F1323" t="str">
        <f>INDEX(Branch[Area],MATCH(SOF[[#This Row],[Branch]],Branch[SortCode],0))</f>
        <v>South &amp; East</v>
      </c>
      <c r="G1323" t="str">
        <f>INDEX(Branch[Branch],MATCH(SOF[[#This Row],[Branch]],Branch[SortCode],0))</f>
        <v>Dungarvan</v>
      </c>
      <c r="V1323">
        <v>990634</v>
      </c>
      <c r="W1323" t="str">
        <f t="shared" si="25"/>
        <v>44634700</v>
      </c>
    </row>
    <row r="1324" spans="1:23" x14ac:dyDescent="0.55000000000000004">
      <c r="A1324" s="21" t="b">
        <f>SOF[[#This Row],[RepDate]]='Monthly-Individual-Data'!A1329</f>
        <v>0</v>
      </c>
      <c r="B1324" s="21">
        <v>44743</v>
      </c>
      <c r="C1324" t="s">
        <v>229</v>
      </c>
      <c r="D1324" t="s">
        <v>169</v>
      </c>
      <c r="E1324">
        <v>45</v>
      </c>
      <c r="F1324" t="str">
        <f>INDEX(Branch[Area],MATCH(SOF[[#This Row],[Branch]],Branch[SortCode],0))</f>
        <v>South &amp; East</v>
      </c>
      <c r="G1324" t="str">
        <f>INDEX(Branch[Branch],MATCH(SOF[[#This Row],[Branch]],Branch[SortCode],0))</f>
        <v>Dungarvan</v>
      </c>
      <c r="V1324">
        <v>990634</v>
      </c>
      <c r="W1324" t="str">
        <f t="shared" si="25"/>
        <v>44634700</v>
      </c>
    </row>
    <row r="1325" spans="1:23" x14ac:dyDescent="0.55000000000000004">
      <c r="A1325" s="21" t="b">
        <f>SOF[[#This Row],[RepDate]]='Monthly-Individual-Data'!A1330</f>
        <v>0</v>
      </c>
      <c r="B1325" s="21">
        <v>44743</v>
      </c>
      <c r="C1325" t="s">
        <v>229</v>
      </c>
      <c r="D1325" t="s">
        <v>174</v>
      </c>
      <c r="E1325">
        <v>154</v>
      </c>
      <c r="F1325" t="str">
        <f>INDEX(Branch[Area],MATCH(SOF[[#This Row],[Branch]],Branch[SortCode],0))</f>
        <v>South &amp; East</v>
      </c>
      <c r="G1325" t="str">
        <f>INDEX(Branch[Branch],MATCH(SOF[[#This Row],[Branch]],Branch[SortCode],0))</f>
        <v>Dungarvan</v>
      </c>
      <c r="V1325">
        <v>990634</v>
      </c>
      <c r="W1325" t="str">
        <f t="shared" si="25"/>
        <v>44634700</v>
      </c>
    </row>
    <row r="1326" spans="1:23" x14ac:dyDescent="0.55000000000000004">
      <c r="A1326" s="21" t="b">
        <f>SOF[[#This Row],[RepDate]]='Monthly-Individual-Data'!A1331</f>
        <v>0</v>
      </c>
      <c r="B1326" s="21">
        <v>44743</v>
      </c>
      <c r="C1326" t="s">
        <v>229</v>
      </c>
      <c r="D1326" t="s">
        <v>175</v>
      </c>
      <c r="E1326">
        <v>66</v>
      </c>
      <c r="F1326" t="str">
        <f>INDEX(Branch[Area],MATCH(SOF[[#This Row],[Branch]],Branch[SortCode],0))</f>
        <v>South &amp; East</v>
      </c>
      <c r="G1326" t="str">
        <f>INDEX(Branch[Branch],MATCH(SOF[[#This Row],[Branch]],Branch[SortCode],0))</f>
        <v>Dungarvan</v>
      </c>
      <c r="V1326">
        <v>990634</v>
      </c>
      <c r="W1326" t="str">
        <f t="shared" si="25"/>
        <v>44634700</v>
      </c>
    </row>
    <row r="1327" spans="1:23" x14ac:dyDescent="0.55000000000000004">
      <c r="A1327" s="21" t="b">
        <f>SOF[[#This Row],[RepDate]]='Monthly-Individual-Data'!A1332</f>
        <v>0</v>
      </c>
      <c r="B1327" s="21">
        <v>44743</v>
      </c>
      <c r="C1327" t="s">
        <v>232</v>
      </c>
      <c r="D1327" t="s">
        <v>109</v>
      </c>
      <c r="E1327">
        <v>86</v>
      </c>
      <c r="F1327" t="str">
        <f>INDEX(Branch[Area],MATCH(SOF[[#This Row],[Branch]],Branch[SortCode],0))</f>
        <v>South &amp; East</v>
      </c>
      <c r="G1327" t="str">
        <f>INDEX(Branch[Branch],MATCH(SOF[[#This Row],[Branch]],Branch[SortCode],0))</f>
        <v>Kilkenny</v>
      </c>
      <c r="V1327">
        <v>990636</v>
      </c>
      <c r="W1327" t="str">
        <f t="shared" si="25"/>
        <v>47636670</v>
      </c>
    </row>
    <row r="1328" spans="1:23" x14ac:dyDescent="0.55000000000000004">
      <c r="A1328" s="21" t="b">
        <f>SOF[[#This Row],[RepDate]]='Monthly-Individual-Data'!A1333</f>
        <v>0</v>
      </c>
      <c r="B1328" s="21">
        <v>44743</v>
      </c>
      <c r="C1328" t="s">
        <v>232</v>
      </c>
      <c r="D1328" t="s">
        <v>168</v>
      </c>
      <c r="E1328">
        <v>89</v>
      </c>
      <c r="F1328" t="str">
        <f>INDEX(Branch[Area],MATCH(SOF[[#This Row],[Branch]],Branch[SortCode],0))</f>
        <v>South &amp; East</v>
      </c>
      <c r="G1328" t="str">
        <f>INDEX(Branch[Branch],MATCH(SOF[[#This Row],[Branch]],Branch[SortCode],0))</f>
        <v>Kilkenny</v>
      </c>
      <c r="V1328">
        <v>990636</v>
      </c>
      <c r="W1328" t="str">
        <f t="shared" si="25"/>
        <v>47636670</v>
      </c>
    </row>
    <row r="1329" spans="1:23" x14ac:dyDescent="0.55000000000000004">
      <c r="A1329" s="21" t="b">
        <f>SOF[[#This Row],[RepDate]]='Monthly-Individual-Data'!A1334</f>
        <v>0</v>
      </c>
      <c r="B1329" s="21">
        <v>44743</v>
      </c>
      <c r="C1329" t="s">
        <v>232</v>
      </c>
      <c r="D1329" t="s">
        <v>169</v>
      </c>
      <c r="E1329">
        <v>69</v>
      </c>
      <c r="F1329" t="str">
        <f>INDEX(Branch[Area],MATCH(SOF[[#This Row],[Branch]],Branch[SortCode],0))</f>
        <v>South &amp; East</v>
      </c>
      <c r="G1329" t="str">
        <f>INDEX(Branch[Branch],MATCH(SOF[[#This Row],[Branch]],Branch[SortCode],0))</f>
        <v>Kilkenny</v>
      </c>
      <c r="V1329">
        <v>990636</v>
      </c>
      <c r="W1329" t="str">
        <f t="shared" si="25"/>
        <v>47636670</v>
      </c>
    </row>
    <row r="1330" spans="1:23" x14ac:dyDescent="0.55000000000000004">
      <c r="A1330" s="21" t="b">
        <f>SOF[[#This Row],[RepDate]]='Monthly-Individual-Data'!A1335</f>
        <v>0</v>
      </c>
      <c r="B1330" s="21">
        <v>44743</v>
      </c>
      <c r="C1330" t="s">
        <v>232</v>
      </c>
      <c r="D1330" t="s">
        <v>174</v>
      </c>
      <c r="E1330">
        <v>52</v>
      </c>
      <c r="F1330" t="str">
        <f>INDEX(Branch[Area],MATCH(SOF[[#This Row],[Branch]],Branch[SortCode],0))</f>
        <v>South &amp; East</v>
      </c>
      <c r="G1330" t="str">
        <f>INDEX(Branch[Branch],MATCH(SOF[[#This Row],[Branch]],Branch[SortCode],0))</f>
        <v>Kilkenny</v>
      </c>
      <c r="V1330">
        <v>990636</v>
      </c>
      <c r="W1330" t="str">
        <f t="shared" si="25"/>
        <v>47636670</v>
      </c>
    </row>
    <row r="1331" spans="1:23" x14ac:dyDescent="0.55000000000000004">
      <c r="A1331" s="21" t="b">
        <f>SOF[[#This Row],[RepDate]]='Monthly-Individual-Data'!A1336</f>
        <v>0</v>
      </c>
      <c r="B1331" s="21">
        <v>44743</v>
      </c>
      <c r="C1331" t="s">
        <v>241</v>
      </c>
      <c r="D1331" t="s">
        <v>109</v>
      </c>
      <c r="E1331">
        <v>50</v>
      </c>
      <c r="F1331" t="str">
        <f>INDEX(Branch[Area],MATCH(SOF[[#This Row],[Branch]],Branch[SortCode],0))</f>
        <v>South &amp; East</v>
      </c>
      <c r="G1331" t="str">
        <f>INDEX(Branch[Branch],MATCH(SOF[[#This Row],[Branch]],Branch[SortCode],0))</f>
        <v>New Ross</v>
      </c>
      <c r="V1331">
        <v>990637</v>
      </c>
      <c r="W1331" t="str">
        <f t="shared" si="25"/>
        <v>56637580</v>
      </c>
    </row>
    <row r="1332" spans="1:23" x14ac:dyDescent="0.55000000000000004">
      <c r="A1332" s="21" t="b">
        <f>SOF[[#This Row],[RepDate]]='Monthly-Individual-Data'!A1337</f>
        <v>0</v>
      </c>
      <c r="B1332" s="21">
        <v>44743</v>
      </c>
      <c r="C1332" t="s">
        <v>234</v>
      </c>
      <c r="D1332" t="s">
        <v>109</v>
      </c>
      <c r="E1332">
        <v>55</v>
      </c>
      <c r="F1332" t="str">
        <f>INDEX(Branch[Area],MATCH(SOF[[#This Row],[Branch]],Branch[SortCode],0))</f>
        <v>South &amp; East</v>
      </c>
      <c r="G1332" t="str">
        <f>INDEX(Branch[Branch],MATCH(SOF[[#This Row],[Branch]],Branch[SortCode],0))</f>
        <v>Carlow</v>
      </c>
      <c r="V1332">
        <v>990638</v>
      </c>
      <c r="W1332" t="str">
        <f t="shared" si="25"/>
        <v>49638650</v>
      </c>
    </row>
    <row r="1333" spans="1:23" x14ac:dyDescent="0.55000000000000004">
      <c r="A1333" s="21" t="b">
        <f>SOF[[#This Row],[RepDate]]='Monthly-Individual-Data'!A1338</f>
        <v>0</v>
      </c>
      <c r="B1333" s="21">
        <v>44743</v>
      </c>
      <c r="C1333" t="s">
        <v>234</v>
      </c>
      <c r="D1333" t="s">
        <v>169</v>
      </c>
      <c r="E1333">
        <v>116</v>
      </c>
      <c r="F1333" t="str">
        <f>INDEX(Branch[Area],MATCH(SOF[[#This Row],[Branch]],Branch[SortCode],0))</f>
        <v>South &amp; East</v>
      </c>
      <c r="G1333" t="str">
        <f>INDEX(Branch[Branch],MATCH(SOF[[#This Row],[Branch]],Branch[SortCode],0))</f>
        <v>Carlow</v>
      </c>
      <c r="V1333">
        <v>990638</v>
      </c>
      <c r="W1333" t="str">
        <f t="shared" si="25"/>
        <v>49638650</v>
      </c>
    </row>
    <row r="1334" spans="1:23" x14ac:dyDescent="0.55000000000000004">
      <c r="A1334" s="21" t="b">
        <f>SOF[[#This Row],[RepDate]]='Monthly-Individual-Data'!A1339</f>
        <v>0</v>
      </c>
      <c r="B1334" s="21">
        <v>44743</v>
      </c>
      <c r="C1334" t="s">
        <v>234</v>
      </c>
      <c r="D1334" t="s">
        <v>171</v>
      </c>
      <c r="E1334">
        <v>85</v>
      </c>
      <c r="F1334" t="str">
        <f>INDEX(Branch[Area],MATCH(SOF[[#This Row],[Branch]],Branch[SortCode],0))</f>
        <v>South &amp; East</v>
      </c>
      <c r="G1334" t="str">
        <f>INDEX(Branch[Branch],MATCH(SOF[[#This Row],[Branch]],Branch[SortCode],0))</f>
        <v>Carlow</v>
      </c>
      <c r="V1334">
        <v>990638</v>
      </c>
      <c r="W1334" t="str">
        <f t="shared" si="25"/>
        <v>49638650</v>
      </c>
    </row>
    <row r="1335" spans="1:23" x14ac:dyDescent="0.55000000000000004">
      <c r="A1335" s="21" t="b">
        <f>SOF[[#This Row],[RepDate]]='Monthly-Individual-Data'!A1340</f>
        <v>0</v>
      </c>
      <c r="B1335" s="21">
        <v>44743</v>
      </c>
      <c r="C1335" t="s">
        <v>234</v>
      </c>
      <c r="D1335" t="s">
        <v>182</v>
      </c>
      <c r="E1335">
        <v>83</v>
      </c>
      <c r="F1335" t="str">
        <f>INDEX(Branch[Area],MATCH(SOF[[#This Row],[Branch]],Branch[SortCode],0))</f>
        <v>South &amp; East</v>
      </c>
      <c r="G1335" t="str">
        <f>INDEX(Branch[Branch],MATCH(SOF[[#This Row],[Branch]],Branch[SortCode],0))</f>
        <v>Carlow</v>
      </c>
      <c r="V1335">
        <v>990638</v>
      </c>
      <c r="W1335" t="str">
        <f t="shared" si="25"/>
        <v>49638650</v>
      </c>
    </row>
    <row r="1336" spans="1:23" x14ac:dyDescent="0.55000000000000004">
      <c r="A1336" s="21" t="b">
        <f>SOF[[#This Row],[RepDate]]='Monthly-Individual-Data'!A1341</f>
        <v>0</v>
      </c>
      <c r="B1336" s="21">
        <v>44743</v>
      </c>
      <c r="C1336" t="s">
        <v>242</v>
      </c>
      <c r="D1336" t="s">
        <v>109</v>
      </c>
      <c r="E1336">
        <v>99</v>
      </c>
      <c r="F1336" t="str">
        <f>INDEX(Branch[Area],MATCH(SOF[[#This Row],[Branch]],Branch[SortCode],0))</f>
        <v>South &amp; East</v>
      </c>
      <c r="G1336" t="str">
        <f>INDEX(Branch[Branch],MATCH(SOF[[#This Row],[Branch]],Branch[SortCode],0))</f>
        <v>Wexford</v>
      </c>
      <c r="V1336">
        <v>990639</v>
      </c>
      <c r="W1336" t="str">
        <f t="shared" si="25"/>
        <v>57639570</v>
      </c>
    </row>
    <row r="1337" spans="1:23" x14ac:dyDescent="0.55000000000000004">
      <c r="A1337" s="21" t="b">
        <f>SOF[[#This Row],[RepDate]]='Monthly-Individual-Data'!A1342</f>
        <v>0</v>
      </c>
      <c r="B1337" s="21">
        <v>44743</v>
      </c>
      <c r="C1337" t="s">
        <v>242</v>
      </c>
      <c r="D1337" t="s">
        <v>168</v>
      </c>
      <c r="E1337">
        <v>63</v>
      </c>
      <c r="F1337" t="str">
        <f>INDEX(Branch[Area],MATCH(SOF[[#This Row],[Branch]],Branch[SortCode],0))</f>
        <v>South &amp; East</v>
      </c>
      <c r="G1337" t="str">
        <f>INDEX(Branch[Branch],MATCH(SOF[[#This Row],[Branch]],Branch[SortCode],0))</f>
        <v>Wexford</v>
      </c>
      <c r="V1337">
        <v>990639</v>
      </c>
      <c r="W1337" t="str">
        <f t="shared" si="25"/>
        <v>57639570</v>
      </c>
    </row>
    <row r="1338" spans="1:23" x14ac:dyDescent="0.55000000000000004">
      <c r="A1338" s="21" t="b">
        <f>SOF[[#This Row],[RepDate]]='Monthly-Individual-Data'!A1343</f>
        <v>0</v>
      </c>
      <c r="B1338" s="21">
        <v>44743</v>
      </c>
      <c r="C1338" t="s">
        <v>242</v>
      </c>
      <c r="D1338" t="s">
        <v>169</v>
      </c>
      <c r="E1338">
        <v>1</v>
      </c>
      <c r="F1338" t="str">
        <f>INDEX(Branch[Area],MATCH(SOF[[#This Row],[Branch]],Branch[SortCode],0))</f>
        <v>South &amp; East</v>
      </c>
      <c r="G1338" t="str">
        <f>INDEX(Branch[Branch],MATCH(SOF[[#This Row],[Branch]],Branch[SortCode],0))</f>
        <v>Wexford</v>
      </c>
      <c r="V1338">
        <v>990639</v>
      </c>
      <c r="W1338" t="str">
        <f t="shared" si="25"/>
        <v>57639570</v>
      </c>
    </row>
    <row r="1339" spans="1:23" x14ac:dyDescent="0.55000000000000004">
      <c r="A1339" s="21" t="b">
        <f>SOF[[#This Row],[RepDate]]='Monthly-Individual-Data'!A1344</f>
        <v>0</v>
      </c>
      <c r="B1339" s="21">
        <v>44743</v>
      </c>
      <c r="C1339" t="s">
        <v>242</v>
      </c>
      <c r="D1339" t="s">
        <v>171</v>
      </c>
      <c r="E1339">
        <v>46</v>
      </c>
      <c r="F1339" t="str">
        <f>INDEX(Branch[Area],MATCH(SOF[[#This Row],[Branch]],Branch[SortCode],0))</f>
        <v>South &amp; East</v>
      </c>
      <c r="G1339" t="str">
        <f>INDEX(Branch[Branch],MATCH(SOF[[#This Row],[Branch]],Branch[SortCode],0))</f>
        <v>Wexford</v>
      </c>
      <c r="V1339">
        <v>990639</v>
      </c>
      <c r="W1339" t="str">
        <f t="shared" si="25"/>
        <v>57639570</v>
      </c>
    </row>
    <row r="1340" spans="1:23" x14ac:dyDescent="0.55000000000000004">
      <c r="A1340" s="21" t="b">
        <f>SOF[[#This Row],[RepDate]]='Monthly-Individual-Data'!A1345</f>
        <v>0</v>
      </c>
      <c r="B1340" s="21">
        <v>44743</v>
      </c>
      <c r="C1340" t="s">
        <v>242</v>
      </c>
      <c r="D1340" t="s">
        <v>174</v>
      </c>
      <c r="E1340">
        <v>37</v>
      </c>
      <c r="F1340" t="str">
        <f>INDEX(Branch[Area],MATCH(SOF[[#This Row],[Branch]],Branch[SortCode],0))</f>
        <v>South &amp; East</v>
      </c>
      <c r="G1340" t="str">
        <f>INDEX(Branch[Branch],MATCH(SOF[[#This Row],[Branch]],Branch[SortCode],0))</f>
        <v>Wexford</v>
      </c>
      <c r="V1340">
        <v>990639</v>
      </c>
      <c r="W1340" t="str">
        <f t="shared" si="25"/>
        <v>57639570</v>
      </c>
    </row>
    <row r="1341" spans="1:23" x14ac:dyDescent="0.55000000000000004">
      <c r="A1341" s="21" t="b">
        <f>SOF[[#This Row],[RepDate]]='Monthly-Individual-Data'!A1346</f>
        <v>0</v>
      </c>
      <c r="B1341" s="21">
        <v>44743</v>
      </c>
      <c r="C1341" t="s">
        <v>242</v>
      </c>
      <c r="D1341" t="s">
        <v>182</v>
      </c>
      <c r="E1341">
        <v>150</v>
      </c>
      <c r="F1341" t="str">
        <f>INDEX(Branch[Area],MATCH(SOF[[#This Row],[Branch]],Branch[SortCode],0))</f>
        <v>South &amp; East</v>
      </c>
      <c r="G1341" t="str">
        <f>INDEX(Branch[Branch],MATCH(SOF[[#This Row],[Branch]],Branch[SortCode],0))</f>
        <v>Wexford</v>
      </c>
      <c r="V1341">
        <v>990639</v>
      </c>
      <c r="W1341" t="str">
        <f t="shared" si="25"/>
        <v>57639570</v>
      </c>
    </row>
    <row r="1342" spans="1:23" x14ac:dyDescent="0.55000000000000004">
      <c r="A1342" s="21" t="b">
        <f>SOF[[#This Row],[RepDate]]='Monthly-Individual-Data'!A1347</f>
        <v>0</v>
      </c>
      <c r="B1342" s="21">
        <v>44743</v>
      </c>
      <c r="C1342" t="s">
        <v>227</v>
      </c>
      <c r="D1342" t="s">
        <v>109</v>
      </c>
      <c r="E1342">
        <v>64</v>
      </c>
      <c r="F1342" t="str">
        <f>INDEX(Branch[Area],MATCH(SOF[[#This Row],[Branch]],Branch[SortCode],0))</f>
        <v>South &amp; East</v>
      </c>
      <c r="G1342" t="str">
        <f>INDEX(Branch[Branch],MATCH(SOF[[#This Row],[Branch]],Branch[SortCode],0))</f>
        <v>Ardkeen</v>
      </c>
      <c r="V1342">
        <v>990647</v>
      </c>
      <c r="W1342" t="str">
        <f t="shared" si="25"/>
        <v>42647720</v>
      </c>
    </row>
    <row r="1343" spans="1:23" x14ac:dyDescent="0.55000000000000004">
      <c r="A1343" s="21" t="b">
        <f>SOF[[#This Row],[RepDate]]='Monthly-Individual-Data'!A1348</f>
        <v>0</v>
      </c>
      <c r="B1343" s="21">
        <v>44743</v>
      </c>
      <c r="C1343" t="s">
        <v>227</v>
      </c>
      <c r="D1343" t="s">
        <v>169</v>
      </c>
      <c r="E1343">
        <v>73</v>
      </c>
      <c r="F1343" t="str">
        <f>INDEX(Branch[Area],MATCH(SOF[[#This Row],[Branch]],Branch[SortCode],0))</f>
        <v>South &amp; East</v>
      </c>
      <c r="G1343" t="str">
        <f>INDEX(Branch[Branch],MATCH(SOF[[#This Row],[Branch]],Branch[SortCode],0))</f>
        <v>Ardkeen</v>
      </c>
      <c r="V1343">
        <v>990647</v>
      </c>
      <c r="W1343" t="str">
        <f t="shared" si="25"/>
        <v>42647720</v>
      </c>
    </row>
    <row r="1344" spans="1:23" x14ac:dyDescent="0.55000000000000004">
      <c r="A1344" s="21" t="b">
        <f>SOF[[#This Row],[RepDate]]='Monthly-Individual-Data'!A1349</f>
        <v>0</v>
      </c>
      <c r="B1344" s="21">
        <v>44743</v>
      </c>
      <c r="C1344" t="s">
        <v>244</v>
      </c>
      <c r="D1344" t="s">
        <v>109</v>
      </c>
      <c r="E1344">
        <v>22</v>
      </c>
      <c r="F1344" t="str">
        <f>INDEX(Branch[Area],MATCH(SOF[[#This Row],[Branch]],Branch[SortCode],0))</f>
        <v>South &amp; East</v>
      </c>
      <c r="G1344" t="str">
        <f>INDEX(Branch[Branch],MATCH(SOF[[#This Row],[Branch]],Branch[SortCode],0))</f>
        <v>Gorey</v>
      </c>
      <c r="V1344">
        <v>990665</v>
      </c>
      <c r="W1344" t="str">
        <f t="shared" si="25"/>
        <v>59665550</v>
      </c>
    </row>
    <row r="1345" spans="1:23" x14ac:dyDescent="0.55000000000000004">
      <c r="A1345" s="21" t="b">
        <f>SOF[[#This Row],[RepDate]]='Monthly-Individual-Data'!A1350</f>
        <v>0</v>
      </c>
      <c r="B1345" s="21">
        <v>44743</v>
      </c>
      <c r="C1345" t="s">
        <v>244</v>
      </c>
      <c r="D1345" t="s">
        <v>174</v>
      </c>
      <c r="E1345">
        <v>52</v>
      </c>
      <c r="F1345" t="str">
        <f>INDEX(Branch[Area],MATCH(SOF[[#This Row],[Branch]],Branch[SortCode],0))</f>
        <v>South &amp; East</v>
      </c>
      <c r="G1345" t="str">
        <f>INDEX(Branch[Branch],MATCH(SOF[[#This Row],[Branch]],Branch[SortCode],0))</f>
        <v>Gorey</v>
      </c>
      <c r="V1345">
        <v>990665</v>
      </c>
      <c r="W1345" t="str">
        <f t="shared" si="25"/>
        <v>59665550</v>
      </c>
    </row>
    <row r="1346" spans="1:23" x14ac:dyDescent="0.55000000000000004">
      <c r="A1346" s="21" t="b">
        <f>SOF[[#This Row],[RepDate]]='Monthly-Individual-Data'!A1351</f>
        <v>0</v>
      </c>
      <c r="B1346" s="21">
        <v>44743</v>
      </c>
      <c r="C1346" t="s">
        <v>262</v>
      </c>
      <c r="D1346" t="s">
        <v>109</v>
      </c>
      <c r="E1346">
        <v>72</v>
      </c>
      <c r="F1346" t="str">
        <f>INDEX(Branch[Area],MATCH(SOF[[#This Row],[Branch]],Branch[SortCode],0))</f>
        <v>South &amp; East</v>
      </c>
      <c r="G1346" t="str">
        <f>INDEX(Branch[Branch],MATCH(SOF[[#This Row],[Branch]],Branch[SortCode],0))</f>
        <v>Patrick Street</v>
      </c>
      <c r="V1346">
        <v>990703</v>
      </c>
      <c r="W1346" t="str">
        <f t="shared" si="25"/>
        <v>77703370</v>
      </c>
    </row>
    <row r="1347" spans="1:23" x14ac:dyDescent="0.55000000000000004">
      <c r="A1347" s="21" t="b">
        <f>SOF[[#This Row],[RepDate]]='Monthly-Individual-Data'!A1352</f>
        <v>0</v>
      </c>
      <c r="B1347" s="21">
        <v>44743</v>
      </c>
      <c r="C1347" t="s">
        <v>262</v>
      </c>
      <c r="D1347" t="s">
        <v>169</v>
      </c>
      <c r="E1347">
        <v>141</v>
      </c>
      <c r="F1347" t="str">
        <f>INDEX(Branch[Area],MATCH(SOF[[#This Row],[Branch]],Branch[SortCode],0))</f>
        <v>South &amp; East</v>
      </c>
      <c r="G1347" t="str">
        <f>INDEX(Branch[Branch],MATCH(SOF[[#This Row],[Branch]],Branch[SortCode],0))</f>
        <v>Patrick Street</v>
      </c>
      <c r="V1347">
        <v>990703</v>
      </c>
      <c r="W1347" t="str">
        <f t="shared" ref="W1347:W1410" si="26">VLOOKUP(V1347,R:S,2,0)</f>
        <v>77703370</v>
      </c>
    </row>
    <row r="1348" spans="1:23" x14ac:dyDescent="0.55000000000000004">
      <c r="A1348" s="21" t="b">
        <f>SOF[[#This Row],[RepDate]]='Monthly-Individual-Data'!A1353</f>
        <v>0</v>
      </c>
      <c r="B1348" s="21">
        <v>44743</v>
      </c>
      <c r="C1348" t="s">
        <v>262</v>
      </c>
      <c r="D1348" t="s">
        <v>171</v>
      </c>
      <c r="E1348">
        <v>68</v>
      </c>
      <c r="F1348" t="str">
        <f>INDEX(Branch[Area],MATCH(SOF[[#This Row],[Branch]],Branch[SortCode],0))</f>
        <v>South &amp; East</v>
      </c>
      <c r="G1348" t="str">
        <f>INDEX(Branch[Branch],MATCH(SOF[[#This Row],[Branch]],Branch[SortCode],0))</f>
        <v>Patrick Street</v>
      </c>
      <c r="V1348">
        <v>990703</v>
      </c>
      <c r="W1348" t="str">
        <f t="shared" si="26"/>
        <v>77703370</v>
      </c>
    </row>
    <row r="1349" spans="1:23" x14ac:dyDescent="0.55000000000000004">
      <c r="A1349" s="21" t="b">
        <f>SOF[[#This Row],[RepDate]]='Monthly-Individual-Data'!A1354</f>
        <v>0</v>
      </c>
      <c r="B1349" s="21">
        <v>44743</v>
      </c>
      <c r="C1349" t="s">
        <v>262</v>
      </c>
      <c r="D1349" t="s">
        <v>174</v>
      </c>
      <c r="E1349">
        <v>97</v>
      </c>
      <c r="F1349" t="str">
        <f>INDEX(Branch[Area],MATCH(SOF[[#This Row],[Branch]],Branch[SortCode],0))</f>
        <v>South &amp; East</v>
      </c>
      <c r="G1349" t="str">
        <f>INDEX(Branch[Branch],MATCH(SOF[[#This Row],[Branch]],Branch[SortCode],0))</f>
        <v>Patrick Street</v>
      </c>
      <c r="V1349">
        <v>990703</v>
      </c>
      <c r="W1349" t="str">
        <f t="shared" si="26"/>
        <v>77703370</v>
      </c>
    </row>
    <row r="1350" spans="1:23" x14ac:dyDescent="0.55000000000000004">
      <c r="A1350" s="21" t="b">
        <f>SOF[[#This Row],[RepDate]]='Monthly-Individual-Data'!A1355</f>
        <v>0</v>
      </c>
      <c r="B1350" s="21">
        <v>44743</v>
      </c>
      <c r="C1350" t="s">
        <v>262</v>
      </c>
      <c r="D1350" t="s">
        <v>175</v>
      </c>
      <c r="E1350">
        <v>7</v>
      </c>
      <c r="F1350" t="str">
        <f>INDEX(Branch[Area],MATCH(SOF[[#This Row],[Branch]],Branch[SortCode],0))</f>
        <v>South &amp; East</v>
      </c>
      <c r="G1350" t="str">
        <f>INDEX(Branch[Branch],MATCH(SOF[[#This Row],[Branch]],Branch[SortCode],0))</f>
        <v>Patrick Street</v>
      </c>
      <c r="V1350">
        <v>990703</v>
      </c>
      <c r="W1350" t="str">
        <f t="shared" si="26"/>
        <v>77703370</v>
      </c>
    </row>
    <row r="1351" spans="1:23" x14ac:dyDescent="0.55000000000000004">
      <c r="A1351" s="21" t="b">
        <f>SOF[[#This Row],[RepDate]]='Monthly-Individual-Data'!A1356</f>
        <v>0</v>
      </c>
      <c r="B1351" s="21">
        <v>44743</v>
      </c>
      <c r="C1351" t="s">
        <v>262</v>
      </c>
      <c r="D1351" t="s">
        <v>180</v>
      </c>
      <c r="E1351">
        <v>51</v>
      </c>
      <c r="F1351" t="str">
        <f>INDEX(Branch[Area],MATCH(SOF[[#This Row],[Branch]],Branch[SortCode],0))</f>
        <v>South &amp; East</v>
      </c>
      <c r="G1351" t="str">
        <f>INDEX(Branch[Branch],MATCH(SOF[[#This Row],[Branch]],Branch[SortCode],0))</f>
        <v>Patrick Street</v>
      </c>
      <c r="V1351">
        <v>990703</v>
      </c>
      <c r="W1351" t="str">
        <f t="shared" si="26"/>
        <v>77703370</v>
      </c>
    </row>
    <row r="1352" spans="1:23" x14ac:dyDescent="0.55000000000000004">
      <c r="A1352" s="21" t="b">
        <f>SOF[[#This Row],[RepDate]]='Monthly-Individual-Data'!A1357</f>
        <v>0</v>
      </c>
      <c r="B1352" s="21">
        <v>44743</v>
      </c>
      <c r="C1352" t="s">
        <v>262</v>
      </c>
      <c r="D1352" t="s">
        <v>182</v>
      </c>
      <c r="E1352">
        <v>158</v>
      </c>
      <c r="F1352" t="str">
        <f>INDEX(Branch[Area],MATCH(SOF[[#This Row],[Branch]],Branch[SortCode],0))</f>
        <v>South &amp; East</v>
      </c>
      <c r="G1352" t="str">
        <f>INDEX(Branch[Branch],MATCH(SOF[[#This Row],[Branch]],Branch[SortCode],0))</f>
        <v>Patrick Street</v>
      </c>
      <c r="V1352">
        <v>990703</v>
      </c>
      <c r="W1352" t="str">
        <f t="shared" si="26"/>
        <v>77703370</v>
      </c>
    </row>
    <row r="1353" spans="1:23" x14ac:dyDescent="0.55000000000000004">
      <c r="A1353" s="21" t="b">
        <f>SOF[[#This Row],[RepDate]]='Monthly-Individual-Data'!A1358</f>
        <v>0</v>
      </c>
      <c r="B1353" s="21">
        <v>44743</v>
      </c>
      <c r="C1353" t="s">
        <v>250</v>
      </c>
      <c r="D1353" t="s">
        <v>109</v>
      </c>
      <c r="E1353">
        <v>76</v>
      </c>
      <c r="F1353" t="str">
        <f>INDEX(Branch[Area],MATCH(SOF[[#This Row],[Branch]],Branch[SortCode],0))</f>
        <v>South &amp; East</v>
      </c>
      <c r="G1353" t="str">
        <f>INDEX(Branch[Branch],MATCH(SOF[[#This Row],[Branch]],Branch[SortCode],0))</f>
        <v>Midleton</v>
      </c>
      <c r="V1353">
        <v>990705</v>
      </c>
      <c r="W1353" t="str">
        <f t="shared" si="26"/>
        <v>65705490</v>
      </c>
    </row>
    <row r="1354" spans="1:23" x14ac:dyDescent="0.55000000000000004">
      <c r="A1354" s="21" t="b">
        <f>SOF[[#This Row],[RepDate]]='Monthly-Individual-Data'!A1359</f>
        <v>0</v>
      </c>
      <c r="B1354" s="21">
        <v>44743</v>
      </c>
      <c r="C1354" t="s">
        <v>250</v>
      </c>
      <c r="D1354" t="s">
        <v>168</v>
      </c>
      <c r="E1354">
        <v>48</v>
      </c>
      <c r="F1354" t="str">
        <f>INDEX(Branch[Area],MATCH(SOF[[#This Row],[Branch]],Branch[SortCode],0))</f>
        <v>South &amp; East</v>
      </c>
      <c r="G1354" t="str">
        <f>INDEX(Branch[Branch],MATCH(SOF[[#This Row],[Branch]],Branch[SortCode],0))</f>
        <v>Midleton</v>
      </c>
      <c r="V1354">
        <v>990705</v>
      </c>
      <c r="W1354" t="str">
        <f t="shared" si="26"/>
        <v>65705490</v>
      </c>
    </row>
    <row r="1355" spans="1:23" x14ac:dyDescent="0.55000000000000004">
      <c r="A1355" s="21" t="b">
        <f>SOF[[#This Row],[RepDate]]='Monthly-Individual-Data'!A1360</f>
        <v>0</v>
      </c>
      <c r="B1355" s="21">
        <v>44743</v>
      </c>
      <c r="C1355" t="s">
        <v>250</v>
      </c>
      <c r="D1355" t="s">
        <v>169</v>
      </c>
      <c r="E1355">
        <v>131</v>
      </c>
      <c r="F1355" t="str">
        <f>INDEX(Branch[Area],MATCH(SOF[[#This Row],[Branch]],Branch[SortCode],0))</f>
        <v>South &amp; East</v>
      </c>
      <c r="G1355" t="str">
        <f>INDEX(Branch[Branch],MATCH(SOF[[#This Row],[Branch]],Branch[SortCode],0))</f>
        <v>Midleton</v>
      </c>
      <c r="V1355">
        <v>990705</v>
      </c>
      <c r="W1355" t="str">
        <f t="shared" si="26"/>
        <v>65705490</v>
      </c>
    </row>
    <row r="1356" spans="1:23" x14ac:dyDescent="0.55000000000000004">
      <c r="A1356" s="21" t="b">
        <f>SOF[[#This Row],[RepDate]]='Monthly-Individual-Data'!A1361</f>
        <v>0</v>
      </c>
      <c r="B1356" s="21">
        <v>44743</v>
      </c>
      <c r="C1356" t="s">
        <v>250</v>
      </c>
      <c r="D1356" t="s">
        <v>170</v>
      </c>
      <c r="E1356">
        <v>156</v>
      </c>
      <c r="F1356" t="str">
        <f>INDEX(Branch[Area],MATCH(SOF[[#This Row],[Branch]],Branch[SortCode],0))</f>
        <v>South &amp; East</v>
      </c>
      <c r="G1356" t="str">
        <f>INDEX(Branch[Branch],MATCH(SOF[[#This Row],[Branch]],Branch[SortCode],0))</f>
        <v>Midleton</v>
      </c>
      <c r="V1356">
        <v>990705</v>
      </c>
      <c r="W1356" t="str">
        <f t="shared" si="26"/>
        <v>65705490</v>
      </c>
    </row>
    <row r="1357" spans="1:23" x14ac:dyDescent="0.55000000000000004">
      <c r="A1357" s="21" t="b">
        <f>SOF[[#This Row],[RepDate]]='Monthly-Individual-Data'!A1362</f>
        <v>0</v>
      </c>
      <c r="B1357" s="21">
        <v>44743</v>
      </c>
      <c r="C1357" t="s">
        <v>250</v>
      </c>
      <c r="D1357" t="s">
        <v>171</v>
      </c>
      <c r="E1357">
        <v>108</v>
      </c>
      <c r="F1357" t="str">
        <f>INDEX(Branch[Area],MATCH(SOF[[#This Row],[Branch]],Branch[SortCode],0))</f>
        <v>South &amp; East</v>
      </c>
      <c r="G1357" t="str">
        <f>INDEX(Branch[Branch],MATCH(SOF[[#This Row],[Branch]],Branch[SortCode],0))</f>
        <v>Midleton</v>
      </c>
      <c r="V1357">
        <v>990705</v>
      </c>
      <c r="W1357" t="str">
        <f t="shared" si="26"/>
        <v>65705490</v>
      </c>
    </row>
    <row r="1358" spans="1:23" x14ac:dyDescent="0.55000000000000004">
      <c r="A1358" s="21" t="b">
        <f>SOF[[#This Row],[RepDate]]='Monthly-Individual-Data'!A1363</f>
        <v>0</v>
      </c>
      <c r="B1358" s="21">
        <v>44743</v>
      </c>
      <c r="C1358" t="s">
        <v>250</v>
      </c>
      <c r="D1358" t="s">
        <v>174</v>
      </c>
      <c r="E1358">
        <v>28</v>
      </c>
      <c r="F1358" t="str">
        <f>INDEX(Branch[Area],MATCH(SOF[[#This Row],[Branch]],Branch[SortCode],0))</f>
        <v>South &amp; East</v>
      </c>
      <c r="G1358" t="str">
        <f>INDEX(Branch[Branch],MATCH(SOF[[#This Row],[Branch]],Branch[SortCode],0))</f>
        <v>Midleton</v>
      </c>
      <c r="V1358">
        <v>990705</v>
      </c>
      <c r="W1358" t="str">
        <f t="shared" si="26"/>
        <v>65705490</v>
      </c>
    </row>
    <row r="1359" spans="1:23" x14ac:dyDescent="0.55000000000000004">
      <c r="A1359" s="21" t="b">
        <f>SOF[[#This Row],[RepDate]]='Monthly-Individual-Data'!A1364</f>
        <v>0</v>
      </c>
      <c r="B1359" s="21">
        <v>44743</v>
      </c>
      <c r="C1359" t="s">
        <v>250</v>
      </c>
      <c r="D1359" t="s">
        <v>175</v>
      </c>
      <c r="E1359">
        <v>70</v>
      </c>
      <c r="F1359" t="str">
        <f>INDEX(Branch[Area],MATCH(SOF[[#This Row],[Branch]],Branch[SortCode],0))</f>
        <v>South &amp; East</v>
      </c>
      <c r="G1359" t="str">
        <f>INDEX(Branch[Branch],MATCH(SOF[[#This Row],[Branch]],Branch[SortCode],0))</f>
        <v>Midleton</v>
      </c>
      <c r="V1359">
        <v>990705</v>
      </c>
      <c r="W1359" t="str">
        <f t="shared" si="26"/>
        <v>65705490</v>
      </c>
    </row>
    <row r="1360" spans="1:23" x14ac:dyDescent="0.55000000000000004">
      <c r="A1360" s="21" t="b">
        <f>SOF[[#This Row],[RepDate]]='Monthly-Individual-Data'!A1365</f>
        <v>0</v>
      </c>
      <c r="B1360" s="21">
        <v>44743</v>
      </c>
      <c r="C1360" t="s">
        <v>250</v>
      </c>
      <c r="D1360" t="s">
        <v>179</v>
      </c>
      <c r="E1360">
        <v>43</v>
      </c>
      <c r="F1360" t="str">
        <f>INDEX(Branch[Area],MATCH(SOF[[#This Row],[Branch]],Branch[SortCode],0))</f>
        <v>South &amp; East</v>
      </c>
      <c r="G1360" t="str">
        <f>INDEX(Branch[Branch],MATCH(SOF[[#This Row],[Branch]],Branch[SortCode],0))</f>
        <v>Midleton</v>
      </c>
      <c r="V1360">
        <v>990705</v>
      </c>
      <c r="W1360" t="str">
        <f t="shared" si="26"/>
        <v>65705490</v>
      </c>
    </row>
    <row r="1361" spans="1:23" x14ac:dyDescent="0.55000000000000004">
      <c r="A1361" s="21" t="b">
        <f>SOF[[#This Row],[RepDate]]='Monthly-Individual-Data'!A1366</f>
        <v>0</v>
      </c>
      <c r="B1361" s="21">
        <v>44743</v>
      </c>
      <c r="C1361" t="s">
        <v>250</v>
      </c>
      <c r="D1361" t="s">
        <v>180</v>
      </c>
      <c r="E1361">
        <v>160</v>
      </c>
      <c r="F1361" t="str">
        <f>INDEX(Branch[Area],MATCH(SOF[[#This Row],[Branch]],Branch[SortCode],0))</f>
        <v>South &amp; East</v>
      </c>
      <c r="G1361" t="str">
        <f>INDEX(Branch[Branch],MATCH(SOF[[#This Row],[Branch]],Branch[SortCode],0))</f>
        <v>Midleton</v>
      </c>
      <c r="V1361">
        <v>990705</v>
      </c>
      <c r="W1361" t="str">
        <f t="shared" si="26"/>
        <v>65705490</v>
      </c>
    </row>
    <row r="1362" spans="1:23" x14ac:dyDescent="0.55000000000000004">
      <c r="A1362" s="21" t="b">
        <f>SOF[[#This Row],[RepDate]]='Monthly-Individual-Data'!A1367</f>
        <v>0</v>
      </c>
      <c r="B1362" s="21">
        <v>44743</v>
      </c>
      <c r="C1362" t="s">
        <v>247</v>
      </c>
      <c r="D1362" t="s">
        <v>109</v>
      </c>
      <c r="E1362">
        <v>53</v>
      </c>
      <c r="F1362" t="str">
        <f>INDEX(Branch[Area],MATCH(SOF[[#This Row],[Branch]],Branch[SortCode],0))</f>
        <v>South &amp; East</v>
      </c>
      <c r="G1362" t="str">
        <f>INDEX(Branch[Branch],MATCH(SOF[[#This Row],[Branch]],Branch[SortCode],0))</f>
        <v>Douglas</v>
      </c>
      <c r="V1362">
        <v>990706</v>
      </c>
      <c r="W1362" t="str">
        <f t="shared" si="26"/>
        <v>62706520</v>
      </c>
    </row>
    <row r="1363" spans="1:23" x14ac:dyDescent="0.55000000000000004">
      <c r="A1363" s="21" t="b">
        <f>SOF[[#This Row],[RepDate]]='Monthly-Individual-Data'!A1368</f>
        <v>0</v>
      </c>
      <c r="B1363" s="21">
        <v>44743</v>
      </c>
      <c r="C1363" t="s">
        <v>247</v>
      </c>
      <c r="D1363" t="s">
        <v>168</v>
      </c>
      <c r="E1363">
        <v>85</v>
      </c>
      <c r="F1363" t="str">
        <f>INDEX(Branch[Area],MATCH(SOF[[#This Row],[Branch]],Branch[SortCode],0))</f>
        <v>South &amp; East</v>
      </c>
      <c r="G1363" t="str">
        <f>INDEX(Branch[Branch],MATCH(SOF[[#This Row],[Branch]],Branch[SortCode],0))</f>
        <v>Douglas</v>
      </c>
      <c r="V1363">
        <v>990706</v>
      </c>
      <c r="W1363" t="str">
        <f t="shared" si="26"/>
        <v>62706520</v>
      </c>
    </row>
    <row r="1364" spans="1:23" x14ac:dyDescent="0.55000000000000004">
      <c r="A1364" s="21" t="b">
        <f>SOF[[#This Row],[RepDate]]='Monthly-Individual-Data'!A1369</f>
        <v>0</v>
      </c>
      <c r="B1364" s="21">
        <v>44743</v>
      </c>
      <c r="C1364" t="s">
        <v>247</v>
      </c>
      <c r="D1364" t="s">
        <v>169</v>
      </c>
      <c r="E1364">
        <v>46</v>
      </c>
      <c r="F1364" t="str">
        <f>INDEX(Branch[Area],MATCH(SOF[[#This Row],[Branch]],Branch[SortCode],0))</f>
        <v>South &amp; East</v>
      </c>
      <c r="G1364" t="str">
        <f>INDEX(Branch[Branch],MATCH(SOF[[#This Row],[Branch]],Branch[SortCode],0))</f>
        <v>Douglas</v>
      </c>
      <c r="V1364">
        <v>990706</v>
      </c>
      <c r="W1364" t="str">
        <f t="shared" si="26"/>
        <v>62706520</v>
      </c>
    </row>
    <row r="1365" spans="1:23" x14ac:dyDescent="0.55000000000000004">
      <c r="A1365" s="21" t="b">
        <f>SOF[[#This Row],[RepDate]]='Monthly-Individual-Data'!A1370</f>
        <v>0</v>
      </c>
      <c r="B1365" s="21">
        <v>44743</v>
      </c>
      <c r="C1365" t="s">
        <v>247</v>
      </c>
      <c r="D1365" t="s">
        <v>171</v>
      </c>
      <c r="E1365">
        <v>88</v>
      </c>
      <c r="F1365" t="str">
        <f>INDEX(Branch[Area],MATCH(SOF[[#This Row],[Branch]],Branch[SortCode],0))</f>
        <v>South &amp; East</v>
      </c>
      <c r="G1365" t="str">
        <f>INDEX(Branch[Branch],MATCH(SOF[[#This Row],[Branch]],Branch[SortCode],0))</f>
        <v>Douglas</v>
      </c>
      <c r="V1365">
        <v>990706</v>
      </c>
      <c r="W1365" t="str">
        <f t="shared" si="26"/>
        <v>62706520</v>
      </c>
    </row>
    <row r="1366" spans="1:23" x14ac:dyDescent="0.55000000000000004">
      <c r="A1366" s="21" t="b">
        <f>SOF[[#This Row],[RepDate]]='Monthly-Individual-Data'!A1371</f>
        <v>0</v>
      </c>
      <c r="B1366" s="21">
        <v>44743</v>
      </c>
      <c r="C1366" t="s">
        <v>247</v>
      </c>
      <c r="D1366" t="s">
        <v>172</v>
      </c>
      <c r="E1366">
        <v>64</v>
      </c>
      <c r="F1366" t="str">
        <f>INDEX(Branch[Area],MATCH(SOF[[#This Row],[Branch]],Branch[SortCode],0))</f>
        <v>South &amp; East</v>
      </c>
      <c r="G1366" t="str">
        <f>INDEX(Branch[Branch],MATCH(SOF[[#This Row],[Branch]],Branch[SortCode],0))</f>
        <v>Douglas</v>
      </c>
      <c r="V1366">
        <v>990706</v>
      </c>
      <c r="W1366" t="str">
        <f t="shared" si="26"/>
        <v>62706520</v>
      </c>
    </row>
    <row r="1367" spans="1:23" x14ac:dyDescent="0.55000000000000004">
      <c r="A1367" s="21" t="b">
        <f>SOF[[#This Row],[RepDate]]='Monthly-Individual-Data'!A1372</f>
        <v>0</v>
      </c>
      <c r="B1367" s="21">
        <v>44743</v>
      </c>
      <c r="C1367" t="s">
        <v>247</v>
      </c>
      <c r="D1367" t="s">
        <v>173</v>
      </c>
      <c r="E1367">
        <v>105</v>
      </c>
      <c r="F1367" t="str">
        <f>INDEX(Branch[Area],MATCH(SOF[[#This Row],[Branch]],Branch[SortCode],0))</f>
        <v>South &amp; East</v>
      </c>
      <c r="G1367" t="str">
        <f>INDEX(Branch[Branch],MATCH(SOF[[#This Row],[Branch]],Branch[SortCode],0))</f>
        <v>Douglas</v>
      </c>
      <c r="V1367">
        <v>990706</v>
      </c>
      <c r="W1367" t="str">
        <f t="shared" si="26"/>
        <v>62706520</v>
      </c>
    </row>
    <row r="1368" spans="1:23" x14ac:dyDescent="0.55000000000000004">
      <c r="A1368" s="21" t="b">
        <f>SOF[[#This Row],[RepDate]]='Monthly-Individual-Data'!A1373</f>
        <v>0</v>
      </c>
      <c r="B1368" s="21">
        <v>44743</v>
      </c>
      <c r="C1368" t="s">
        <v>247</v>
      </c>
      <c r="D1368" t="s">
        <v>174</v>
      </c>
      <c r="E1368">
        <v>126</v>
      </c>
      <c r="F1368" t="str">
        <f>INDEX(Branch[Area],MATCH(SOF[[#This Row],[Branch]],Branch[SortCode],0))</f>
        <v>South &amp; East</v>
      </c>
      <c r="G1368" t="str">
        <f>INDEX(Branch[Branch],MATCH(SOF[[#This Row],[Branch]],Branch[SortCode],0))</f>
        <v>Douglas</v>
      </c>
      <c r="V1368">
        <v>990706</v>
      </c>
      <c r="W1368" t="str">
        <f t="shared" si="26"/>
        <v>62706520</v>
      </c>
    </row>
    <row r="1369" spans="1:23" x14ac:dyDescent="0.55000000000000004">
      <c r="A1369" s="21" t="b">
        <f>SOF[[#This Row],[RepDate]]='Monthly-Individual-Data'!A1374</f>
        <v>0</v>
      </c>
      <c r="B1369" s="21">
        <v>44743</v>
      </c>
      <c r="C1369" t="s">
        <v>247</v>
      </c>
      <c r="D1369" t="s">
        <v>175</v>
      </c>
      <c r="E1369">
        <v>23</v>
      </c>
      <c r="F1369" t="str">
        <f>INDEX(Branch[Area],MATCH(SOF[[#This Row],[Branch]],Branch[SortCode],0))</f>
        <v>South &amp; East</v>
      </c>
      <c r="G1369" t="str">
        <f>INDEX(Branch[Branch],MATCH(SOF[[#This Row],[Branch]],Branch[SortCode],0))</f>
        <v>Douglas</v>
      </c>
      <c r="V1369">
        <v>990706</v>
      </c>
      <c r="W1369" t="str">
        <f t="shared" si="26"/>
        <v>62706520</v>
      </c>
    </row>
    <row r="1370" spans="1:23" x14ac:dyDescent="0.55000000000000004">
      <c r="A1370" s="21" t="b">
        <f>SOF[[#This Row],[RepDate]]='Monthly-Individual-Data'!A1375</f>
        <v>0</v>
      </c>
      <c r="B1370" s="21">
        <v>44743</v>
      </c>
      <c r="C1370" t="s">
        <v>247</v>
      </c>
      <c r="D1370" t="s">
        <v>179</v>
      </c>
      <c r="E1370">
        <v>75</v>
      </c>
      <c r="F1370" t="str">
        <f>INDEX(Branch[Area],MATCH(SOF[[#This Row],[Branch]],Branch[SortCode],0))</f>
        <v>South &amp; East</v>
      </c>
      <c r="G1370" t="str">
        <f>INDEX(Branch[Branch],MATCH(SOF[[#This Row],[Branch]],Branch[SortCode],0))</f>
        <v>Douglas</v>
      </c>
      <c r="V1370">
        <v>990706</v>
      </c>
      <c r="W1370" t="str">
        <f t="shared" si="26"/>
        <v>62706520</v>
      </c>
    </row>
    <row r="1371" spans="1:23" x14ac:dyDescent="0.55000000000000004">
      <c r="A1371" s="21" t="b">
        <f>SOF[[#This Row],[RepDate]]='Monthly-Individual-Data'!A1376</f>
        <v>0</v>
      </c>
      <c r="B1371" s="21">
        <v>44743</v>
      </c>
      <c r="C1371" t="s">
        <v>247</v>
      </c>
      <c r="D1371" t="s">
        <v>180</v>
      </c>
      <c r="E1371">
        <v>8</v>
      </c>
      <c r="F1371" t="str">
        <f>INDEX(Branch[Area],MATCH(SOF[[#This Row],[Branch]],Branch[SortCode],0))</f>
        <v>South &amp; East</v>
      </c>
      <c r="G1371" t="str">
        <f>INDEX(Branch[Branch],MATCH(SOF[[#This Row],[Branch]],Branch[SortCode],0))</f>
        <v>Douglas</v>
      </c>
      <c r="V1371">
        <v>990706</v>
      </c>
      <c r="W1371" t="str">
        <f t="shared" si="26"/>
        <v>62706520</v>
      </c>
    </row>
    <row r="1372" spans="1:23" x14ac:dyDescent="0.55000000000000004">
      <c r="A1372" s="21" t="b">
        <f>SOF[[#This Row],[RepDate]]='Monthly-Individual-Data'!A1377</f>
        <v>0</v>
      </c>
      <c r="B1372" s="21">
        <v>44743</v>
      </c>
      <c r="C1372" t="s">
        <v>264</v>
      </c>
      <c r="D1372" t="s">
        <v>168</v>
      </c>
      <c r="E1372">
        <v>6</v>
      </c>
      <c r="F1372" t="str">
        <f>INDEX(Branch[Area],MATCH(SOF[[#This Row],[Branch]],Branch[SortCode],0))</f>
        <v>South &amp; East</v>
      </c>
      <c r="G1372" t="str">
        <f>INDEX(Branch[Branch],MATCH(SOF[[#This Row],[Branch]],Branch[SortCode],0))</f>
        <v>Blackpool</v>
      </c>
      <c r="V1372">
        <v>990707</v>
      </c>
      <c r="W1372" t="str">
        <f t="shared" si="26"/>
        <v>79707350</v>
      </c>
    </row>
    <row r="1373" spans="1:23" x14ac:dyDescent="0.55000000000000004">
      <c r="A1373" s="21" t="b">
        <f>SOF[[#This Row],[RepDate]]='Monthly-Individual-Data'!A1378</f>
        <v>0</v>
      </c>
      <c r="B1373" s="21">
        <v>44743</v>
      </c>
      <c r="C1373" t="s">
        <v>264</v>
      </c>
      <c r="D1373" t="s">
        <v>169</v>
      </c>
      <c r="E1373">
        <v>93</v>
      </c>
      <c r="F1373" t="str">
        <f>INDEX(Branch[Area],MATCH(SOF[[#This Row],[Branch]],Branch[SortCode],0))</f>
        <v>South &amp; East</v>
      </c>
      <c r="G1373" t="str">
        <f>INDEX(Branch[Branch],MATCH(SOF[[#This Row],[Branch]],Branch[SortCode],0))</f>
        <v>Blackpool</v>
      </c>
      <c r="V1373">
        <v>990707</v>
      </c>
      <c r="W1373" t="str">
        <f t="shared" si="26"/>
        <v>79707350</v>
      </c>
    </row>
    <row r="1374" spans="1:23" x14ac:dyDescent="0.55000000000000004">
      <c r="A1374" s="21" t="b">
        <f>SOF[[#This Row],[RepDate]]='Monthly-Individual-Data'!A1379</f>
        <v>0</v>
      </c>
      <c r="B1374" s="21">
        <v>44743</v>
      </c>
      <c r="C1374" t="s">
        <v>254</v>
      </c>
      <c r="D1374" t="s">
        <v>109</v>
      </c>
      <c r="E1374">
        <v>110</v>
      </c>
      <c r="F1374" t="str">
        <f>INDEX(Branch[Area],MATCH(SOF[[#This Row],[Branch]],Branch[SortCode],0))</f>
        <v>South &amp; East</v>
      </c>
      <c r="G1374" t="str">
        <f>INDEX(Branch[Branch],MATCH(SOF[[#This Row],[Branch]],Branch[SortCode],0))</f>
        <v>Bishopstown</v>
      </c>
      <c r="V1374">
        <v>990709</v>
      </c>
      <c r="W1374" t="str">
        <f t="shared" si="26"/>
        <v>69709450</v>
      </c>
    </row>
    <row r="1375" spans="1:23" x14ac:dyDescent="0.55000000000000004">
      <c r="A1375" s="21" t="b">
        <f>SOF[[#This Row],[RepDate]]='Monthly-Individual-Data'!A1380</f>
        <v>0</v>
      </c>
      <c r="B1375" s="21">
        <v>44743</v>
      </c>
      <c r="C1375" t="s">
        <v>239</v>
      </c>
      <c r="D1375" t="s">
        <v>109</v>
      </c>
      <c r="E1375">
        <v>69</v>
      </c>
      <c r="F1375" t="str">
        <f>INDEX(Branch[Area],MATCH(SOF[[#This Row],[Branch]],Branch[SortCode],0))</f>
        <v>South &amp; East</v>
      </c>
      <c r="G1375" t="str">
        <f>INDEX(Branch[Branch],MATCH(SOF[[#This Row],[Branch]],Branch[SortCode],0))</f>
        <v>Clonmel</v>
      </c>
      <c r="V1375">
        <v>990710</v>
      </c>
      <c r="W1375" t="str">
        <f t="shared" si="26"/>
        <v>54710600</v>
      </c>
    </row>
    <row r="1376" spans="1:23" x14ac:dyDescent="0.55000000000000004">
      <c r="A1376" s="21" t="b">
        <f>SOF[[#This Row],[RepDate]]='Monthly-Individual-Data'!A1381</f>
        <v>0</v>
      </c>
      <c r="B1376" s="21">
        <v>44743</v>
      </c>
      <c r="C1376" t="s">
        <v>239</v>
      </c>
      <c r="D1376" t="s">
        <v>168</v>
      </c>
      <c r="E1376">
        <v>117</v>
      </c>
      <c r="F1376" t="str">
        <f>INDEX(Branch[Area],MATCH(SOF[[#This Row],[Branch]],Branch[SortCode],0))</f>
        <v>South &amp; East</v>
      </c>
      <c r="G1376" t="str">
        <f>INDEX(Branch[Branch],MATCH(SOF[[#This Row],[Branch]],Branch[SortCode],0))</f>
        <v>Clonmel</v>
      </c>
      <c r="V1376">
        <v>990710</v>
      </c>
      <c r="W1376" t="str">
        <f t="shared" si="26"/>
        <v>54710600</v>
      </c>
    </row>
    <row r="1377" spans="1:23" x14ac:dyDescent="0.55000000000000004">
      <c r="A1377" s="21" t="b">
        <f>SOF[[#This Row],[RepDate]]='Monthly-Individual-Data'!A1382</f>
        <v>0</v>
      </c>
      <c r="B1377" s="21">
        <v>44743</v>
      </c>
      <c r="C1377" t="s">
        <v>239</v>
      </c>
      <c r="D1377" t="s">
        <v>169</v>
      </c>
      <c r="E1377">
        <v>1</v>
      </c>
      <c r="F1377" t="str">
        <f>INDEX(Branch[Area],MATCH(SOF[[#This Row],[Branch]],Branch[SortCode],0))</f>
        <v>South &amp; East</v>
      </c>
      <c r="G1377" t="str">
        <f>INDEX(Branch[Branch],MATCH(SOF[[#This Row],[Branch]],Branch[SortCode],0))</f>
        <v>Clonmel</v>
      </c>
      <c r="V1377">
        <v>990710</v>
      </c>
      <c r="W1377" t="str">
        <f t="shared" si="26"/>
        <v>54710600</v>
      </c>
    </row>
    <row r="1378" spans="1:23" x14ac:dyDescent="0.55000000000000004">
      <c r="A1378" s="21" t="b">
        <f>SOF[[#This Row],[RepDate]]='Monthly-Individual-Data'!A1383</f>
        <v>0</v>
      </c>
      <c r="B1378" s="21">
        <v>44743</v>
      </c>
      <c r="C1378" t="s">
        <v>239</v>
      </c>
      <c r="D1378" t="s">
        <v>174</v>
      </c>
      <c r="E1378">
        <v>97</v>
      </c>
      <c r="F1378" t="str">
        <f>INDEX(Branch[Area],MATCH(SOF[[#This Row],[Branch]],Branch[SortCode],0))</f>
        <v>South &amp; East</v>
      </c>
      <c r="G1378" t="str">
        <f>INDEX(Branch[Branch],MATCH(SOF[[#This Row],[Branch]],Branch[SortCode],0))</f>
        <v>Clonmel</v>
      </c>
      <c r="V1378">
        <v>990710</v>
      </c>
      <c r="W1378" t="str">
        <f t="shared" si="26"/>
        <v>54710600</v>
      </c>
    </row>
    <row r="1379" spans="1:23" x14ac:dyDescent="0.55000000000000004">
      <c r="A1379" s="21" t="b">
        <f>SOF[[#This Row],[RepDate]]='Monthly-Individual-Data'!A1384</f>
        <v>0</v>
      </c>
      <c r="B1379" s="21">
        <v>44743</v>
      </c>
      <c r="C1379" t="s">
        <v>239</v>
      </c>
      <c r="D1379" t="s">
        <v>175</v>
      </c>
      <c r="E1379">
        <v>56</v>
      </c>
      <c r="F1379" t="str">
        <f>INDEX(Branch[Area],MATCH(SOF[[#This Row],[Branch]],Branch[SortCode],0))</f>
        <v>South &amp; East</v>
      </c>
      <c r="G1379" t="str">
        <f>INDEX(Branch[Branch],MATCH(SOF[[#This Row],[Branch]],Branch[SortCode],0))</f>
        <v>Clonmel</v>
      </c>
      <c r="V1379">
        <v>990710</v>
      </c>
      <c r="W1379" t="str">
        <f t="shared" si="26"/>
        <v>54710600</v>
      </c>
    </row>
    <row r="1380" spans="1:23" x14ac:dyDescent="0.55000000000000004">
      <c r="A1380" s="21" t="b">
        <f>SOF[[#This Row],[RepDate]]='Monthly-Individual-Data'!A1385</f>
        <v>0</v>
      </c>
      <c r="B1380" s="21">
        <v>44743</v>
      </c>
      <c r="C1380" t="s">
        <v>239</v>
      </c>
      <c r="D1380" t="s">
        <v>179</v>
      </c>
      <c r="E1380">
        <v>53</v>
      </c>
      <c r="F1380" t="str">
        <f>INDEX(Branch[Area],MATCH(SOF[[#This Row],[Branch]],Branch[SortCode],0))</f>
        <v>South &amp; East</v>
      </c>
      <c r="G1380" t="str">
        <f>INDEX(Branch[Branch],MATCH(SOF[[#This Row],[Branch]],Branch[SortCode],0))</f>
        <v>Clonmel</v>
      </c>
      <c r="V1380">
        <v>990710</v>
      </c>
      <c r="W1380" t="str">
        <f t="shared" si="26"/>
        <v>54710600</v>
      </c>
    </row>
    <row r="1381" spans="1:23" x14ac:dyDescent="0.55000000000000004">
      <c r="A1381" s="21" t="b">
        <f>SOF[[#This Row],[RepDate]]='Monthly-Individual-Data'!A1386</f>
        <v>0</v>
      </c>
      <c r="B1381" s="21">
        <v>44743</v>
      </c>
      <c r="C1381" t="s">
        <v>239</v>
      </c>
      <c r="D1381" t="s">
        <v>183</v>
      </c>
      <c r="E1381">
        <v>123</v>
      </c>
      <c r="F1381" t="str">
        <f>INDEX(Branch[Area],MATCH(SOF[[#This Row],[Branch]],Branch[SortCode],0))</f>
        <v>South &amp; East</v>
      </c>
      <c r="G1381" t="str">
        <f>INDEX(Branch[Branch],MATCH(SOF[[#This Row],[Branch]],Branch[SortCode],0))</f>
        <v>Clonmel</v>
      </c>
      <c r="V1381">
        <v>990710</v>
      </c>
      <c r="W1381" t="str">
        <f t="shared" si="26"/>
        <v>54710600</v>
      </c>
    </row>
    <row r="1382" spans="1:23" x14ac:dyDescent="0.55000000000000004">
      <c r="A1382" s="21" t="b">
        <f>SOF[[#This Row],[RepDate]]='Monthly-Individual-Data'!A1387</f>
        <v>0</v>
      </c>
      <c r="B1382" s="21">
        <v>44743</v>
      </c>
      <c r="C1382" t="s">
        <v>246</v>
      </c>
      <c r="D1382" t="s">
        <v>109</v>
      </c>
      <c r="E1382">
        <v>110</v>
      </c>
      <c r="F1382" t="str">
        <f>INDEX(Branch[Area],MATCH(SOF[[#This Row],[Branch]],Branch[SortCode],0))</f>
        <v>South &amp; East</v>
      </c>
      <c r="G1382" t="str">
        <f>INDEX(Branch[Branch],MATCH(SOF[[#This Row],[Branch]],Branch[SortCode],0))</f>
        <v>Tralee</v>
      </c>
      <c r="V1382">
        <v>990711</v>
      </c>
      <c r="W1382" t="str">
        <f t="shared" si="26"/>
        <v>61711530</v>
      </c>
    </row>
    <row r="1383" spans="1:23" x14ac:dyDescent="0.55000000000000004">
      <c r="A1383" s="21" t="b">
        <f>SOF[[#This Row],[RepDate]]='Monthly-Individual-Data'!A1388</f>
        <v>0</v>
      </c>
      <c r="B1383" s="21">
        <v>44743</v>
      </c>
      <c r="C1383" t="s">
        <v>246</v>
      </c>
      <c r="D1383" t="s">
        <v>168</v>
      </c>
      <c r="E1383">
        <v>143</v>
      </c>
      <c r="F1383" t="str">
        <f>INDEX(Branch[Area],MATCH(SOF[[#This Row],[Branch]],Branch[SortCode],0))</f>
        <v>South &amp; East</v>
      </c>
      <c r="G1383" t="str">
        <f>INDEX(Branch[Branch],MATCH(SOF[[#This Row],[Branch]],Branch[SortCode],0))</f>
        <v>Tralee</v>
      </c>
      <c r="V1383">
        <v>990711</v>
      </c>
      <c r="W1383" t="str">
        <f t="shared" si="26"/>
        <v>61711530</v>
      </c>
    </row>
    <row r="1384" spans="1:23" x14ac:dyDescent="0.55000000000000004">
      <c r="A1384" s="21" t="b">
        <f>SOF[[#This Row],[RepDate]]='Monthly-Individual-Data'!A1389</f>
        <v>0</v>
      </c>
      <c r="B1384" s="21">
        <v>44743</v>
      </c>
      <c r="C1384" t="s">
        <v>246</v>
      </c>
      <c r="D1384" t="s">
        <v>169</v>
      </c>
      <c r="E1384">
        <v>14</v>
      </c>
      <c r="F1384" t="str">
        <f>INDEX(Branch[Area],MATCH(SOF[[#This Row],[Branch]],Branch[SortCode],0))</f>
        <v>South &amp; East</v>
      </c>
      <c r="G1384" t="str">
        <f>INDEX(Branch[Branch],MATCH(SOF[[#This Row],[Branch]],Branch[SortCode],0))</f>
        <v>Tralee</v>
      </c>
      <c r="V1384">
        <v>990711</v>
      </c>
      <c r="W1384" t="str">
        <f t="shared" si="26"/>
        <v>61711530</v>
      </c>
    </row>
    <row r="1385" spans="1:23" x14ac:dyDescent="0.55000000000000004">
      <c r="A1385" s="21" t="b">
        <f>SOF[[#This Row],[RepDate]]='Monthly-Individual-Data'!A1390</f>
        <v>0</v>
      </c>
      <c r="B1385" s="21">
        <v>44743</v>
      </c>
      <c r="C1385" t="s">
        <v>246</v>
      </c>
      <c r="D1385" t="s">
        <v>171</v>
      </c>
      <c r="E1385">
        <v>47</v>
      </c>
      <c r="F1385" t="str">
        <f>INDEX(Branch[Area],MATCH(SOF[[#This Row],[Branch]],Branch[SortCode],0))</f>
        <v>South &amp; East</v>
      </c>
      <c r="G1385" t="str">
        <f>INDEX(Branch[Branch],MATCH(SOF[[#This Row],[Branch]],Branch[SortCode],0))</f>
        <v>Tralee</v>
      </c>
      <c r="V1385">
        <v>990711</v>
      </c>
      <c r="W1385" t="str">
        <f t="shared" si="26"/>
        <v>61711530</v>
      </c>
    </row>
    <row r="1386" spans="1:23" x14ac:dyDescent="0.55000000000000004">
      <c r="A1386" s="21" t="b">
        <f>SOF[[#This Row],[RepDate]]='Monthly-Individual-Data'!A1391</f>
        <v>0</v>
      </c>
      <c r="B1386" s="21">
        <v>44743</v>
      </c>
      <c r="C1386" t="s">
        <v>246</v>
      </c>
      <c r="D1386" t="s">
        <v>172</v>
      </c>
      <c r="E1386">
        <v>27</v>
      </c>
      <c r="F1386" t="str">
        <f>INDEX(Branch[Area],MATCH(SOF[[#This Row],[Branch]],Branch[SortCode],0))</f>
        <v>South &amp; East</v>
      </c>
      <c r="G1386" t="str">
        <f>INDEX(Branch[Branch],MATCH(SOF[[#This Row],[Branch]],Branch[SortCode],0))</f>
        <v>Tralee</v>
      </c>
      <c r="V1386">
        <v>990711</v>
      </c>
      <c r="W1386" t="str">
        <f t="shared" si="26"/>
        <v>61711530</v>
      </c>
    </row>
    <row r="1387" spans="1:23" x14ac:dyDescent="0.55000000000000004">
      <c r="A1387" s="21" t="b">
        <f>SOF[[#This Row],[RepDate]]='Monthly-Individual-Data'!A1392</f>
        <v>0</v>
      </c>
      <c r="B1387" s="21">
        <v>44743</v>
      </c>
      <c r="C1387" t="s">
        <v>246</v>
      </c>
      <c r="D1387" t="s">
        <v>174</v>
      </c>
      <c r="E1387">
        <v>115</v>
      </c>
      <c r="F1387" t="str">
        <f>INDEX(Branch[Area],MATCH(SOF[[#This Row],[Branch]],Branch[SortCode],0))</f>
        <v>South &amp; East</v>
      </c>
      <c r="G1387" t="str">
        <f>INDEX(Branch[Branch],MATCH(SOF[[#This Row],[Branch]],Branch[SortCode],0))</f>
        <v>Tralee</v>
      </c>
      <c r="V1387">
        <v>990711</v>
      </c>
      <c r="W1387" t="str">
        <f t="shared" si="26"/>
        <v>61711530</v>
      </c>
    </row>
    <row r="1388" spans="1:23" x14ac:dyDescent="0.55000000000000004">
      <c r="A1388" s="21" t="b">
        <f>SOF[[#This Row],[RepDate]]='Monthly-Individual-Data'!A1393</f>
        <v>0</v>
      </c>
      <c r="B1388" s="21">
        <v>44743</v>
      </c>
      <c r="C1388" t="s">
        <v>246</v>
      </c>
      <c r="D1388" t="s">
        <v>175</v>
      </c>
      <c r="E1388">
        <v>99</v>
      </c>
      <c r="F1388" t="str">
        <f>INDEX(Branch[Area],MATCH(SOF[[#This Row],[Branch]],Branch[SortCode],0))</f>
        <v>South &amp; East</v>
      </c>
      <c r="G1388" t="str">
        <f>INDEX(Branch[Branch],MATCH(SOF[[#This Row],[Branch]],Branch[SortCode],0))</f>
        <v>Tralee</v>
      </c>
      <c r="V1388">
        <v>990711</v>
      </c>
      <c r="W1388" t="str">
        <f t="shared" si="26"/>
        <v>61711530</v>
      </c>
    </row>
    <row r="1389" spans="1:23" x14ac:dyDescent="0.55000000000000004">
      <c r="A1389" s="21" t="b">
        <f>SOF[[#This Row],[RepDate]]='Monthly-Individual-Data'!A1394</f>
        <v>0</v>
      </c>
      <c r="B1389" s="21">
        <v>44743</v>
      </c>
      <c r="C1389" t="s">
        <v>246</v>
      </c>
      <c r="D1389" t="s">
        <v>177</v>
      </c>
      <c r="E1389">
        <v>129</v>
      </c>
      <c r="F1389" t="str">
        <f>INDEX(Branch[Area],MATCH(SOF[[#This Row],[Branch]],Branch[SortCode],0))</f>
        <v>South &amp; East</v>
      </c>
      <c r="G1389" t="str">
        <f>INDEX(Branch[Branch],MATCH(SOF[[#This Row],[Branch]],Branch[SortCode],0))</f>
        <v>Tralee</v>
      </c>
      <c r="V1389">
        <v>990711</v>
      </c>
      <c r="W1389" t="str">
        <f t="shared" si="26"/>
        <v>61711530</v>
      </c>
    </row>
    <row r="1390" spans="1:23" x14ac:dyDescent="0.55000000000000004">
      <c r="A1390" s="21" t="b">
        <f>SOF[[#This Row],[RepDate]]='Monthly-Individual-Data'!A1395</f>
        <v>0</v>
      </c>
      <c r="B1390" s="21">
        <v>44743</v>
      </c>
      <c r="C1390" t="s">
        <v>246</v>
      </c>
      <c r="D1390" t="s">
        <v>180</v>
      </c>
      <c r="E1390">
        <v>108</v>
      </c>
      <c r="F1390" t="str">
        <f>INDEX(Branch[Area],MATCH(SOF[[#This Row],[Branch]],Branch[SortCode],0))</f>
        <v>South &amp; East</v>
      </c>
      <c r="G1390" t="str">
        <f>INDEX(Branch[Branch],MATCH(SOF[[#This Row],[Branch]],Branch[SortCode],0))</f>
        <v>Tralee</v>
      </c>
      <c r="V1390">
        <v>990711</v>
      </c>
      <c r="W1390" t="str">
        <f t="shared" si="26"/>
        <v>61711530</v>
      </c>
    </row>
    <row r="1391" spans="1:23" x14ac:dyDescent="0.55000000000000004">
      <c r="A1391" s="21" t="b">
        <f>SOF[[#This Row],[RepDate]]='Monthly-Individual-Data'!A1396</f>
        <v>0</v>
      </c>
      <c r="B1391" s="21">
        <v>44743</v>
      </c>
      <c r="C1391" t="s">
        <v>246</v>
      </c>
      <c r="D1391" t="s">
        <v>182</v>
      </c>
      <c r="E1391">
        <v>130</v>
      </c>
      <c r="F1391" t="str">
        <f>INDEX(Branch[Area],MATCH(SOF[[#This Row],[Branch]],Branch[SortCode],0))</f>
        <v>South &amp; East</v>
      </c>
      <c r="G1391" t="str">
        <f>INDEX(Branch[Branch],MATCH(SOF[[#This Row],[Branch]],Branch[SortCode],0))</f>
        <v>Tralee</v>
      </c>
      <c r="V1391">
        <v>990711</v>
      </c>
      <c r="W1391" t="str">
        <f t="shared" si="26"/>
        <v>61711530</v>
      </c>
    </row>
    <row r="1392" spans="1:23" x14ac:dyDescent="0.55000000000000004">
      <c r="A1392" s="21" t="b">
        <f>SOF[[#This Row],[RepDate]]='Monthly-Individual-Data'!A1397</f>
        <v>0</v>
      </c>
      <c r="B1392" s="21">
        <v>44743</v>
      </c>
      <c r="C1392" t="s">
        <v>246</v>
      </c>
      <c r="D1392" t="s">
        <v>183</v>
      </c>
      <c r="E1392">
        <v>89</v>
      </c>
      <c r="F1392" t="str">
        <f>INDEX(Branch[Area],MATCH(SOF[[#This Row],[Branch]],Branch[SortCode],0))</f>
        <v>South &amp; East</v>
      </c>
      <c r="G1392" t="str">
        <f>INDEX(Branch[Branch],MATCH(SOF[[#This Row],[Branch]],Branch[SortCode],0))</f>
        <v>Tralee</v>
      </c>
      <c r="V1392">
        <v>990711</v>
      </c>
      <c r="W1392" t="str">
        <f t="shared" si="26"/>
        <v>61711530</v>
      </c>
    </row>
    <row r="1393" spans="1:23" x14ac:dyDescent="0.55000000000000004">
      <c r="A1393" s="21" t="b">
        <f>SOF[[#This Row],[RepDate]]='Monthly-Individual-Data'!A1398</f>
        <v>0</v>
      </c>
      <c r="B1393" s="21">
        <v>44743</v>
      </c>
      <c r="C1393" t="s">
        <v>246</v>
      </c>
      <c r="D1393" t="s">
        <v>185</v>
      </c>
      <c r="E1393">
        <v>2</v>
      </c>
      <c r="F1393" t="str">
        <f>INDEX(Branch[Area],MATCH(SOF[[#This Row],[Branch]],Branch[SortCode],0))</f>
        <v>South &amp; East</v>
      </c>
      <c r="G1393" t="str">
        <f>INDEX(Branch[Branch],MATCH(SOF[[#This Row],[Branch]],Branch[SortCode],0))</f>
        <v>Tralee</v>
      </c>
      <c r="V1393">
        <v>990711</v>
      </c>
      <c r="W1393" t="str">
        <f t="shared" si="26"/>
        <v>61711530</v>
      </c>
    </row>
    <row r="1394" spans="1:23" x14ac:dyDescent="0.55000000000000004">
      <c r="A1394" s="21" t="b">
        <f>SOF[[#This Row],[RepDate]]='Monthly-Individual-Data'!A1399</f>
        <v>0</v>
      </c>
      <c r="B1394" s="21">
        <v>44743</v>
      </c>
      <c r="C1394" t="s">
        <v>259</v>
      </c>
      <c r="D1394" t="s">
        <v>109</v>
      </c>
      <c r="E1394">
        <v>100</v>
      </c>
      <c r="F1394" t="str">
        <f>INDEX(Branch[Area],MATCH(SOF[[#This Row],[Branch]],Branch[SortCode],0))</f>
        <v>South &amp; East</v>
      </c>
      <c r="G1394" t="str">
        <f>INDEX(Branch[Branch],MATCH(SOF[[#This Row],[Branch]],Branch[SortCode],0))</f>
        <v>Clonakilty</v>
      </c>
      <c r="V1394">
        <v>990712</v>
      </c>
      <c r="W1394" t="str">
        <f t="shared" si="26"/>
        <v>74712400</v>
      </c>
    </row>
    <row r="1395" spans="1:23" x14ac:dyDescent="0.55000000000000004">
      <c r="A1395" s="21" t="b">
        <f>SOF[[#This Row],[RepDate]]='Monthly-Individual-Data'!A1400</f>
        <v>0</v>
      </c>
      <c r="B1395" s="21">
        <v>44743</v>
      </c>
      <c r="C1395" t="s">
        <v>259</v>
      </c>
      <c r="D1395" t="s">
        <v>168</v>
      </c>
      <c r="E1395">
        <v>107</v>
      </c>
      <c r="F1395" t="str">
        <f>INDEX(Branch[Area],MATCH(SOF[[#This Row],[Branch]],Branch[SortCode],0))</f>
        <v>South &amp; East</v>
      </c>
      <c r="G1395" t="str">
        <f>INDEX(Branch[Branch],MATCH(SOF[[#This Row],[Branch]],Branch[SortCode],0))</f>
        <v>Clonakilty</v>
      </c>
      <c r="V1395">
        <v>990712</v>
      </c>
      <c r="W1395" t="str">
        <f t="shared" si="26"/>
        <v>74712400</v>
      </c>
    </row>
    <row r="1396" spans="1:23" x14ac:dyDescent="0.55000000000000004">
      <c r="A1396" s="21" t="b">
        <f>SOF[[#This Row],[RepDate]]='Monthly-Individual-Data'!A1401</f>
        <v>0</v>
      </c>
      <c r="B1396" s="21">
        <v>44743</v>
      </c>
      <c r="C1396" t="s">
        <v>259</v>
      </c>
      <c r="D1396" t="s">
        <v>169</v>
      </c>
      <c r="E1396">
        <v>142</v>
      </c>
      <c r="F1396" t="str">
        <f>INDEX(Branch[Area],MATCH(SOF[[#This Row],[Branch]],Branch[SortCode],0))</f>
        <v>South &amp; East</v>
      </c>
      <c r="G1396" t="str">
        <f>INDEX(Branch[Branch],MATCH(SOF[[#This Row],[Branch]],Branch[SortCode],0))</f>
        <v>Clonakilty</v>
      </c>
      <c r="V1396">
        <v>990712</v>
      </c>
      <c r="W1396" t="str">
        <f t="shared" si="26"/>
        <v>74712400</v>
      </c>
    </row>
    <row r="1397" spans="1:23" x14ac:dyDescent="0.55000000000000004">
      <c r="A1397" s="21" t="b">
        <f>SOF[[#This Row],[RepDate]]='Monthly-Individual-Data'!A1402</f>
        <v>0</v>
      </c>
      <c r="B1397" s="21">
        <v>44743</v>
      </c>
      <c r="C1397" t="s">
        <v>259</v>
      </c>
      <c r="D1397" t="s">
        <v>172</v>
      </c>
      <c r="E1397">
        <v>63</v>
      </c>
      <c r="F1397" t="str">
        <f>INDEX(Branch[Area],MATCH(SOF[[#This Row],[Branch]],Branch[SortCode],0))</f>
        <v>South &amp; East</v>
      </c>
      <c r="G1397" t="str">
        <f>INDEX(Branch[Branch],MATCH(SOF[[#This Row],[Branch]],Branch[SortCode],0))</f>
        <v>Clonakilty</v>
      </c>
      <c r="V1397">
        <v>990712</v>
      </c>
      <c r="W1397" t="str">
        <f t="shared" si="26"/>
        <v>74712400</v>
      </c>
    </row>
    <row r="1398" spans="1:23" x14ac:dyDescent="0.55000000000000004">
      <c r="A1398" s="21" t="b">
        <f>SOF[[#This Row],[RepDate]]='Monthly-Individual-Data'!A1403</f>
        <v>0</v>
      </c>
      <c r="B1398" s="21">
        <v>44743</v>
      </c>
      <c r="C1398" t="s">
        <v>259</v>
      </c>
      <c r="D1398" t="s">
        <v>174</v>
      </c>
      <c r="E1398">
        <v>143</v>
      </c>
      <c r="F1398" t="str">
        <f>INDEX(Branch[Area],MATCH(SOF[[#This Row],[Branch]],Branch[SortCode],0))</f>
        <v>South &amp; East</v>
      </c>
      <c r="G1398" t="str">
        <f>INDEX(Branch[Branch],MATCH(SOF[[#This Row],[Branch]],Branch[SortCode],0))</f>
        <v>Clonakilty</v>
      </c>
      <c r="V1398">
        <v>990712</v>
      </c>
      <c r="W1398" t="str">
        <f t="shared" si="26"/>
        <v>74712400</v>
      </c>
    </row>
    <row r="1399" spans="1:23" x14ac:dyDescent="0.55000000000000004">
      <c r="A1399" s="21" t="b">
        <f>SOF[[#This Row],[RepDate]]='Monthly-Individual-Data'!A1404</f>
        <v>0</v>
      </c>
      <c r="B1399" s="21">
        <v>44743</v>
      </c>
      <c r="C1399" t="s">
        <v>259</v>
      </c>
      <c r="D1399" t="s">
        <v>175</v>
      </c>
      <c r="E1399">
        <v>147</v>
      </c>
      <c r="F1399" t="str">
        <f>INDEX(Branch[Area],MATCH(SOF[[#This Row],[Branch]],Branch[SortCode],0))</f>
        <v>South &amp; East</v>
      </c>
      <c r="G1399" t="str">
        <f>INDEX(Branch[Branch],MATCH(SOF[[#This Row],[Branch]],Branch[SortCode],0))</f>
        <v>Clonakilty</v>
      </c>
      <c r="V1399">
        <v>990712</v>
      </c>
      <c r="W1399" t="str">
        <f t="shared" si="26"/>
        <v>74712400</v>
      </c>
    </row>
    <row r="1400" spans="1:23" x14ac:dyDescent="0.55000000000000004">
      <c r="A1400" s="21" t="b">
        <f>SOF[[#This Row],[RepDate]]='Monthly-Individual-Data'!A1405</f>
        <v>0</v>
      </c>
      <c r="B1400" s="21">
        <v>44743</v>
      </c>
      <c r="C1400" t="s">
        <v>259</v>
      </c>
      <c r="D1400" t="s">
        <v>180</v>
      </c>
      <c r="E1400">
        <v>143</v>
      </c>
      <c r="F1400" t="str">
        <f>INDEX(Branch[Area],MATCH(SOF[[#This Row],[Branch]],Branch[SortCode],0))</f>
        <v>South &amp; East</v>
      </c>
      <c r="G1400" t="str">
        <f>INDEX(Branch[Branch],MATCH(SOF[[#This Row],[Branch]],Branch[SortCode],0))</f>
        <v>Clonakilty</v>
      </c>
      <c r="V1400">
        <v>990712</v>
      </c>
      <c r="W1400" t="str">
        <f t="shared" si="26"/>
        <v>74712400</v>
      </c>
    </row>
    <row r="1401" spans="1:23" x14ac:dyDescent="0.55000000000000004">
      <c r="A1401" s="21" t="b">
        <f>SOF[[#This Row],[RepDate]]='Monthly-Individual-Data'!A1406</f>
        <v>0</v>
      </c>
      <c r="B1401" s="21">
        <v>44743</v>
      </c>
      <c r="C1401" t="s">
        <v>259</v>
      </c>
      <c r="D1401" t="s">
        <v>182</v>
      </c>
      <c r="E1401">
        <v>81</v>
      </c>
      <c r="F1401" t="str">
        <f>INDEX(Branch[Area],MATCH(SOF[[#This Row],[Branch]],Branch[SortCode],0))</f>
        <v>South &amp; East</v>
      </c>
      <c r="G1401" t="str">
        <f>INDEX(Branch[Branch],MATCH(SOF[[#This Row],[Branch]],Branch[SortCode],0))</f>
        <v>Clonakilty</v>
      </c>
      <c r="V1401">
        <v>990712</v>
      </c>
      <c r="W1401" t="str">
        <f t="shared" si="26"/>
        <v>74712400</v>
      </c>
    </row>
    <row r="1402" spans="1:23" x14ac:dyDescent="0.55000000000000004">
      <c r="A1402" s="21" t="b">
        <f>SOF[[#This Row],[RepDate]]='Monthly-Individual-Data'!A1407</f>
        <v>0</v>
      </c>
      <c r="B1402" s="21">
        <v>44743</v>
      </c>
      <c r="C1402" t="s">
        <v>259</v>
      </c>
      <c r="D1402" t="s">
        <v>183</v>
      </c>
      <c r="E1402">
        <v>45</v>
      </c>
      <c r="F1402" t="str">
        <f>INDEX(Branch[Area],MATCH(SOF[[#This Row],[Branch]],Branch[SortCode],0))</f>
        <v>South &amp; East</v>
      </c>
      <c r="G1402" t="str">
        <f>INDEX(Branch[Branch],MATCH(SOF[[#This Row],[Branch]],Branch[SortCode],0))</f>
        <v>Clonakilty</v>
      </c>
      <c r="V1402">
        <v>990712</v>
      </c>
      <c r="W1402" t="str">
        <f t="shared" si="26"/>
        <v>74712400</v>
      </c>
    </row>
    <row r="1403" spans="1:23" x14ac:dyDescent="0.55000000000000004">
      <c r="A1403" s="21" t="b">
        <f>SOF[[#This Row],[RepDate]]='Monthly-Individual-Data'!A1408</f>
        <v>0</v>
      </c>
      <c r="B1403" s="21">
        <v>44743</v>
      </c>
      <c r="C1403" t="s">
        <v>253</v>
      </c>
      <c r="D1403" t="s">
        <v>109</v>
      </c>
      <c r="E1403">
        <v>133</v>
      </c>
      <c r="F1403" t="str">
        <f>INDEX(Branch[Area],MATCH(SOF[[#This Row],[Branch]],Branch[SortCode],0))</f>
        <v>South &amp; East</v>
      </c>
      <c r="G1403" t="str">
        <f>INDEX(Branch[Branch],MATCH(SOF[[#This Row],[Branch]],Branch[SortCode],0))</f>
        <v>Mallow</v>
      </c>
      <c r="V1403">
        <v>990713</v>
      </c>
      <c r="W1403" t="str">
        <f t="shared" si="26"/>
        <v>68713460</v>
      </c>
    </row>
    <row r="1404" spans="1:23" x14ac:dyDescent="0.55000000000000004">
      <c r="A1404" s="21" t="b">
        <f>SOF[[#This Row],[RepDate]]='Monthly-Individual-Data'!A1409</f>
        <v>0</v>
      </c>
      <c r="B1404" s="21">
        <v>44743</v>
      </c>
      <c r="C1404" t="s">
        <v>253</v>
      </c>
      <c r="D1404" t="s">
        <v>174</v>
      </c>
      <c r="E1404">
        <v>123</v>
      </c>
      <c r="F1404" t="str">
        <f>INDEX(Branch[Area],MATCH(SOF[[#This Row],[Branch]],Branch[SortCode],0))</f>
        <v>South &amp; East</v>
      </c>
      <c r="G1404" t="str">
        <f>INDEX(Branch[Branch],MATCH(SOF[[#This Row],[Branch]],Branch[SortCode],0))</f>
        <v>Mallow</v>
      </c>
      <c r="V1404">
        <v>990713</v>
      </c>
      <c r="W1404" t="str">
        <f t="shared" si="26"/>
        <v>68713460</v>
      </c>
    </row>
    <row r="1405" spans="1:23" x14ac:dyDescent="0.55000000000000004">
      <c r="A1405" s="21" t="b">
        <f>SOF[[#This Row],[RepDate]]='Monthly-Individual-Data'!A1410</f>
        <v>0</v>
      </c>
      <c r="B1405" s="21">
        <v>44743</v>
      </c>
      <c r="C1405" t="s">
        <v>258</v>
      </c>
      <c r="D1405" t="s">
        <v>109</v>
      </c>
      <c r="E1405">
        <v>143</v>
      </c>
      <c r="F1405" t="str">
        <f>INDEX(Branch[Area],MATCH(SOF[[#This Row],[Branch]],Branch[SortCode],0))</f>
        <v>South &amp; East</v>
      </c>
      <c r="G1405" t="str">
        <f>INDEX(Branch[Branch],MATCH(SOF[[#This Row],[Branch]],Branch[SortCode],0))</f>
        <v>Ballincollig</v>
      </c>
      <c r="V1405">
        <v>990715</v>
      </c>
      <c r="W1405" t="str">
        <f t="shared" si="26"/>
        <v>73715410</v>
      </c>
    </row>
    <row r="1406" spans="1:23" x14ac:dyDescent="0.55000000000000004">
      <c r="A1406" s="21" t="b">
        <f>SOF[[#This Row],[RepDate]]='Monthly-Individual-Data'!A1411</f>
        <v>0</v>
      </c>
      <c r="B1406" s="21">
        <v>44743</v>
      </c>
      <c r="C1406" t="s">
        <v>258</v>
      </c>
      <c r="D1406" t="s">
        <v>171</v>
      </c>
      <c r="E1406">
        <v>109</v>
      </c>
      <c r="F1406" t="str">
        <f>INDEX(Branch[Area],MATCH(SOF[[#This Row],[Branch]],Branch[SortCode],0))</f>
        <v>South &amp; East</v>
      </c>
      <c r="G1406" t="str">
        <f>INDEX(Branch[Branch],MATCH(SOF[[#This Row],[Branch]],Branch[SortCode],0))</f>
        <v>Ballincollig</v>
      </c>
      <c r="V1406">
        <v>990715</v>
      </c>
      <c r="W1406" t="str">
        <f t="shared" si="26"/>
        <v>73715410</v>
      </c>
    </row>
    <row r="1407" spans="1:23" x14ac:dyDescent="0.55000000000000004">
      <c r="A1407" s="21" t="b">
        <f>SOF[[#This Row],[RepDate]]='Monthly-Individual-Data'!A1412</f>
        <v>0</v>
      </c>
      <c r="B1407" s="21">
        <v>44743</v>
      </c>
      <c r="C1407" t="s">
        <v>248</v>
      </c>
      <c r="D1407" t="s">
        <v>109</v>
      </c>
      <c r="E1407">
        <v>40</v>
      </c>
      <c r="F1407" t="str">
        <f>INDEX(Branch[Area],MATCH(SOF[[#This Row],[Branch]],Branch[SortCode],0))</f>
        <v>South &amp; East</v>
      </c>
      <c r="G1407" t="str">
        <f>INDEX(Branch[Branch],MATCH(SOF[[#This Row],[Branch]],Branch[SortCode],0))</f>
        <v>Carrigaline</v>
      </c>
      <c r="V1407">
        <v>990716</v>
      </c>
      <c r="W1407" t="str">
        <f t="shared" si="26"/>
        <v>63716510</v>
      </c>
    </row>
    <row r="1408" spans="1:23" x14ac:dyDescent="0.55000000000000004">
      <c r="A1408" s="21" t="b">
        <f>SOF[[#This Row],[RepDate]]='Monthly-Individual-Data'!A1413</f>
        <v>0</v>
      </c>
      <c r="B1408" s="21">
        <v>44743</v>
      </c>
      <c r="C1408" t="s">
        <v>248</v>
      </c>
      <c r="D1408" t="s">
        <v>175</v>
      </c>
      <c r="E1408">
        <v>128</v>
      </c>
      <c r="F1408" t="str">
        <f>INDEX(Branch[Area],MATCH(SOF[[#This Row],[Branch]],Branch[SortCode],0))</f>
        <v>South &amp; East</v>
      </c>
      <c r="G1408" t="str">
        <f>INDEX(Branch[Branch],MATCH(SOF[[#This Row],[Branch]],Branch[SortCode],0))</f>
        <v>Carrigaline</v>
      </c>
      <c r="V1408">
        <v>990716</v>
      </c>
      <c r="W1408" t="str">
        <f t="shared" si="26"/>
        <v>63716510</v>
      </c>
    </row>
    <row r="1409" spans="1:23" x14ac:dyDescent="0.55000000000000004">
      <c r="A1409" s="21" t="b">
        <f>SOF[[#This Row],[RepDate]]='Monthly-Individual-Data'!A1414</f>
        <v>0</v>
      </c>
      <c r="B1409" s="21">
        <v>44743</v>
      </c>
      <c r="C1409" t="s">
        <v>261</v>
      </c>
      <c r="D1409" t="s">
        <v>109</v>
      </c>
      <c r="E1409">
        <v>47</v>
      </c>
      <c r="F1409" t="str">
        <f>INDEX(Branch[Area],MATCH(SOF[[#This Row],[Branch]],Branch[SortCode],0))</f>
        <v>South &amp; East</v>
      </c>
      <c r="G1409" t="str">
        <f>INDEX(Branch[Branch],MATCH(SOF[[#This Row],[Branch]],Branch[SortCode],0))</f>
        <v>Skibbereen</v>
      </c>
      <c r="V1409">
        <v>990717</v>
      </c>
      <c r="W1409" t="str">
        <f t="shared" si="26"/>
        <v>76717380</v>
      </c>
    </row>
    <row r="1410" spans="1:23" x14ac:dyDescent="0.55000000000000004">
      <c r="A1410" s="21" t="b">
        <f>SOF[[#This Row],[RepDate]]='Monthly-Individual-Data'!A1415</f>
        <v>0</v>
      </c>
      <c r="B1410" s="21">
        <v>44743</v>
      </c>
      <c r="C1410" t="s">
        <v>261</v>
      </c>
      <c r="D1410" t="s">
        <v>168</v>
      </c>
      <c r="E1410">
        <v>148</v>
      </c>
      <c r="F1410" t="str">
        <f>INDEX(Branch[Area],MATCH(SOF[[#This Row],[Branch]],Branch[SortCode],0))</f>
        <v>South &amp; East</v>
      </c>
      <c r="G1410" t="str">
        <f>INDEX(Branch[Branch],MATCH(SOF[[#This Row],[Branch]],Branch[SortCode],0))</f>
        <v>Skibbereen</v>
      </c>
      <c r="V1410">
        <v>990717</v>
      </c>
      <c r="W1410" t="str">
        <f t="shared" si="26"/>
        <v>76717380</v>
      </c>
    </row>
    <row r="1411" spans="1:23" x14ac:dyDescent="0.55000000000000004">
      <c r="A1411" s="21" t="b">
        <f>SOF[[#This Row],[RepDate]]='Monthly-Individual-Data'!A1416</f>
        <v>0</v>
      </c>
      <c r="B1411" s="21">
        <v>44743</v>
      </c>
      <c r="C1411" t="s">
        <v>261</v>
      </c>
      <c r="D1411" t="s">
        <v>169</v>
      </c>
      <c r="E1411">
        <v>106</v>
      </c>
      <c r="F1411" t="str">
        <f>INDEX(Branch[Area],MATCH(SOF[[#This Row],[Branch]],Branch[SortCode],0))</f>
        <v>South &amp; East</v>
      </c>
      <c r="G1411" t="str">
        <f>INDEX(Branch[Branch],MATCH(SOF[[#This Row],[Branch]],Branch[SortCode],0))</f>
        <v>Skibbereen</v>
      </c>
      <c r="V1411">
        <v>990717</v>
      </c>
      <c r="W1411" t="str">
        <f t="shared" ref="W1411:W1474" si="27">VLOOKUP(V1411,R:S,2,0)</f>
        <v>76717380</v>
      </c>
    </row>
    <row r="1412" spans="1:23" x14ac:dyDescent="0.55000000000000004">
      <c r="A1412" s="21" t="b">
        <f>SOF[[#This Row],[RepDate]]='Monthly-Individual-Data'!A1417</f>
        <v>0</v>
      </c>
      <c r="B1412" s="21">
        <v>44743</v>
      </c>
      <c r="C1412" t="s">
        <v>260</v>
      </c>
      <c r="D1412" t="s">
        <v>169</v>
      </c>
      <c r="E1412">
        <v>116</v>
      </c>
      <c r="F1412" t="str">
        <f>INDEX(Branch[Area],MATCH(SOF[[#This Row],[Branch]],Branch[SortCode],0))</f>
        <v>South &amp; East</v>
      </c>
      <c r="G1412" t="str">
        <f>INDEX(Branch[Branch],MATCH(SOF[[#This Row],[Branch]],Branch[SortCode],0))</f>
        <v>Bandon</v>
      </c>
      <c r="V1412">
        <v>990719</v>
      </c>
      <c r="W1412" t="str">
        <f t="shared" si="27"/>
        <v>75719390</v>
      </c>
    </row>
    <row r="1413" spans="1:23" x14ac:dyDescent="0.55000000000000004">
      <c r="A1413" s="21" t="b">
        <f>SOF[[#This Row],[RepDate]]='Monthly-Individual-Data'!A1418</f>
        <v>0</v>
      </c>
      <c r="B1413" s="21">
        <v>44743</v>
      </c>
      <c r="C1413" t="s">
        <v>260</v>
      </c>
      <c r="D1413" t="s">
        <v>174</v>
      </c>
      <c r="E1413">
        <v>107</v>
      </c>
      <c r="F1413" t="str">
        <f>INDEX(Branch[Area],MATCH(SOF[[#This Row],[Branch]],Branch[SortCode],0))</f>
        <v>South &amp; East</v>
      </c>
      <c r="G1413" t="str">
        <f>INDEX(Branch[Branch],MATCH(SOF[[#This Row],[Branch]],Branch[SortCode],0))</f>
        <v>Bandon</v>
      </c>
      <c r="V1413">
        <v>990719</v>
      </c>
      <c r="W1413" t="str">
        <f t="shared" si="27"/>
        <v>75719390</v>
      </c>
    </row>
    <row r="1414" spans="1:23" x14ac:dyDescent="0.55000000000000004">
      <c r="A1414" s="21" t="b">
        <f>SOF[[#This Row],[RepDate]]='Monthly-Individual-Data'!A1419</f>
        <v>0</v>
      </c>
      <c r="B1414" s="21">
        <v>44743</v>
      </c>
      <c r="C1414" t="s">
        <v>245</v>
      </c>
      <c r="D1414" t="s">
        <v>109</v>
      </c>
      <c r="E1414">
        <v>100</v>
      </c>
      <c r="F1414" t="str">
        <f>INDEX(Branch[Area],MATCH(SOF[[#This Row],[Branch]],Branch[SortCode],0))</f>
        <v>South &amp; East</v>
      </c>
      <c r="G1414" t="str">
        <f>INDEX(Branch[Branch],MATCH(SOF[[#This Row],[Branch]],Branch[SortCode],0))</f>
        <v>Killarney</v>
      </c>
      <c r="V1414">
        <v>990720</v>
      </c>
      <c r="W1414" t="str">
        <f t="shared" si="27"/>
        <v>60720540</v>
      </c>
    </row>
    <row r="1415" spans="1:23" x14ac:dyDescent="0.55000000000000004">
      <c r="A1415" s="21" t="b">
        <f>SOF[[#This Row],[RepDate]]='Monthly-Individual-Data'!A1420</f>
        <v>0</v>
      </c>
      <c r="B1415" s="21">
        <v>44743</v>
      </c>
      <c r="C1415" t="s">
        <v>245</v>
      </c>
      <c r="D1415" t="s">
        <v>174</v>
      </c>
      <c r="E1415">
        <v>64</v>
      </c>
      <c r="F1415" t="str">
        <f>INDEX(Branch[Area],MATCH(SOF[[#This Row],[Branch]],Branch[SortCode],0))</f>
        <v>South &amp; East</v>
      </c>
      <c r="G1415" t="str">
        <f>INDEX(Branch[Branch],MATCH(SOF[[#This Row],[Branch]],Branch[SortCode],0))</f>
        <v>Killarney</v>
      </c>
      <c r="V1415">
        <v>990720</v>
      </c>
      <c r="W1415" t="str">
        <f t="shared" si="27"/>
        <v>60720540</v>
      </c>
    </row>
    <row r="1416" spans="1:23" x14ac:dyDescent="0.55000000000000004">
      <c r="A1416" s="21" t="b">
        <f>SOF[[#This Row],[RepDate]]='Monthly-Individual-Data'!A1421</f>
        <v>0</v>
      </c>
      <c r="B1416" s="21">
        <v>44743</v>
      </c>
      <c r="C1416" t="s">
        <v>236</v>
      </c>
      <c r="D1416" t="s">
        <v>109</v>
      </c>
      <c r="E1416">
        <v>105</v>
      </c>
      <c r="F1416" t="str">
        <f>INDEX(Branch[Area],MATCH(SOF[[#This Row],[Branch]],Branch[SortCode],0))</f>
        <v>South &amp; East</v>
      </c>
      <c r="G1416" t="str">
        <f>INDEX(Branch[Branch],MATCH(SOF[[#This Row],[Branch]],Branch[SortCode],0))</f>
        <v>Nenagh</v>
      </c>
      <c r="V1416">
        <v>990734</v>
      </c>
      <c r="W1416" t="str">
        <f t="shared" si="27"/>
        <v>51734630</v>
      </c>
    </row>
    <row r="1417" spans="1:23" x14ac:dyDescent="0.55000000000000004">
      <c r="A1417" s="21" t="b">
        <f>SOF[[#This Row],[RepDate]]='Monthly-Individual-Data'!A1422</f>
        <v>0</v>
      </c>
      <c r="B1417" s="21">
        <v>44743</v>
      </c>
      <c r="C1417" t="s">
        <v>236</v>
      </c>
      <c r="D1417" t="s">
        <v>174</v>
      </c>
      <c r="E1417">
        <v>24</v>
      </c>
      <c r="F1417" t="str">
        <f>INDEX(Branch[Area],MATCH(SOF[[#This Row],[Branch]],Branch[SortCode],0))</f>
        <v>South &amp; East</v>
      </c>
      <c r="G1417" t="str">
        <f>INDEX(Branch[Branch],MATCH(SOF[[#This Row],[Branch]],Branch[SortCode],0))</f>
        <v>Nenagh</v>
      </c>
      <c r="V1417">
        <v>990734</v>
      </c>
      <c r="W1417" t="str">
        <f t="shared" si="27"/>
        <v>51734630</v>
      </c>
    </row>
    <row r="1418" spans="1:23" x14ac:dyDescent="0.55000000000000004">
      <c r="A1418" s="21" t="b">
        <f>SOF[[#This Row],[RepDate]]='Monthly-Individual-Data'!A1423</f>
        <v>0</v>
      </c>
      <c r="B1418" s="21">
        <v>44743</v>
      </c>
      <c r="C1418" t="s">
        <v>257</v>
      </c>
      <c r="D1418" t="s">
        <v>109</v>
      </c>
      <c r="E1418">
        <v>35</v>
      </c>
      <c r="F1418" t="str">
        <f>INDEX(Branch[Area],MATCH(SOF[[#This Row],[Branch]],Branch[SortCode],0))</f>
        <v>South &amp; East</v>
      </c>
      <c r="G1418" t="str">
        <f>INDEX(Branch[Branch],MATCH(SOF[[#This Row],[Branch]],Branch[SortCode],0))</f>
        <v>Macroom</v>
      </c>
      <c r="V1418">
        <v>990735</v>
      </c>
      <c r="W1418" t="str">
        <f t="shared" si="27"/>
        <v>72735420</v>
      </c>
    </row>
    <row r="1419" spans="1:23" x14ac:dyDescent="0.55000000000000004">
      <c r="A1419" s="21" t="b">
        <f>SOF[[#This Row],[RepDate]]='Monthly-Individual-Data'!A1424</f>
        <v>0</v>
      </c>
      <c r="B1419" s="21">
        <v>44743</v>
      </c>
      <c r="C1419" t="s">
        <v>257</v>
      </c>
      <c r="D1419" t="s">
        <v>171</v>
      </c>
      <c r="E1419">
        <v>14</v>
      </c>
      <c r="F1419" t="str">
        <f>INDEX(Branch[Area],MATCH(SOF[[#This Row],[Branch]],Branch[SortCode],0))</f>
        <v>South &amp; East</v>
      </c>
      <c r="G1419" t="str">
        <f>INDEX(Branch[Branch],MATCH(SOF[[#This Row],[Branch]],Branch[SortCode],0))</f>
        <v>Macroom</v>
      </c>
      <c r="V1419">
        <v>990735</v>
      </c>
      <c r="W1419" t="str">
        <f t="shared" si="27"/>
        <v>72735420</v>
      </c>
    </row>
    <row r="1420" spans="1:23" x14ac:dyDescent="0.55000000000000004">
      <c r="A1420" s="21" t="b">
        <f>SOF[[#This Row],[RepDate]]='Monthly-Individual-Data'!A1425</f>
        <v>0</v>
      </c>
      <c r="B1420" s="21">
        <v>44743</v>
      </c>
      <c r="C1420" t="s">
        <v>257</v>
      </c>
      <c r="D1420" t="s">
        <v>172</v>
      </c>
      <c r="E1420">
        <v>36</v>
      </c>
      <c r="F1420" t="str">
        <f>INDEX(Branch[Area],MATCH(SOF[[#This Row],[Branch]],Branch[SortCode],0))</f>
        <v>South &amp; East</v>
      </c>
      <c r="G1420" t="str">
        <f>INDEX(Branch[Branch],MATCH(SOF[[#This Row],[Branch]],Branch[SortCode],0))</f>
        <v>Macroom</v>
      </c>
      <c r="V1420">
        <v>990735</v>
      </c>
      <c r="W1420" t="str">
        <f t="shared" si="27"/>
        <v>72735420</v>
      </c>
    </row>
    <row r="1421" spans="1:23" x14ac:dyDescent="0.55000000000000004">
      <c r="A1421" s="21" t="b">
        <f>SOF[[#This Row],[RepDate]]='Monthly-Individual-Data'!A1426</f>
        <v>0</v>
      </c>
      <c r="B1421" s="21">
        <v>44743</v>
      </c>
      <c r="C1421" t="s">
        <v>257</v>
      </c>
      <c r="D1421" t="s">
        <v>174</v>
      </c>
      <c r="E1421">
        <v>44</v>
      </c>
      <c r="F1421" t="str">
        <f>INDEX(Branch[Area],MATCH(SOF[[#This Row],[Branch]],Branch[SortCode],0))</f>
        <v>South &amp; East</v>
      </c>
      <c r="G1421" t="str">
        <f>INDEX(Branch[Branch],MATCH(SOF[[#This Row],[Branch]],Branch[SortCode],0))</f>
        <v>Macroom</v>
      </c>
      <c r="V1421">
        <v>990735</v>
      </c>
      <c r="W1421" t="str">
        <f t="shared" si="27"/>
        <v>72735420</v>
      </c>
    </row>
    <row r="1422" spans="1:23" x14ac:dyDescent="0.55000000000000004">
      <c r="A1422" s="21" t="b">
        <f>SOF[[#This Row],[RepDate]]='Monthly-Individual-Data'!A1427</f>
        <v>0</v>
      </c>
      <c r="B1422" s="21">
        <v>44743</v>
      </c>
      <c r="C1422" t="s">
        <v>249</v>
      </c>
      <c r="D1422" t="s">
        <v>109</v>
      </c>
      <c r="E1422">
        <v>119</v>
      </c>
      <c r="F1422" t="str">
        <f>INDEX(Branch[Area],MATCH(SOF[[#This Row],[Branch]],Branch[SortCode],0))</f>
        <v>South &amp; East</v>
      </c>
      <c r="G1422" t="str">
        <f>INDEX(Branch[Branch],MATCH(SOF[[#This Row],[Branch]],Branch[SortCode],0))</f>
        <v>Mitchelstown</v>
      </c>
      <c r="V1422">
        <v>990736</v>
      </c>
      <c r="W1422" t="str">
        <f t="shared" si="27"/>
        <v>64736500</v>
      </c>
    </row>
    <row r="1423" spans="1:23" x14ac:dyDescent="0.55000000000000004">
      <c r="A1423" s="21" t="b">
        <f>SOF[[#This Row],[RepDate]]='Monthly-Individual-Data'!A1428</f>
        <v>0</v>
      </c>
      <c r="B1423" s="21">
        <v>44743</v>
      </c>
      <c r="C1423" t="s">
        <v>249</v>
      </c>
      <c r="D1423" t="s">
        <v>168</v>
      </c>
      <c r="E1423">
        <v>29</v>
      </c>
      <c r="F1423" t="str">
        <f>INDEX(Branch[Area],MATCH(SOF[[#This Row],[Branch]],Branch[SortCode],0))</f>
        <v>South &amp; East</v>
      </c>
      <c r="G1423" t="str">
        <f>INDEX(Branch[Branch],MATCH(SOF[[#This Row],[Branch]],Branch[SortCode],0))</f>
        <v>Mitchelstown</v>
      </c>
      <c r="V1423">
        <v>990736</v>
      </c>
      <c r="W1423" t="str">
        <f t="shared" si="27"/>
        <v>64736500</v>
      </c>
    </row>
    <row r="1424" spans="1:23" x14ac:dyDescent="0.55000000000000004">
      <c r="A1424" s="21" t="b">
        <f>SOF[[#This Row],[RepDate]]='Monthly-Individual-Data'!A1429</f>
        <v>0</v>
      </c>
      <c r="B1424" s="21">
        <v>44743</v>
      </c>
      <c r="C1424" t="s">
        <v>249</v>
      </c>
      <c r="D1424" t="s">
        <v>169</v>
      </c>
      <c r="E1424">
        <v>123</v>
      </c>
      <c r="F1424" t="str">
        <f>INDEX(Branch[Area],MATCH(SOF[[#This Row],[Branch]],Branch[SortCode],0))</f>
        <v>South &amp; East</v>
      </c>
      <c r="G1424" t="str">
        <f>INDEX(Branch[Branch],MATCH(SOF[[#This Row],[Branch]],Branch[SortCode],0))</f>
        <v>Mitchelstown</v>
      </c>
      <c r="V1424">
        <v>990736</v>
      </c>
      <c r="W1424" t="str">
        <f t="shared" si="27"/>
        <v>64736500</v>
      </c>
    </row>
    <row r="1425" spans="1:23" x14ac:dyDescent="0.55000000000000004">
      <c r="A1425" s="21" t="b">
        <f>SOF[[#This Row],[RepDate]]='Monthly-Individual-Data'!A1430</f>
        <v>0</v>
      </c>
      <c r="B1425" s="21">
        <v>44743</v>
      </c>
      <c r="C1425" t="s">
        <v>249</v>
      </c>
      <c r="D1425" t="s">
        <v>175</v>
      </c>
      <c r="E1425">
        <v>64</v>
      </c>
      <c r="F1425" t="str">
        <f>INDEX(Branch[Area],MATCH(SOF[[#This Row],[Branch]],Branch[SortCode],0))</f>
        <v>South &amp; East</v>
      </c>
      <c r="G1425" t="str">
        <f>INDEX(Branch[Branch],MATCH(SOF[[#This Row],[Branch]],Branch[SortCode],0))</f>
        <v>Mitchelstown</v>
      </c>
      <c r="V1425">
        <v>990736</v>
      </c>
      <c r="W1425" t="str">
        <f t="shared" si="27"/>
        <v>64736500</v>
      </c>
    </row>
    <row r="1426" spans="1:23" x14ac:dyDescent="0.55000000000000004">
      <c r="A1426" s="21" t="b">
        <f>SOF[[#This Row],[RepDate]]='Monthly-Individual-Data'!A1431</f>
        <v>0</v>
      </c>
      <c r="B1426" s="21">
        <v>44774</v>
      </c>
      <c r="C1426" t="s">
        <v>230</v>
      </c>
      <c r="D1426" t="s">
        <v>109</v>
      </c>
      <c r="E1426">
        <v>68</v>
      </c>
      <c r="F1426" t="str">
        <f>INDEX(Branch[Area],MATCH(SOF[[#This Row],[Branch]],Branch[SortCode],0))</f>
        <v>South &amp; East</v>
      </c>
      <c r="G1426" t="str">
        <f>INDEX(Branch[Branch],MATCH(SOF[[#This Row],[Branch]],Branch[SortCode],0))</f>
        <v>Hypercentre</v>
      </c>
      <c r="V1426">
        <v>990632</v>
      </c>
      <c r="W1426" t="str">
        <f t="shared" si="27"/>
        <v>45632690</v>
      </c>
    </row>
    <row r="1427" spans="1:23" x14ac:dyDescent="0.55000000000000004">
      <c r="A1427" s="21" t="b">
        <f>SOF[[#This Row],[RepDate]]='Monthly-Individual-Data'!A1432</f>
        <v>0</v>
      </c>
      <c r="B1427" s="21">
        <v>44774</v>
      </c>
      <c r="C1427" t="s">
        <v>230</v>
      </c>
      <c r="D1427" t="s">
        <v>168</v>
      </c>
      <c r="E1427">
        <v>124</v>
      </c>
      <c r="F1427" t="str">
        <f>INDEX(Branch[Area],MATCH(SOF[[#This Row],[Branch]],Branch[SortCode],0))</f>
        <v>South &amp; East</v>
      </c>
      <c r="G1427" t="str">
        <f>INDEX(Branch[Branch],MATCH(SOF[[#This Row],[Branch]],Branch[SortCode],0))</f>
        <v>Hypercentre</v>
      </c>
      <c r="V1427">
        <v>990632</v>
      </c>
      <c r="W1427" t="str">
        <f t="shared" si="27"/>
        <v>45632690</v>
      </c>
    </row>
    <row r="1428" spans="1:23" x14ac:dyDescent="0.55000000000000004">
      <c r="A1428" s="21" t="b">
        <f>SOF[[#This Row],[RepDate]]='Monthly-Individual-Data'!A1433</f>
        <v>0</v>
      </c>
      <c r="B1428" s="21">
        <v>44774</v>
      </c>
      <c r="C1428" t="s">
        <v>230</v>
      </c>
      <c r="D1428" t="s">
        <v>169</v>
      </c>
      <c r="E1428">
        <v>110</v>
      </c>
      <c r="F1428" t="str">
        <f>INDEX(Branch[Area],MATCH(SOF[[#This Row],[Branch]],Branch[SortCode],0))</f>
        <v>South &amp; East</v>
      </c>
      <c r="G1428" t="str">
        <f>INDEX(Branch[Branch],MATCH(SOF[[#This Row],[Branch]],Branch[SortCode],0))</f>
        <v>Hypercentre</v>
      </c>
      <c r="V1428">
        <v>990632</v>
      </c>
      <c r="W1428" t="str">
        <f t="shared" si="27"/>
        <v>45632690</v>
      </c>
    </row>
    <row r="1429" spans="1:23" x14ac:dyDescent="0.55000000000000004">
      <c r="A1429" s="21" t="b">
        <f>SOF[[#This Row],[RepDate]]='Monthly-Individual-Data'!A1434</f>
        <v>0</v>
      </c>
      <c r="B1429" s="21">
        <v>44774</v>
      </c>
      <c r="C1429" t="s">
        <v>230</v>
      </c>
      <c r="D1429" t="s">
        <v>174</v>
      </c>
      <c r="E1429">
        <v>108</v>
      </c>
      <c r="F1429" t="str">
        <f>INDEX(Branch[Area],MATCH(SOF[[#This Row],[Branch]],Branch[SortCode],0))</f>
        <v>South &amp; East</v>
      </c>
      <c r="G1429" t="str">
        <f>INDEX(Branch[Branch],MATCH(SOF[[#This Row],[Branch]],Branch[SortCode],0))</f>
        <v>Hypercentre</v>
      </c>
      <c r="V1429">
        <v>990632</v>
      </c>
      <c r="W1429" t="str">
        <f t="shared" si="27"/>
        <v>45632690</v>
      </c>
    </row>
    <row r="1430" spans="1:23" x14ac:dyDescent="0.55000000000000004">
      <c r="A1430" s="21" t="b">
        <f>SOF[[#This Row],[RepDate]]='Monthly-Individual-Data'!A1435</f>
        <v>0</v>
      </c>
      <c r="B1430" s="21">
        <v>44774</v>
      </c>
      <c r="C1430" t="s">
        <v>230</v>
      </c>
      <c r="D1430" t="s">
        <v>175</v>
      </c>
      <c r="E1430">
        <v>60</v>
      </c>
      <c r="F1430" t="str">
        <f>INDEX(Branch[Area],MATCH(SOF[[#This Row],[Branch]],Branch[SortCode],0))</f>
        <v>South &amp; East</v>
      </c>
      <c r="G1430" t="str">
        <f>INDEX(Branch[Branch],MATCH(SOF[[#This Row],[Branch]],Branch[SortCode],0))</f>
        <v>Hypercentre</v>
      </c>
      <c r="V1430">
        <v>990632</v>
      </c>
      <c r="W1430" t="str">
        <f t="shared" si="27"/>
        <v>45632690</v>
      </c>
    </row>
    <row r="1431" spans="1:23" x14ac:dyDescent="0.55000000000000004">
      <c r="A1431" s="21" t="b">
        <f>SOF[[#This Row],[RepDate]]='Monthly-Individual-Data'!A1436</f>
        <v>0</v>
      </c>
      <c r="B1431" s="21">
        <v>44774</v>
      </c>
      <c r="C1431" t="s">
        <v>230</v>
      </c>
      <c r="D1431" t="s">
        <v>181</v>
      </c>
      <c r="E1431">
        <v>145</v>
      </c>
      <c r="F1431" t="str">
        <f>INDEX(Branch[Area],MATCH(SOF[[#This Row],[Branch]],Branch[SortCode],0))</f>
        <v>South &amp; East</v>
      </c>
      <c r="G1431" t="str">
        <f>INDEX(Branch[Branch],MATCH(SOF[[#This Row],[Branch]],Branch[SortCode],0))</f>
        <v>Hypercentre</v>
      </c>
      <c r="V1431">
        <v>990632</v>
      </c>
      <c r="W1431" t="str">
        <f t="shared" si="27"/>
        <v>45632690</v>
      </c>
    </row>
    <row r="1432" spans="1:23" x14ac:dyDescent="0.55000000000000004">
      <c r="A1432" s="21" t="b">
        <f>SOF[[#This Row],[RepDate]]='Monthly-Individual-Data'!A1437</f>
        <v>0</v>
      </c>
      <c r="B1432" s="21">
        <v>44774</v>
      </c>
      <c r="C1432" t="s">
        <v>229</v>
      </c>
      <c r="D1432" t="s">
        <v>109</v>
      </c>
      <c r="E1432">
        <v>59</v>
      </c>
      <c r="F1432" t="str">
        <f>INDEX(Branch[Area],MATCH(SOF[[#This Row],[Branch]],Branch[SortCode],0))</f>
        <v>South &amp; East</v>
      </c>
      <c r="G1432" t="str">
        <f>INDEX(Branch[Branch],MATCH(SOF[[#This Row],[Branch]],Branch[SortCode],0))</f>
        <v>Dungarvan</v>
      </c>
      <c r="V1432">
        <v>990634</v>
      </c>
      <c r="W1432" t="str">
        <f t="shared" si="27"/>
        <v>44634700</v>
      </c>
    </row>
    <row r="1433" spans="1:23" x14ac:dyDescent="0.55000000000000004">
      <c r="A1433" s="21" t="b">
        <f>SOF[[#This Row],[RepDate]]='Monthly-Individual-Data'!A1438</f>
        <v>0</v>
      </c>
      <c r="B1433" s="21">
        <v>44774</v>
      </c>
      <c r="C1433" t="s">
        <v>229</v>
      </c>
      <c r="D1433" t="s">
        <v>168</v>
      </c>
      <c r="E1433">
        <v>150</v>
      </c>
      <c r="F1433" t="str">
        <f>INDEX(Branch[Area],MATCH(SOF[[#This Row],[Branch]],Branch[SortCode],0))</f>
        <v>South &amp; East</v>
      </c>
      <c r="G1433" t="str">
        <f>INDEX(Branch[Branch],MATCH(SOF[[#This Row],[Branch]],Branch[SortCode],0))</f>
        <v>Dungarvan</v>
      </c>
      <c r="V1433">
        <v>990634</v>
      </c>
      <c r="W1433" t="str">
        <f t="shared" si="27"/>
        <v>44634700</v>
      </c>
    </row>
    <row r="1434" spans="1:23" x14ac:dyDescent="0.55000000000000004">
      <c r="A1434" s="21" t="b">
        <f>SOF[[#This Row],[RepDate]]='Monthly-Individual-Data'!A1439</f>
        <v>0</v>
      </c>
      <c r="B1434" s="21">
        <v>44774</v>
      </c>
      <c r="C1434" t="s">
        <v>229</v>
      </c>
      <c r="D1434" t="s">
        <v>169</v>
      </c>
      <c r="E1434">
        <v>86</v>
      </c>
      <c r="F1434" t="str">
        <f>INDEX(Branch[Area],MATCH(SOF[[#This Row],[Branch]],Branch[SortCode],0))</f>
        <v>South &amp; East</v>
      </c>
      <c r="G1434" t="str">
        <f>INDEX(Branch[Branch],MATCH(SOF[[#This Row],[Branch]],Branch[SortCode],0))</f>
        <v>Dungarvan</v>
      </c>
      <c r="V1434">
        <v>990634</v>
      </c>
      <c r="W1434" t="str">
        <f t="shared" si="27"/>
        <v>44634700</v>
      </c>
    </row>
    <row r="1435" spans="1:23" x14ac:dyDescent="0.55000000000000004">
      <c r="A1435" s="21" t="b">
        <f>SOF[[#This Row],[RepDate]]='Monthly-Individual-Data'!A1440</f>
        <v>0</v>
      </c>
      <c r="B1435" s="21">
        <v>44774</v>
      </c>
      <c r="C1435" t="s">
        <v>229</v>
      </c>
      <c r="D1435" t="s">
        <v>174</v>
      </c>
      <c r="E1435">
        <v>125</v>
      </c>
      <c r="F1435" t="str">
        <f>INDEX(Branch[Area],MATCH(SOF[[#This Row],[Branch]],Branch[SortCode],0))</f>
        <v>South &amp; East</v>
      </c>
      <c r="G1435" t="str">
        <f>INDEX(Branch[Branch],MATCH(SOF[[#This Row],[Branch]],Branch[SortCode],0))</f>
        <v>Dungarvan</v>
      </c>
      <c r="V1435">
        <v>990634</v>
      </c>
      <c r="W1435" t="str">
        <f t="shared" si="27"/>
        <v>44634700</v>
      </c>
    </row>
    <row r="1436" spans="1:23" x14ac:dyDescent="0.55000000000000004">
      <c r="A1436" s="21" t="b">
        <f>SOF[[#This Row],[RepDate]]='Monthly-Individual-Data'!A1441</f>
        <v>0</v>
      </c>
      <c r="B1436" s="21">
        <v>44774</v>
      </c>
      <c r="C1436" t="s">
        <v>229</v>
      </c>
      <c r="D1436" t="s">
        <v>175</v>
      </c>
      <c r="E1436">
        <v>102</v>
      </c>
      <c r="F1436" t="str">
        <f>INDEX(Branch[Area],MATCH(SOF[[#This Row],[Branch]],Branch[SortCode],0))</f>
        <v>South &amp; East</v>
      </c>
      <c r="G1436" t="str">
        <f>INDEX(Branch[Branch],MATCH(SOF[[#This Row],[Branch]],Branch[SortCode],0))</f>
        <v>Dungarvan</v>
      </c>
      <c r="V1436">
        <v>990634</v>
      </c>
      <c r="W1436" t="str">
        <f t="shared" si="27"/>
        <v>44634700</v>
      </c>
    </row>
    <row r="1437" spans="1:23" x14ac:dyDescent="0.55000000000000004">
      <c r="A1437" s="21" t="b">
        <f>SOF[[#This Row],[RepDate]]='Monthly-Individual-Data'!A1442</f>
        <v>0</v>
      </c>
      <c r="B1437" s="21">
        <v>44774</v>
      </c>
      <c r="C1437" t="s">
        <v>232</v>
      </c>
      <c r="D1437" t="s">
        <v>109</v>
      </c>
      <c r="E1437">
        <v>42</v>
      </c>
      <c r="F1437" t="str">
        <f>INDEX(Branch[Area],MATCH(SOF[[#This Row],[Branch]],Branch[SortCode],0))</f>
        <v>South &amp; East</v>
      </c>
      <c r="G1437" t="str">
        <f>INDEX(Branch[Branch],MATCH(SOF[[#This Row],[Branch]],Branch[SortCode],0))</f>
        <v>Kilkenny</v>
      </c>
      <c r="V1437">
        <v>990636</v>
      </c>
      <c r="W1437" t="str">
        <f t="shared" si="27"/>
        <v>47636670</v>
      </c>
    </row>
    <row r="1438" spans="1:23" x14ac:dyDescent="0.55000000000000004">
      <c r="A1438" s="21" t="b">
        <f>SOF[[#This Row],[RepDate]]='Monthly-Individual-Data'!A1443</f>
        <v>0</v>
      </c>
      <c r="B1438" s="21">
        <v>44774</v>
      </c>
      <c r="C1438" t="s">
        <v>232</v>
      </c>
      <c r="D1438" t="s">
        <v>168</v>
      </c>
      <c r="E1438">
        <v>58</v>
      </c>
      <c r="F1438" t="str">
        <f>INDEX(Branch[Area],MATCH(SOF[[#This Row],[Branch]],Branch[SortCode],0))</f>
        <v>South &amp; East</v>
      </c>
      <c r="G1438" t="str">
        <f>INDEX(Branch[Branch],MATCH(SOF[[#This Row],[Branch]],Branch[SortCode],0))</f>
        <v>Kilkenny</v>
      </c>
      <c r="V1438">
        <v>990636</v>
      </c>
      <c r="W1438" t="str">
        <f t="shared" si="27"/>
        <v>47636670</v>
      </c>
    </row>
    <row r="1439" spans="1:23" x14ac:dyDescent="0.55000000000000004">
      <c r="A1439" s="21" t="b">
        <f>SOF[[#This Row],[RepDate]]='Monthly-Individual-Data'!A1444</f>
        <v>0</v>
      </c>
      <c r="B1439" s="21">
        <v>44774</v>
      </c>
      <c r="C1439" t="s">
        <v>232</v>
      </c>
      <c r="D1439" t="s">
        <v>169</v>
      </c>
      <c r="E1439">
        <v>83</v>
      </c>
      <c r="F1439" t="str">
        <f>INDEX(Branch[Area],MATCH(SOF[[#This Row],[Branch]],Branch[SortCode],0))</f>
        <v>South &amp; East</v>
      </c>
      <c r="G1439" t="str">
        <f>INDEX(Branch[Branch],MATCH(SOF[[#This Row],[Branch]],Branch[SortCode],0))</f>
        <v>Kilkenny</v>
      </c>
      <c r="V1439">
        <v>990636</v>
      </c>
      <c r="W1439" t="str">
        <f t="shared" si="27"/>
        <v>47636670</v>
      </c>
    </row>
    <row r="1440" spans="1:23" x14ac:dyDescent="0.55000000000000004">
      <c r="A1440" s="21" t="b">
        <f>SOF[[#This Row],[RepDate]]='Monthly-Individual-Data'!A1445</f>
        <v>0</v>
      </c>
      <c r="B1440" s="21">
        <v>44774</v>
      </c>
      <c r="C1440" t="s">
        <v>232</v>
      </c>
      <c r="D1440" t="s">
        <v>174</v>
      </c>
      <c r="E1440">
        <v>80</v>
      </c>
      <c r="F1440" t="str">
        <f>INDEX(Branch[Area],MATCH(SOF[[#This Row],[Branch]],Branch[SortCode],0))</f>
        <v>South &amp; East</v>
      </c>
      <c r="G1440" t="str">
        <f>INDEX(Branch[Branch],MATCH(SOF[[#This Row],[Branch]],Branch[SortCode],0))</f>
        <v>Kilkenny</v>
      </c>
      <c r="V1440">
        <v>990636</v>
      </c>
      <c r="W1440" t="str">
        <f t="shared" si="27"/>
        <v>47636670</v>
      </c>
    </row>
    <row r="1441" spans="1:23" x14ac:dyDescent="0.55000000000000004">
      <c r="A1441" s="21" t="b">
        <f>SOF[[#This Row],[RepDate]]='Monthly-Individual-Data'!A1446</f>
        <v>0</v>
      </c>
      <c r="B1441" s="21">
        <v>44774</v>
      </c>
      <c r="C1441" t="s">
        <v>241</v>
      </c>
      <c r="D1441" t="s">
        <v>109</v>
      </c>
      <c r="E1441">
        <v>15</v>
      </c>
      <c r="F1441" t="str">
        <f>INDEX(Branch[Area],MATCH(SOF[[#This Row],[Branch]],Branch[SortCode],0))</f>
        <v>South &amp; East</v>
      </c>
      <c r="G1441" t="str">
        <f>INDEX(Branch[Branch],MATCH(SOF[[#This Row],[Branch]],Branch[SortCode],0))</f>
        <v>New Ross</v>
      </c>
      <c r="V1441">
        <v>990637</v>
      </c>
      <c r="W1441" t="str">
        <f t="shared" si="27"/>
        <v>56637580</v>
      </c>
    </row>
    <row r="1442" spans="1:23" x14ac:dyDescent="0.55000000000000004">
      <c r="A1442" s="21" t="b">
        <f>SOF[[#This Row],[RepDate]]='Monthly-Individual-Data'!A1447</f>
        <v>0</v>
      </c>
      <c r="B1442" s="21">
        <v>44774</v>
      </c>
      <c r="C1442" t="s">
        <v>234</v>
      </c>
      <c r="D1442" t="s">
        <v>109</v>
      </c>
      <c r="E1442">
        <v>133</v>
      </c>
      <c r="F1442" t="str">
        <f>INDEX(Branch[Area],MATCH(SOF[[#This Row],[Branch]],Branch[SortCode],0))</f>
        <v>South &amp; East</v>
      </c>
      <c r="G1442" t="str">
        <f>INDEX(Branch[Branch],MATCH(SOF[[#This Row],[Branch]],Branch[SortCode],0))</f>
        <v>Carlow</v>
      </c>
      <c r="V1442">
        <v>990638</v>
      </c>
      <c r="W1442" t="str">
        <f t="shared" si="27"/>
        <v>49638650</v>
      </c>
    </row>
    <row r="1443" spans="1:23" x14ac:dyDescent="0.55000000000000004">
      <c r="A1443" s="21" t="b">
        <f>SOF[[#This Row],[RepDate]]='Monthly-Individual-Data'!A1448</f>
        <v>0</v>
      </c>
      <c r="B1443" s="21">
        <v>44774</v>
      </c>
      <c r="C1443" t="s">
        <v>234</v>
      </c>
      <c r="D1443" t="s">
        <v>168</v>
      </c>
      <c r="E1443">
        <v>155</v>
      </c>
      <c r="F1443" t="str">
        <f>INDEX(Branch[Area],MATCH(SOF[[#This Row],[Branch]],Branch[SortCode],0))</f>
        <v>South &amp; East</v>
      </c>
      <c r="G1443" t="str">
        <f>INDEX(Branch[Branch],MATCH(SOF[[#This Row],[Branch]],Branch[SortCode],0))</f>
        <v>Carlow</v>
      </c>
      <c r="V1443">
        <v>990638</v>
      </c>
      <c r="W1443" t="str">
        <f t="shared" si="27"/>
        <v>49638650</v>
      </c>
    </row>
    <row r="1444" spans="1:23" x14ac:dyDescent="0.55000000000000004">
      <c r="A1444" s="21" t="b">
        <f>SOF[[#This Row],[RepDate]]='Monthly-Individual-Data'!A1449</f>
        <v>0</v>
      </c>
      <c r="B1444" s="21">
        <v>44774</v>
      </c>
      <c r="C1444" t="s">
        <v>234</v>
      </c>
      <c r="D1444" t="s">
        <v>169</v>
      </c>
      <c r="E1444">
        <v>146</v>
      </c>
      <c r="F1444" t="str">
        <f>INDEX(Branch[Area],MATCH(SOF[[#This Row],[Branch]],Branch[SortCode],0))</f>
        <v>South &amp; East</v>
      </c>
      <c r="G1444" t="str">
        <f>INDEX(Branch[Branch],MATCH(SOF[[#This Row],[Branch]],Branch[SortCode],0))</f>
        <v>Carlow</v>
      </c>
      <c r="V1444">
        <v>990638</v>
      </c>
      <c r="W1444" t="str">
        <f t="shared" si="27"/>
        <v>49638650</v>
      </c>
    </row>
    <row r="1445" spans="1:23" x14ac:dyDescent="0.55000000000000004">
      <c r="A1445" s="21" t="b">
        <f>SOF[[#This Row],[RepDate]]='Monthly-Individual-Data'!A1450</f>
        <v>0</v>
      </c>
      <c r="B1445" s="21">
        <v>44774</v>
      </c>
      <c r="C1445" t="s">
        <v>242</v>
      </c>
      <c r="D1445" t="s">
        <v>109</v>
      </c>
      <c r="E1445">
        <v>141</v>
      </c>
      <c r="F1445" t="str">
        <f>INDEX(Branch[Area],MATCH(SOF[[#This Row],[Branch]],Branch[SortCode],0))</f>
        <v>South &amp; East</v>
      </c>
      <c r="G1445" t="str">
        <f>INDEX(Branch[Branch],MATCH(SOF[[#This Row],[Branch]],Branch[SortCode],0))</f>
        <v>Wexford</v>
      </c>
      <c r="V1445">
        <v>990639</v>
      </c>
      <c r="W1445" t="str">
        <f t="shared" si="27"/>
        <v>57639570</v>
      </c>
    </row>
    <row r="1446" spans="1:23" x14ac:dyDescent="0.55000000000000004">
      <c r="A1446" s="21" t="b">
        <f>SOF[[#This Row],[RepDate]]='Monthly-Individual-Data'!A1451</f>
        <v>0</v>
      </c>
      <c r="B1446" s="21">
        <v>44774</v>
      </c>
      <c r="C1446" t="s">
        <v>242</v>
      </c>
      <c r="D1446" t="s">
        <v>168</v>
      </c>
      <c r="E1446">
        <v>135</v>
      </c>
      <c r="F1446" t="str">
        <f>INDEX(Branch[Area],MATCH(SOF[[#This Row],[Branch]],Branch[SortCode],0))</f>
        <v>South &amp; East</v>
      </c>
      <c r="G1446" t="str">
        <f>INDEX(Branch[Branch],MATCH(SOF[[#This Row],[Branch]],Branch[SortCode],0))</f>
        <v>Wexford</v>
      </c>
      <c r="V1446">
        <v>990639</v>
      </c>
      <c r="W1446" t="str">
        <f t="shared" si="27"/>
        <v>57639570</v>
      </c>
    </row>
    <row r="1447" spans="1:23" x14ac:dyDescent="0.55000000000000004">
      <c r="A1447" s="21" t="b">
        <f>SOF[[#This Row],[RepDate]]='Monthly-Individual-Data'!A1452</f>
        <v>0</v>
      </c>
      <c r="B1447" s="21">
        <v>44774</v>
      </c>
      <c r="C1447" t="s">
        <v>242</v>
      </c>
      <c r="D1447" t="s">
        <v>169</v>
      </c>
      <c r="E1447">
        <v>136</v>
      </c>
      <c r="F1447" t="str">
        <f>INDEX(Branch[Area],MATCH(SOF[[#This Row],[Branch]],Branch[SortCode],0))</f>
        <v>South &amp; East</v>
      </c>
      <c r="G1447" t="str">
        <f>INDEX(Branch[Branch],MATCH(SOF[[#This Row],[Branch]],Branch[SortCode],0))</f>
        <v>Wexford</v>
      </c>
      <c r="V1447">
        <v>990639</v>
      </c>
      <c r="W1447" t="str">
        <f t="shared" si="27"/>
        <v>57639570</v>
      </c>
    </row>
    <row r="1448" spans="1:23" x14ac:dyDescent="0.55000000000000004">
      <c r="A1448" s="21" t="b">
        <f>SOF[[#This Row],[RepDate]]='Monthly-Individual-Data'!A1453</f>
        <v>0</v>
      </c>
      <c r="B1448" s="21">
        <v>44774</v>
      </c>
      <c r="C1448" t="s">
        <v>242</v>
      </c>
      <c r="D1448" t="s">
        <v>175</v>
      </c>
      <c r="E1448">
        <v>75</v>
      </c>
      <c r="F1448" t="str">
        <f>INDEX(Branch[Area],MATCH(SOF[[#This Row],[Branch]],Branch[SortCode],0))</f>
        <v>South &amp; East</v>
      </c>
      <c r="G1448" t="str">
        <f>INDEX(Branch[Branch],MATCH(SOF[[#This Row],[Branch]],Branch[SortCode],0))</f>
        <v>Wexford</v>
      </c>
      <c r="V1448">
        <v>990639</v>
      </c>
      <c r="W1448" t="str">
        <f t="shared" si="27"/>
        <v>57639570</v>
      </c>
    </row>
    <row r="1449" spans="1:23" x14ac:dyDescent="0.55000000000000004">
      <c r="A1449" s="21" t="b">
        <f>SOF[[#This Row],[RepDate]]='Monthly-Individual-Data'!A1454</f>
        <v>0</v>
      </c>
      <c r="B1449" s="21">
        <v>44774</v>
      </c>
      <c r="C1449" t="s">
        <v>227</v>
      </c>
      <c r="D1449" t="s">
        <v>109</v>
      </c>
      <c r="E1449">
        <v>139</v>
      </c>
      <c r="F1449" t="str">
        <f>INDEX(Branch[Area],MATCH(SOF[[#This Row],[Branch]],Branch[SortCode],0))</f>
        <v>South &amp; East</v>
      </c>
      <c r="G1449" t="str">
        <f>INDEX(Branch[Branch],MATCH(SOF[[#This Row],[Branch]],Branch[SortCode],0))</f>
        <v>Ardkeen</v>
      </c>
      <c r="V1449">
        <v>990647</v>
      </c>
      <c r="W1449" t="str">
        <f t="shared" si="27"/>
        <v>42647720</v>
      </c>
    </row>
    <row r="1450" spans="1:23" x14ac:dyDescent="0.55000000000000004">
      <c r="A1450" s="21" t="b">
        <f>SOF[[#This Row],[RepDate]]='Monthly-Individual-Data'!A1455</f>
        <v>0</v>
      </c>
      <c r="B1450" s="21">
        <v>44774</v>
      </c>
      <c r="C1450" t="s">
        <v>227</v>
      </c>
      <c r="D1450" t="s">
        <v>169</v>
      </c>
      <c r="E1450">
        <v>96</v>
      </c>
      <c r="F1450" t="str">
        <f>INDEX(Branch[Area],MATCH(SOF[[#This Row],[Branch]],Branch[SortCode],0))</f>
        <v>South &amp; East</v>
      </c>
      <c r="G1450" t="str">
        <f>INDEX(Branch[Branch],MATCH(SOF[[#This Row],[Branch]],Branch[SortCode],0))</f>
        <v>Ardkeen</v>
      </c>
      <c r="V1450">
        <v>990647</v>
      </c>
      <c r="W1450" t="str">
        <f t="shared" si="27"/>
        <v>42647720</v>
      </c>
    </row>
    <row r="1451" spans="1:23" x14ac:dyDescent="0.55000000000000004">
      <c r="A1451" s="21" t="b">
        <f>SOF[[#This Row],[RepDate]]='Monthly-Individual-Data'!A1456</f>
        <v>0</v>
      </c>
      <c r="B1451" s="21">
        <v>44774</v>
      </c>
      <c r="C1451" t="s">
        <v>227</v>
      </c>
      <c r="D1451" t="s">
        <v>175</v>
      </c>
      <c r="E1451">
        <v>119</v>
      </c>
      <c r="F1451" t="str">
        <f>INDEX(Branch[Area],MATCH(SOF[[#This Row],[Branch]],Branch[SortCode],0))</f>
        <v>South &amp; East</v>
      </c>
      <c r="G1451" t="str">
        <f>INDEX(Branch[Branch],MATCH(SOF[[#This Row],[Branch]],Branch[SortCode],0))</f>
        <v>Ardkeen</v>
      </c>
      <c r="V1451">
        <v>990647</v>
      </c>
      <c r="W1451" t="str">
        <f t="shared" si="27"/>
        <v>42647720</v>
      </c>
    </row>
    <row r="1452" spans="1:23" x14ac:dyDescent="0.55000000000000004">
      <c r="A1452" s="21" t="b">
        <f>SOF[[#This Row],[RepDate]]='Monthly-Individual-Data'!A1457</f>
        <v>0</v>
      </c>
      <c r="B1452" s="21">
        <v>44774</v>
      </c>
      <c r="C1452" t="s">
        <v>244</v>
      </c>
      <c r="D1452" t="s">
        <v>109</v>
      </c>
      <c r="E1452">
        <v>108</v>
      </c>
      <c r="F1452" t="str">
        <f>INDEX(Branch[Area],MATCH(SOF[[#This Row],[Branch]],Branch[SortCode],0))</f>
        <v>South &amp; East</v>
      </c>
      <c r="G1452" t="str">
        <f>INDEX(Branch[Branch],MATCH(SOF[[#This Row],[Branch]],Branch[SortCode],0))</f>
        <v>Gorey</v>
      </c>
      <c r="V1452">
        <v>990665</v>
      </c>
      <c r="W1452" t="str">
        <f t="shared" si="27"/>
        <v>59665550</v>
      </c>
    </row>
    <row r="1453" spans="1:23" x14ac:dyDescent="0.55000000000000004">
      <c r="A1453" s="21" t="b">
        <f>SOF[[#This Row],[RepDate]]='Monthly-Individual-Data'!A1458</f>
        <v>0</v>
      </c>
      <c r="B1453" s="21">
        <v>44774</v>
      </c>
      <c r="C1453" t="s">
        <v>244</v>
      </c>
      <c r="D1453" t="s">
        <v>174</v>
      </c>
      <c r="E1453">
        <v>69</v>
      </c>
      <c r="F1453" t="str">
        <f>INDEX(Branch[Area],MATCH(SOF[[#This Row],[Branch]],Branch[SortCode],0))</f>
        <v>South &amp; East</v>
      </c>
      <c r="G1453" t="str">
        <f>INDEX(Branch[Branch],MATCH(SOF[[#This Row],[Branch]],Branch[SortCode],0))</f>
        <v>Gorey</v>
      </c>
      <c r="V1453">
        <v>990665</v>
      </c>
      <c r="W1453" t="str">
        <f t="shared" si="27"/>
        <v>59665550</v>
      </c>
    </row>
    <row r="1454" spans="1:23" x14ac:dyDescent="0.55000000000000004">
      <c r="A1454" s="21" t="b">
        <f>SOF[[#This Row],[RepDate]]='Monthly-Individual-Data'!A1459</f>
        <v>0</v>
      </c>
      <c r="B1454" s="21">
        <v>44774</v>
      </c>
      <c r="C1454" t="s">
        <v>262</v>
      </c>
      <c r="D1454" t="s">
        <v>109</v>
      </c>
      <c r="E1454">
        <v>152</v>
      </c>
      <c r="F1454" t="str">
        <f>INDEX(Branch[Area],MATCH(SOF[[#This Row],[Branch]],Branch[SortCode],0))</f>
        <v>South &amp; East</v>
      </c>
      <c r="G1454" t="str">
        <f>INDEX(Branch[Branch],MATCH(SOF[[#This Row],[Branch]],Branch[SortCode],0))</f>
        <v>Patrick Street</v>
      </c>
      <c r="V1454">
        <v>990703</v>
      </c>
      <c r="W1454" t="str">
        <f t="shared" si="27"/>
        <v>77703370</v>
      </c>
    </row>
    <row r="1455" spans="1:23" x14ac:dyDescent="0.55000000000000004">
      <c r="A1455" s="21" t="b">
        <f>SOF[[#This Row],[RepDate]]='Monthly-Individual-Data'!A1460</f>
        <v>0</v>
      </c>
      <c r="B1455" s="21">
        <v>44774</v>
      </c>
      <c r="C1455" t="s">
        <v>262</v>
      </c>
      <c r="D1455" t="s">
        <v>168</v>
      </c>
      <c r="E1455">
        <v>107</v>
      </c>
      <c r="F1455" t="str">
        <f>INDEX(Branch[Area],MATCH(SOF[[#This Row],[Branch]],Branch[SortCode],0))</f>
        <v>South &amp; East</v>
      </c>
      <c r="G1455" t="str">
        <f>INDEX(Branch[Branch],MATCH(SOF[[#This Row],[Branch]],Branch[SortCode],0))</f>
        <v>Patrick Street</v>
      </c>
      <c r="V1455">
        <v>990703</v>
      </c>
      <c r="W1455" t="str">
        <f t="shared" si="27"/>
        <v>77703370</v>
      </c>
    </row>
    <row r="1456" spans="1:23" x14ac:dyDescent="0.55000000000000004">
      <c r="A1456" s="21" t="b">
        <f>SOF[[#This Row],[RepDate]]='Monthly-Individual-Data'!A1461</f>
        <v>0</v>
      </c>
      <c r="B1456" s="21">
        <v>44774</v>
      </c>
      <c r="C1456" t="s">
        <v>262</v>
      </c>
      <c r="D1456" t="s">
        <v>169</v>
      </c>
      <c r="E1456">
        <v>113</v>
      </c>
      <c r="F1456" t="str">
        <f>INDEX(Branch[Area],MATCH(SOF[[#This Row],[Branch]],Branch[SortCode],0))</f>
        <v>South &amp; East</v>
      </c>
      <c r="G1456" t="str">
        <f>INDEX(Branch[Branch],MATCH(SOF[[#This Row],[Branch]],Branch[SortCode],0))</f>
        <v>Patrick Street</v>
      </c>
      <c r="V1456">
        <v>990703</v>
      </c>
      <c r="W1456" t="str">
        <f t="shared" si="27"/>
        <v>77703370</v>
      </c>
    </row>
    <row r="1457" spans="1:23" x14ac:dyDescent="0.55000000000000004">
      <c r="A1457" s="21" t="b">
        <f>SOF[[#This Row],[RepDate]]='Monthly-Individual-Data'!A1462</f>
        <v>0</v>
      </c>
      <c r="B1457" s="21">
        <v>44774</v>
      </c>
      <c r="C1457" t="s">
        <v>262</v>
      </c>
      <c r="D1457" t="s">
        <v>171</v>
      </c>
      <c r="E1457">
        <v>53</v>
      </c>
      <c r="F1457" t="str">
        <f>INDEX(Branch[Area],MATCH(SOF[[#This Row],[Branch]],Branch[SortCode],0))</f>
        <v>South &amp; East</v>
      </c>
      <c r="G1457" t="str">
        <f>INDEX(Branch[Branch],MATCH(SOF[[#This Row],[Branch]],Branch[SortCode],0))</f>
        <v>Patrick Street</v>
      </c>
      <c r="V1457">
        <v>990703</v>
      </c>
      <c r="W1457" t="str">
        <f t="shared" si="27"/>
        <v>77703370</v>
      </c>
    </row>
    <row r="1458" spans="1:23" x14ac:dyDescent="0.55000000000000004">
      <c r="A1458" s="21" t="b">
        <f>SOF[[#This Row],[RepDate]]='Monthly-Individual-Data'!A1463</f>
        <v>0</v>
      </c>
      <c r="B1458" s="21">
        <v>44774</v>
      </c>
      <c r="C1458" t="s">
        <v>262</v>
      </c>
      <c r="D1458" t="s">
        <v>172</v>
      </c>
      <c r="E1458">
        <v>154</v>
      </c>
      <c r="F1458" t="str">
        <f>INDEX(Branch[Area],MATCH(SOF[[#This Row],[Branch]],Branch[SortCode],0))</f>
        <v>South &amp; East</v>
      </c>
      <c r="G1458" t="str">
        <f>INDEX(Branch[Branch],MATCH(SOF[[#This Row],[Branch]],Branch[SortCode],0))</f>
        <v>Patrick Street</v>
      </c>
      <c r="V1458">
        <v>990703</v>
      </c>
      <c r="W1458" t="str">
        <f t="shared" si="27"/>
        <v>77703370</v>
      </c>
    </row>
    <row r="1459" spans="1:23" x14ac:dyDescent="0.55000000000000004">
      <c r="A1459" s="21" t="b">
        <f>SOF[[#This Row],[RepDate]]='Monthly-Individual-Data'!A1464</f>
        <v>0</v>
      </c>
      <c r="B1459" s="21">
        <v>44774</v>
      </c>
      <c r="C1459" t="s">
        <v>262</v>
      </c>
      <c r="D1459" t="s">
        <v>174</v>
      </c>
      <c r="E1459">
        <v>1</v>
      </c>
      <c r="F1459" t="str">
        <f>INDEX(Branch[Area],MATCH(SOF[[#This Row],[Branch]],Branch[SortCode],0))</f>
        <v>South &amp; East</v>
      </c>
      <c r="G1459" t="str">
        <f>INDEX(Branch[Branch],MATCH(SOF[[#This Row],[Branch]],Branch[SortCode],0))</f>
        <v>Patrick Street</v>
      </c>
      <c r="V1459">
        <v>990703</v>
      </c>
      <c r="W1459" t="str">
        <f t="shared" si="27"/>
        <v>77703370</v>
      </c>
    </row>
    <row r="1460" spans="1:23" x14ac:dyDescent="0.55000000000000004">
      <c r="A1460" s="21" t="b">
        <f>SOF[[#This Row],[RepDate]]='Monthly-Individual-Data'!A1465</f>
        <v>0</v>
      </c>
      <c r="B1460" s="21">
        <v>44774</v>
      </c>
      <c r="C1460" t="s">
        <v>262</v>
      </c>
      <c r="D1460" t="s">
        <v>175</v>
      </c>
      <c r="E1460">
        <v>58</v>
      </c>
      <c r="F1460" t="str">
        <f>INDEX(Branch[Area],MATCH(SOF[[#This Row],[Branch]],Branch[SortCode],0))</f>
        <v>South &amp; East</v>
      </c>
      <c r="G1460" t="str">
        <f>INDEX(Branch[Branch],MATCH(SOF[[#This Row],[Branch]],Branch[SortCode],0))</f>
        <v>Patrick Street</v>
      </c>
      <c r="V1460">
        <v>990703</v>
      </c>
      <c r="W1460" t="str">
        <f t="shared" si="27"/>
        <v>77703370</v>
      </c>
    </row>
    <row r="1461" spans="1:23" x14ac:dyDescent="0.55000000000000004">
      <c r="A1461" s="21" t="b">
        <f>SOF[[#This Row],[RepDate]]='Monthly-Individual-Data'!A1466</f>
        <v>0</v>
      </c>
      <c r="B1461" s="21">
        <v>44774</v>
      </c>
      <c r="C1461" t="s">
        <v>250</v>
      </c>
      <c r="D1461" t="s">
        <v>109</v>
      </c>
      <c r="E1461">
        <v>123</v>
      </c>
      <c r="F1461" t="str">
        <f>INDEX(Branch[Area],MATCH(SOF[[#This Row],[Branch]],Branch[SortCode],0))</f>
        <v>South &amp; East</v>
      </c>
      <c r="G1461" t="str">
        <f>INDEX(Branch[Branch],MATCH(SOF[[#This Row],[Branch]],Branch[SortCode],0))</f>
        <v>Midleton</v>
      </c>
      <c r="V1461">
        <v>990705</v>
      </c>
      <c r="W1461" t="str">
        <f t="shared" si="27"/>
        <v>65705490</v>
      </c>
    </row>
    <row r="1462" spans="1:23" x14ac:dyDescent="0.55000000000000004">
      <c r="A1462" s="21" t="b">
        <f>SOF[[#This Row],[RepDate]]='Monthly-Individual-Data'!A1467</f>
        <v>0</v>
      </c>
      <c r="B1462" s="21">
        <v>44774</v>
      </c>
      <c r="C1462" t="s">
        <v>250</v>
      </c>
      <c r="D1462" t="s">
        <v>168</v>
      </c>
      <c r="E1462">
        <v>13</v>
      </c>
      <c r="F1462" t="str">
        <f>INDEX(Branch[Area],MATCH(SOF[[#This Row],[Branch]],Branch[SortCode],0))</f>
        <v>South &amp; East</v>
      </c>
      <c r="G1462" t="str">
        <f>INDEX(Branch[Branch],MATCH(SOF[[#This Row],[Branch]],Branch[SortCode],0))</f>
        <v>Midleton</v>
      </c>
      <c r="V1462">
        <v>990705</v>
      </c>
      <c r="W1462" t="str">
        <f t="shared" si="27"/>
        <v>65705490</v>
      </c>
    </row>
    <row r="1463" spans="1:23" x14ac:dyDescent="0.55000000000000004">
      <c r="A1463" s="21" t="b">
        <f>SOF[[#This Row],[RepDate]]='Monthly-Individual-Data'!A1468</f>
        <v>0</v>
      </c>
      <c r="B1463" s="21">
        <v>44774</v>
      </c>
      <c r="C1463" t="s">
        <v>250</v>
      </c>
      <c r="D1463" t="s">
        <v>169</v>
      </c>
      <c r="E1463">
        <v>143</v>
      </c>
      <c r="F1463" t="str">
        <f>INDEX(Branch[Area],MATCH(SOF[[#This Row],[Branch]],Branch[SortCode],0))</f>
        <v>South &amp; East</v>
      </c>
      <c r="G1463" t="str">
        <f>INDEX(Branch[Branch],MATCH(SOF[[#This Row],[Branch]],Branch[SortCode],0))</f>
        <v>Midleton</v>
      </c>
      <c r="V1463">
        <v>990705</v>
      </c>
      <c r="W1463" t="str">
        <f t="shared" si="27"/>
        <v>65705490</v>
      </c>
    </row>
    <row r="1464" spans="1:23" x14ac:dyDescent="0.55000000000000004">
      <c r="A1464" s="21" t="b">
        <f>SOF[[#This Row],[RepDate]]='Monthly-Individual-Data'!A1469</f>
        <v>0</v>
      </c>
      <c r="B1464" s="21">
        <v>44774</v>
      </c>
      <c r="C1464" t="s">
        <v>250</v>
      </c>
      <c r="D1464" t="s">
        <v>170</v>
      </c>
      <c r="E1464">
        <v>26</v>
      </c>
      <c r="F1464" t="str">
        <f>INDEX(Branch[Area],MATCH(SOF[[#This Row],[Branch]],Branch[SortCode],0))</f>
        <v>South &amp; East</v>
      </c>
      <c r="G1464" t="str">
        <f>INDEX(Branch[Branch],MATCH(SOF[[#This Row],[Branch]],Branch[SortCode],0))</f>
        <v>Midleton</v>
      </c>
      <c r="V1464">
        <v>990705</v>
      </c>
      <c r="W1464" t="str">
        <f t="shared" si="27"/>
        <v>65705490</v>
      </c>
    </row>
    <row r="1465" spans="1:23" x14ac:dyDescent="0.55000000000000004">
      <c r="A1465" s="21" t="b">
        <f>SOF[[#This Row],[RepDate]]='Monthly-Individual-Data'!A1470</f>
        <v>0</v>
      </c>
      <c r="B1465" s="21">
        <v>44774</v>
      </c>
      <c r="C1465" t="s">
        <v>250</v>
      </c>
      <c r="D1465" t="s">
        <v>171</v>
      </c>
      <c r="E1465">
        <v>100</v>
      </c>
      <c r="F1465" t="str">
        <f>INDEX(Branch[Area],MATCH(SOF[[#This Row],[Branch]],Branch[SortCode],0))</f>
        <v>South &amp; East</v>
      </c>
      <c r="G1465" t="str">
        <f>INDEX(Branch[Branch],MATCH(SOF[[#This Row],[Branch]],Branch[SortCode],0))</f>
        <v>Midleton</v>
      </c>
      <c r="V1465">
        <v>990705</v>
      </c>
      <c r="W1465" t="str">
        <f t="shared" si="27"/>
        <v>65705490</v>
      </c>
    </row>
    <row r="1466" spans="1:23" x14ac:dyDescent="0.55000000000000004">
      <c r="A1466" s="21" t="b">
        <f>SOF[[#This Row],[RepDate]]='Monthly-Individual-Data'!A1471</f>
        <v>0</v>
      </c>
      <c r="B1466" s="21">
        <v>44774</v>
      </c>
      <c r="C1466" t="s">
        <v>250</v>
      </c>
      <c r="D1466" t="s">
        <v>174</v>
      </c>
      <c r="E1466">
        <v>89</v>
      </c>
      <c r="F1466" t="str">
        <f>INDEX(Branch[Area],MATCH(SOF[[#This Row],[Branch]],Branch[SortCode],0))</f>
        <v>South &amp; East</v>
      </c>
      <c r="G1466" t="str">
        <f>INDEX(Branch[Branch],MATCH(SOF[[#This Row],[Branch]],Branch[SortCode],0))</f>
        <v>Midleton</v>
      </c>
      <c r="V1466">
        <v>990705</v>
      </c>
      <c r="W1466" t="str">
        <f t="shared" si="27"/>
        <v>65705490</v>
      </c>
    </row>
    <row r="1467" spans="1:23" x14ac:dyDescent="0.55000000000000004">
      <c r="A1467" s="21" t="b">
        <f>SOF[[#This Row],[RepDate]]='Monthly-Individual-Data'!A1472</f>
        <v>0</v>
      </c>
      <c r="B1467" s="21">
        <v>44774</v>
      </c>
      <c r="C1467" t="s">
        <v>250</v>
      </c>
      <c r="D1467" t="s">
        <v>175</v>
      </c>
      <c r="E1467">
        <v>41</v>
      </c>
      <c r="F1467" t="str">
        <f>INDEX(Branch[Area],MATCH(SOF[[#This Row],[Branch]],Branch[SortCode],0))</f>
        <v>South &amp; East</v>
      </c>
      <c r="G1467" t="str">
        <f>INDEX(Branch[Branch],MATCH(SOF[[#This Row],[Branch]],Branch[SortCode],0))</f>
        <v>Midleton</v>
      </c>
      <c r="V1467">
        <v>990705</v>
      </c>
      <c r="W1467" t="str">
        <f t="shared" si="27"/>
        <v>65705490</v>
      </c>
    </row>
    <row r="1468" spans="1:23" x14ac:dyDescent="0.55000000000000004">
      <c r="A1468" s="21" t="b">
        <f>SOF[[#This Row],[RepDate]]='Monthly-Individual-Data'!A1473</f>
        <v>0</v>
      </c>
      <c r="B1468" s="21">
        <v>44774</v>
      </c>
      <c r="C1468" t="s">
        <v>250</v>
      </c>
      <c r="D1468" t="s">
        <v>176</v>
      </c>
      <c r="E1468">
        <v>136</v>
      </c>
      <c r="F1468" t="str">
        <f>INDEX(Branch[Area],MATCH(SOF[[#This Row],[Branch]],Branch[SortCode],0))</f>
        <v>South &amp; East</v>
      </c>
      <c r="G1468" t="str">
        <f>INDEX(Branch[Branch],MATCH(SOF[[#This Row],[Branch]],Branch[SortCode],0))</f>
        <v>Midleton</v>
      </c>
      <c r="V1468">
        <v>990705</v>
      </c>
      <c r="W1468" t="str">
        <f t="shared" si="27"/>
        <v>65705490</v>
      </c>
    </row>
    <row r="1469" spans="1:23" x14ac:dyDescent="0.55000000000000004">
      <c r="A1469" s="21" t="b">
        <f>SOF[[#This Row],[RepDate]]='Monthly-Individual-Data'!A1474</f>
        <v>0</v>
      </c>
      <c r="B1469" s="21">
        <v>44774</v>
      </c>
      <c r="C1469" t="s">
        <v>250</v>
      </c>
      <c r="D1469" t="s">
        <v>177</v>
      </c>
      <c r="E1469">
        <v>18</v>
      </c>
      <c r="F1469" t="str">
        <f>INDEX(Branch[Area],MATCH(SOF[[#This Row],[Branch]],Branch[SortCode],0))</f>
        <v>South &amp; East</v>
      </c>
      <c r="G1469" t="str">
        <f>INDEX(Branch[Branch],MATCH(SOF[[#This Row],[Branch]],Branch[SortCode],0))</f>
        <v>Midleton</v>
      </c>
      <c r="V1469">
        <v>990705</v>
      </c>
      <c r="W1469" t="str">
        <f t="shared" si="27"/>
        <v>65705490</v>
      </c>
    </row>
    <row r="1470" spans="1:23" x14ac:dyDescent="0.55000000000000004">
      <c r="A1470" s="21" t="b">
        <f>SOF[[#This Row],[RepDate]]='Monthly-Individual-Data'!A1475</f>
        <v>0</v>
      </c>
      <c r="B1470" s="21">
        <v>44774</v>
      </c>
      <c r="C1470" t="s">
        <v>250</v>
      </c>
      <c r="D1470" t="s">
        <v>179</v>
      </c>
      <c r="E1470">
        <v>96</v>
      </c>
      <c r="F1470" t="str">
        <f>INDEX(Branch[Area],MATCH(SOF[[#This Row],[Branch]],Branch[SortCode],0))</f>
        <v>South &amp; East</v>
      </c>
      <c r="G1470" t="str">
        <f>INDEX(Branch[Branch],MATCH(SOF[[#This Row],[Branch]],Branch[SortCode],0))</f>
        <v>Midleton</v>
      </c>
      <c r="V1470">
        <v>990705</v>
      </c>
      <c r="W1470" t="str">
        <f t="shared" si="27"/>
        <v>65705490</v>
      </c>
    </row>
    <row r="1471" spans="1:23" x14ac:dyDescent="0.55000000000000004">
      <c r="A1471" s="21" t="b">
        <f>SOF[[#This Row],[RepDate]]='Monthly-Individual-Data'!A1476</f>
        <v>0</v>
      </c>
      <c r="B1471" s="21">
        <v>44774</v>
      </c>
      <c r="C1471" t="s">
        <v>250</v>
      </c>
      <c r="D1471" t="s">
        <v>180</v>
      </c>
      <c r="E1471">
        <v>36</v>
      </c>
      <c r="F1471" t="str">
        <f>INDEX(Branch[Area],MATCH(SOF[[#This Row],[Branch]],Branch[SortCode],0))</f>
        <v>South &amp; East</v>
      </c>
      <c r="G1471" t="str">
        <f>INDEX(Branch[Branch],MATCH(SOF[[#This Row],[Branch]],Branch[SortCode],0))</f>
        <v>Midleton</v>
      </c>
      <c r="V1471">
        <v>990705</v>
      </c>
      <c r="W1471" t="str">
        <f t="shared" si="27"/>
        <v>65705490</v>
      </c>
    </row>
    <row r="1472" spans="1:23" x14ac:dyDescent="0.55000000000000004">
      <c r="A1472" s="21" t="b">
        <f>SOF[[#This Row],[RepDate]]='Monthly-Individual-Data'!A1477</f>
        <v>0</v>
      </c>
      <c r="B1472" s="21">
        <v>44774</v>
      </c>
      <c r="C1472" t="s">
        <v>250</v>
      </c>
      <c r="D1472" t="s">
        <v>182</v>
      </c>
      <c r="E1472">
        <v>32</v>
      </c>
      <c r="F1472" t="str">
        <f>INDEX(Branch[Area],MATCH(SOF[[#This Row],[Branch]],Branch[SortCode],0))</f>
        <v>South &amp; East</v>
      </c>
      <c r="G1472" t="str">
        <f>INDEX(Branch[Branch],MATCH(SOF[[#This Row],[Branch]],Branch[SortCode],0))</f>
        <v>Midleton</v>
      </c>
      <c r="V1472">
        <v>990705</v>
      </c>
      <c r="W1472" t="str">
        <f t="shared" si="27"/>
        <v>65705490</v>
      </c>
    </row>
    <row r="1473" spans="1:23" x14ac:dyDescent="0.55000000000000004">
      <c r="A1473" s="21" t="b">
        <f>SOF[[#This Row],[RepDate]]='Monthly-Individual-Data'!A1478</f>
        <v>0</v>
      </c>
      <c r="B1473" s="21">
        <v>44774</v>
      </c>
      <c r="C1473" t="s">
        <v>250</v>
      </c>
      <c r="D1473" t="s">
        <v>183</v>
      </c>
      <c r="E1473">
        <v>20</v>
      </c>
      <c r="F1473" t="str">
        <f>INDEX(Branch[Area],MATCH(SOF[[#This Row],[Branch]],Branch[SortCode],0))</f>
        <v>South &amp; East</v>
      </c>
      <c r="G1473" t="str">
        <f>INDEX(Branch[Branch],MATCH(SOF[[#This Row],[Branch]],Branch[SortCode],0))</f>
        <v>Midleton</v>
      </c>
      <c r="V1473">
        <v>990705</v>
      </c>
      <c r="W1473" t="str">
        <f t="shared" si="27"/>
        <v>65705490</v>
      </c>
    </row>
    <row r="1474" spans="1:23" x14ac:dyDescent="0.55000000000000004">
      <c r="A1474" s="21" t="b">
        <f>SOF[[#This Row],[RepDate]]='Monthly-Individual-Data'!A1479</f>
        <v>0</v>
      </c>
      <c r="B1474" s="21">
        <v>44774</v>
      </c>
      <c r="C1474" t="s">
        <v>247</v>
      </c>
      <c r="D1474" t="s">
        <v>109</v>
      </c>
      <c r="E1474">
        <v>51</v>
      </c>
      <c r="F1474" t="str">
        <f>INDEX(Branch[Area],MATCH(SOF[[#This Row],[Branch]],Branch[SortCode],0))</f>
        <v>South &amp; East</v>
      </c>
      <c r="G1474" t="str">
        <f>INDEX(Branch[Branch],MATCH(SOF[[#This Row],[Branch]],Branch[SortCode],0))</f>
        <v>Douglas</v>
      </c>
      <c r="V1474">
        <v>990706</v>
      </c>
      <c r="W1474" t="str">
        <f t="shared" si="27"/>
        <v>62706520</v>
      </c>
    </row>
    <row r="1475" spans="1:23" x14ac:dyDescent="0.55000000000000004">
      <c r="A1475" s="21" t="b">
        <f>SOF[[#This Row],[RepDate]]='Monthly-Individual-Data'!A1480</f>
        <v>0</v>
      </c>
      <c r="B1475" s="21">
        <v>44774</v>
      </c>
      <c r="C1475" t="s">
        <v>247</v>
      </c>
      <c r="D1475" t="s">
        <v>168</v>
      </c>
      <c r="E1475">
        <v>142</v>
      </c>
      <c r="F1475" t="str">
        <f>INDEX(Branch[Area],MATCH(SOF[[#This Row],[Branch]],Branch[SortCode],0))</f>
        <v>South &amp; East</v>
      </c>
      <c r="G1475" t="str">
        <f>INDEX(Branch[Branch],MATCH(SOF[[#This Row],[Branch]],Branch[SortCode],0))</f>
        <v>Douglas</v>
      </c>
      <c r="V1475">
        <v>990706</v>
      </c>
      <c r="W1475" t="str">
        <f t="shared" ref="W1475:W1538" si="28">VLOOKUP(V1475,R:S,2,0)</f>
        <v>62706520</v>
      </c>
    </row>
    <row r="1476" spans="1:23" x14ac:dyDescent="0.55000000000000004">
      <c r="A1476" s="21" t="b">
        <f>SOF[[#This Row],[RepDate]]='Monthly-Individual-Data'!A1481</f>
        <v>0</v>
      </c>
      <c r="B1476" s="21">
        <v>44774</v>
      </c>
      <c r="C1476" t="s">
        <v>247</v>
      </c>
      <c r="D1476" t="s">
        <v>169</v>
      </c>
      <c r="E1476">
        <v>115</v>
      </c>
      <c r="F1476" t="str">
        <f>INDEX(Branch[Area],MATCH(SOF[[#This Row],[Branch]],Branch[SortCode],0))</f>
        <v>South &amp; East</v>
      </c>
      <c r="G1476" t="str">
        <f>INDEX(Branch[Branch],MATCH(SOF[[#This Row],[Branch]],Branch[SortCode],0))</f>
        <v>Douglas</v>
      </c>
      <c r="V1476">
        <v>990706</v>
      </c>
      <c r="W1476" t="str">
        <f t="shared" si="28"/>
        <v>62706520</v>
      </c>
    </row>
    <row r="1477" spans="1:23" x14ac:dyDescent="0.55000000000000004">
      <c r="A1477" s="21" t="b">
        <f>SOF[[#This Row],[RepDate]]='Monthly-Individual-Data'!A1482</f>
        <v>0</v>
      </c>
      <c r="B1477" s="21">
        <v>44774</v>
      </c>
      <c r="C1477" t="s">
        <v>247</v>
      </c>
      <c r="D1477" t="s">
        <v>171</v>
      </c>
      <c r="E1477">
        <v>56</v>
      </c>
      <c r="F1477" t="str">
        <f>INDEX(Branch[Area],MATCH(SOF[[#This Row],[Branch]],Branch[SortCode],0))</f>
        <v>South &amp; East</v>
      </c>
      <c r="G1477" t="str">
        <f>INDEX(Branch[Branch],MATCH(SOF[[#This Row],[Branch]],Branch[SortCode],0))</f>
        <v>Douglas</v>
      </c>
      <c r="V1477">
        <v>990706</v>
      </c>
      <c r="W1477" t="str">
        <f t="shared" si="28"/>
        <v>62706520</v>
      </c>
    </row>
    <row r="1478" spans="1:23" x14ac:dyDescent="0.55000000000000004">
      <c r="A1478" s="21" t="b">
        <f>SOF[[#This Row],[RepDate]]='Monthly-Individual-Data'!A1483</f>
        <v>0</v>
      </c>
      <c r="B1478" s="21">
        <v>44774</v>
      </c>
      <c r="C1478" t="s">
        <v>247</v>
      </c>
      <c r="D1478" t="s">
        <v>175</v>
      </c>
      <c r="E1478">
        <v>155</v>
      </c>
      <c r="F1478" t="str">
        <f>INDEX(Branch[Area],MATCH(SOF[[#This Row],[Branch]],Branch[SortCode],0))</f>
        <v>South &amp; East</v>
      </c>
      <c r="G1478" t="str">
        <f>INDEX(Branch[Branch],MATCH(SOF[[#This Row],[Branch]],Branch[SortCode],0))</f>
        <v>Douglas</v>
      </c>
      <c r="V1478">
        <v>990706</v>
      </c>
      <c r="W1478" t="str">
        <f t="shared" si="28"/>
        <v>62706520</v>
      </c>
    </row>
    <row r="1479" spans="1:23" x14ac:dyDescent="0.55000000000000004">
      <c r="A1479" s="21" t="b">
        <f>SOF[[#This Row],[RepDate]]='Monthly-Individual-Data'!A1484</f>
        <v>0</v>
      </c>
      <c r="B1479" s="21">
        <v>44774</v>
      </c>
      <c r="C1479" t="s">
        <v>247</v>
      </c>
      <c r="D1479" t="s">
        <v>180</v>
      </c>
      <c r="E1479">
        <v>61</v>
      </c>
      <c r="F1479" t="str">
        <f>INDEX(Branch[Area],MATCH(SOF[[#This Row],[Branch]],Branch[SortCode],0))</f>
        <v>South &amp; East</v>
      </c>
      <c r="G1479" t="str">
        <f>INDEX(Branch[Branch],MATCH(SOF[[#This Row],[Branch]],Branch[SortCode],0))</f>
        <v>Douglas</v>
      </c>
      <c r="V1479">
        <v>990706</v>
      </c>
      <c r="W1479" t="str">
        <f t="shared" si="28"/>
        <v>62706520</v>
      </c>
    </row>
    <row r="1480" spans="1:23" x14ac:dyDescent="0.55000000000000004">
      <c r="A1480" s="21" t="b">
        <f>SOF[[#This Row],[RepDate]]='Monthly-Individual-Data'!A1485</f>
        <v>0</v>
      </c>
      <c r="B1480" s="21">
        <v>44774</v>
      </c>
      <c r="C1480" t="s">
        <v>264</v>
      </c>
      <c r="D1480" t="s">
        <v>109</v>
      </c>
      <c r="E1480">
        <v>109</v>
      </c>
      <c r="F1480" t="str">
        <f>INDEX(Branch[Area],MATCH(SOF[[#This Row],[Branch]],Branch[SortCode],0))</f>
        <v>South &amp; East</v>
      </c>
      <c r="G1480" t="str">
        <f>INDEX(Branch[Branch],MATCH(SOF[[#This Row],[Branch]],Branch[SortCode],0))</f>
        <v>Blackpool</v>
      </c>
      <c r="V1480">
        <v>990707</v>
      </c>
      <c r="W1480" t="str">
        <f t="shared" si="28"/>
        <v>79707350</v>
      </c>
    </row>
    <row r="1481" spans="1:23" x14ac:dyDescent="0.55000000000000004">
      <c r="A1481" s="21" t="b">
        <f>SOF[[#This Row],[RepDate]]='Monthly-Individual-Data'!A1486</f>
        <v>0</v>
      </c>
      <c r="B1481" s="21">
        <v>44774</v>
      </c>
      <c r="C1481" t="s">
        <v>254</v>
      </c>
      <c r="D1481" t="s">
        <v>109</v>
      </c>
      <c r="E1481">
        <v>13</v>
      </c>
      <c r="F1481" t="str">
        <f>INDEX(Branch[Area],MATCH(SOF[[#This Row],[Branch]],Branch[SortCode],0))</f>
        <v>South &amp; East</v>
      </c>
      <c r="G1481" t="str">
        <f>INDEX(Branch[Branch],MATCH(SOF[[#This Row],[Branch]],Branch[SortCode],0))</f>
        <v>Bishopstown</v>
      </c>
      <c r="V1481">
        <v>990709</v>
      </c>
      <c r="W1481" t="str">
        <f t="shared" si="28"/>
        <v>69709450</v>
      </c>
    </row>
    <row r="1482" spans="1:23" x14ac:dyDescent="0.55000000000000004">
      <c r="A1482" s="21" t="b">
        <f>SOF[[#This Row],[RepDate]]='Monthly-Individual-Data'!A1487</f>
        <v>0</v>
      </c>
      <c r="B1482" s="21">
        <v>44774</v>
      </c>
      <c r="C1482" t="s">
        <v>239</v>
      </c>
      <c r="D1482" t="s">
        <v>109</v>
      </c>
      <c r="E1482">
        <v>59</v>
      </c>
      <c r="F1482" t="str">
        <f>INDEX(Branch[Area],MATCH(SOF[[#This Row],[Branch]],Branch[SortCode],0))</f>
        <v>South &amp; East</v>
      </c>
      <c r="G1482" t="str">
        <f>INDEX(Branch[Branch],MATCH(SOF[[#This Row],[Branch]],Branch[SortCode],0))</f>
        <v>Clonmel</v>
      </c>
      <c r="V1482">
        <v>990710</v>
      </c>
      <c r="W1482" t="str">
        <f t="shared" si="28"/>
        <v>54710600</v>
      </c>
    </row>
    <row r="1483" spans="1:23" x14ac:dyDescent="0.55000000000000004">
      <c r="A1483" s="21" t="b">
        <f>SOF[[#This Row],[RepDate]]='Monthly-Individual-Data'!A1488</f>
        <v>0</v>
      </c>
      <c r="B1483" s="21">
        <v>44774</v>
      </c>
      <c r="C1483" t="s">
        <v>239</v>
      </c>
      <c r="D1483" t="s">
        <v>169</v>
      </c>
      <c r="E1483">
        <v>12</v>
      </c>
      <c r="F1483" t="str">
        <f>INDEX(Branch[Area],MATCH(SOF[[#This Row],[Branch]],Branch[SortCode],0))</f>
        <v>South &amp; East</v>
      </c>
      <c r="G1483" t="str">
        <f>INDEX(Branch[Branch],MATCH(SOF[[#This Row],[Branch]],Branch[SortCode],0))</f>
        <v>Clonmel</v>
      </c>
      <c r="V1483">
        <v>990710</v>
      </c>
      <c r="W1483" t="str">
        <f t="shared" si="28"/>
        <v>54710600</v>
      </c>
    </row>
    <row r="1484" spans="1:23" x14ac:dyDescent="0.55000000000000004">
      <c r="A1484" s="21" t="b">
        <f>SOF[[#This Row],[RepDate]]='Monthly-Individual-Data'!A1489</f>
        <v>0</v>
      </c>
      <c r="B1484" s="21">
        <v>44774</v>
      </c>
      <c r="C1484" t="s">
        <v>239</v>
      </c>
      <c r="D1484" t="s">
        <v>171</v>
      </c>
      <c r="E1484">
        <v>78</v>
      </c>
      <c r="F1484" t="str">
        <f>INDEX(Branch[Area],MATCH(SOF[[#This Row],[Branch]],Branch[SortCode],0))</f>
        <v>South &amp; East</v>
      </c>
      <c r="G1484" t="str">
        <f>INDEX(Branch[Branch],MATCH(SOF[[#This Row],[Branch]],Branch[SortCode],0))</f>
        <v>Clonmel</v>
      </c>
      <c r="V1484">
        <v>990710</v>
      </c>
      <c r="W1484" t="str">
        <f t="shared" si="28"/>
        <v>54710600</v>
      </c>
    </row>
    <row r="1485" spans="1:23" x14ac:dyDescent="0.55000000000000004">
      <c r="A1485" s="21" t="b">
        <f>SOF[[#This Row],[RepDate]]='Monthly-Individual-Data'!A1490</f>
        <v>0</v>
      </c>
      <c r="B1485" s="21">
        <v>44774</v>
      </c>
      <c r="C1485" t="s">
        <v>239</v>
      </c>
      <c r="D1485" t="s">
        <v>174</v>
      </c>
      <c r="E1485">
        <v>160</v>
      </c>
      <c r="F1485" t="str">
        <f>INDEX(Branch[Area],MATCH(SOF[[#This Row],[Branch]],Branch[SortCode],0))</f>
        <v>South &amp; East</v>
      </c>
      <c r="G1485" t="str">
        <f>INDEX(Branch[Branch],MATCH(SOF[[#This Row],[Branch]],Branch[SortCode],0))</f>
        <v>Clonmel</v>
      </c>
      <c r="V1485">
        <v>990710</v>
      </c>
      <c r="W1485" t="str">
        <f t="shared" si="28"/>
        <v>54710600</v>
      </c>
    </row>
    <row r="1486" spans="1:23" x14ac:dyDescent="0.55000000000000004">
      <c r="A1486" s="21" t="b">
        <f>SOF[[#This Row],[RepDate]]='Monthly-Individual-Data'!A1491</f>
        <v>0</v>
      </c>
      <c r="B1486" s="21">
        <v>44774</v>
      </c>
      <c r="C1486" t="s">
        <v>239</v>
      </c>
      <c r="D1486" t="s">
        <v>175</v>
      </c>
      <c r="E1486">
        <v>83</v>
      </c>
      <c r="F1486" t="str">
        <f>INDEX(Branch[Area],MATCH(SOF[[#This Row],[Branch]],Branch[SortCode],0))</f>
        <v>South &amp; East</v>
      </c>
      <c r="G1486" t="str">
        <f>INDEX(Branch[Branch],MATCH(SOF[[#This Row],[Branch]],Branch[SortCode],0))</f>
        <v>Clonmel</v>
      </c>
      <c r="V1486">
        <v>990710</v>
      </c>
      <c r="W1486" t="str">
        <f t="shared" si="28"/>
        <v>54710600</v>
      </c>
    </row>
    <row r="1487" spans="1:23" x14ac:dyDescent="0.55000000000000004">
      <c r="A1487" s="21" t="b">
        <f>SOF[[#This Row],[RepDate]]='Monthly-Individual-Data'!A1492</f>
        <v>0</v>
      </c>
      <c r="B1487" s="21">
        <v>44774</v>
      </c>
      <c r="C1487" t="s">
        <v>239</v>
      </c>
      <c r="D1487" t="s">
        <v>180</v>
      </c>
      <c r="E1487">
        <v>61</v>
      </c>
      <c r="F1487" t="str">
        <f>INDEX(Branch[Area],MATCH(SOF[[#This Row],[Branch]],Branch[SortCode],0))</f>
        <v>South &amp; East</v>
      </c>
      <c r="G1487" t="str">
        <f>INDEX(Branch[Branch],MATCH(SOF[[#This Row],[Branch]],Branch[SortCode],0))</f>
        <v>Clonmel</v>
      </c>
      <c r="V1487">
        <v>990710</v>
      </c>
      <c r="W1487" t="str">
        <f t="shared" si="28"/>
        <v>54710600</v>
      </c>
    </row>
    <row r="1488" spans="1:23" x14ac:dyDescent="0.55000000000000004">
      <c r="A1488" s="21" t="b">
        <f>SOF[[#This Row],[RepDate]]='Monthly-Individual-Data'!A1493</f>
        <v>0</v>
      </c>
      <c r="B1488" s="21">
        <v>44774</v>
      </c>
      <c r="C1488" t="s">
        <v>246</v>
      </c>
      <c r="D1488" t="s">
        <v>109</v>
      </c>
      <c r="E1488">
        <v>154</v>
      </c>
      <c r="F1488" t="str">
        <f>INDEX(Branch[Area],MATCH(SOF[[#This Row],[Branch]],Branch[SortCode],0))</f>
        <v>South &amp; East</v>
      </c>
      <c r="G1488" t="str">
        <f>INDEX(Branch[Branch],MATCH(SOF[[#This Row],[Branch]],Branch[SortCode],0))</f>
        <v>Tralee</v>
      </c>
      <c r="V1488">
        <v>990711</v>
      </c>
      <c r="W1488" t="str">
        <f t="shared" si="28"/>
        <v>61711530</v>
      </c>
    </row>
    <row r="1489" spans="1:23" x14ac:dyDescent="0.55000000000000004">
      <c r="A1489" s="21" t="b">
        <f>SOF[[#This Row],[RepDate]]='Monthly-Individual-Data'!A1494</f>
        <v>0</v>
      </c>
      <c r="B1489" s="21">
        <v>44774</v>
      </c>
      <c r="C1489" t="s">
        <v>246</v>
      </c>
      <c r="D1489" t="s">
        <v>168</v>
      </c>
      <c r="E1489">
        <v>90</v>
      </c>
      <c r="F1489" t="str">
        <f>INDEX(Branch[Area],MATCH(SOF[[#This Row],[Branch]],Branch[SortCode],0))</f>
        <v>South &amp; East</v>
      </c>
      <c r="G1489" t="str">
        <f>INDEX(Branch[Branch],MATCH(SOF[[#This Row],[Branch]],Branch[SortCode],0))</f>
        <v>Tralee</v>
      </c>
      <c r="V1489">
        <v>990711</v>
      </c>
      <c r="W1489" t="str">
        <f t="shared" si="28"/>
        <v>61711530</v>
      </c>
    </row>
    <row r="1490" spans="1:23" x14ac:dyDescent="0.55000000000000004">
      <c r="A1490" s="21" t="b">
        <f>SOF[[#This Row],[RepDate]]='Monthly-Individual-Data'!A1495</f>
        <v>0</v>
      </c>
      <c r="B1490" s="21">
        <v>44774</v>
      </c>
      <c r="C1490" t="s">
        <v>246</v>
      </c>
      <c r="D1490" t="s">
        <v>169</v>
      </c>
      <c r="E1490">
        <v>154</v>
      </c>
      <c r="F1490" t="str">
        <f>INDEX(Branch[Area],MATCH(SOF[[#This Row],[Branch]],Branch[SortCode],0))</f>
        <v>South &amp; East</v>
      </c>
      <c r="G1490" t="str">
        <f>INDEX(Branch[Branch],MATCH(SOF[[#This Row],[Branch]],Branch[SortCode],0))</f>
        <v>Tralee</v>
      </c>
      <c r="V1490">
        <v>990711</v>
      </c>
      <c r="W1490" t="str">
        <f t="shared" si="28"/>
        <v>61711530</v>
      </c>
    </row>
    <row r="1491" spans="1:23" x14ac:dyDescent="0.55000000000000004">
      <c r="A1491" s="21" t="b">
        <f>SOF[[#This Row],[RepDate]]='Monthly-Individual-Data'!A1496</f>
        <v>0</v>
      </c>
      <c r="B1491" s="21">
        <v>44774</v>
      </c>
      <c r="C1491" t="s">
        <v>246</v>
      </c>
      <c r="D1491" t="s">
        <v>172</v>
      </c>
      <c r="E1491">
        <v>96</v>
      </c>
      <c r="F1491" t="str">
        <f>INDEX(Branch[Area],MATCH(SOF[[#This Row],[Branch]],Branch[SortCode],0))</f>
        <v>South &amp; East</v>
      </c>
      <c r="G1491" t="str">
        <f>INDEX(Branch[Branch],MATCH(SOF[[#This Row],[Branch]],Branch[SortCode],0))</f>
        <v>Tralee</v>
      </c>
      <c r="V1491">
        <v>990711</v>
      </c>
      <c r="W1491" t="str">
        <f t="shared" si="28"/>
        <v>61711530</v>
      </c>
    </row>
    <row r="1492" spans="1:23" x14ac:dyDescent="0.55000000000000004">
      <c r="A1492" s="21" t="b">
        <f>SOF[[#This Row],[RepDate]]='Monthly-Individual-Data'!A1497</f>
        <v>0</v>
      </c>
      <c r="B1492" s="21">
        <v>44774</v>
      </c>
      <c r="C1492" t="s">
        <v>246</v>
      </c>
      <c r="D1492" t="s">
        <v>175</v>
      </c>
      <c r="E1492">
        <v>110</v>
      </c>
      <c r="F1492" t="str">
        <f>INDEX(Branch[Area],MATCH(SOF[[#This Row],[Branch]],Branch[SortCode],0))</f>
        <v>South &amp; East</v>
      </c>
      <c r="G1492" t="str">
        <f>INDEX(Branch[Branch],MATCH(SOF[[#This Row],[Branch]],Branch[SortCode],0))</f>
        <v>Tralee</v>
      </c>
      <c r="V1492">
        <v>990711</v>
      </c>
      <c r="W1492" t="str">
        <f t="shared" si="28"/>
        <v>61711530</v>
      </c>
    </row>
    <row r="1493" spans="1:23" x14ac:dyDescent="0.55000000000000004">
      <c r="A1493" s="21" t="b">
        <f>SOF[[#This Row],[RepDate]]='Monthly-Individual-Data'!A1498</f>
        <v>0</v>
      </c>
      <c r="B1493" s="21">
        <v>44774</v>
      </c>
      <c r="C1493" t="s">
        <v>246</v>
      </c>
      <c r="D1493" t="s">
        <v>182</v>
      </c>
      <c r="E1493">
        <v>42</v>
      </c>
      <c r="F1493" t="str">
        <f>INDEX(Branch[Area],MATCH(SOF[[#This Row],[Branch]],Branch[SortCode],0))</f>
        <v>South &amp; East</v>
      </c>
      <c r="G1493" t="str">
        <f>INDEX(Branch[Branch],MATCH(SOF[[#This Row],[Branch]],Branch[SortCode],0))</f>
        <v>Tralee</v>
      </c>
      <c r="V1493">
        <v>990711</v>
      </c>
      <c r="W1493" t="str">
        <f t="shared" si="28"/>
        <v>61711530</v>
      </c>
    </row>
    <row r="1494" spans="1:23" x14ac:dyDescent="0.55000000000000004">
      <c r="A1494" s="21" t="b">
        <f>SOF[[#This Row],[RepDate]]='Monthly-Individual-Data'!A1499</f>
        <v>0</v>
      </c>
      <c r="B1494" s="21">
        <v>44774</v>
      </c>
      <c r="C1494" t="s">
        <v>259</v>
      </c>
      <c r="D1494" t="s">
        <v>109</v>
      </c>
      <c r="E1494">
        <v>19</v>
      </c>
      <c r="F1494" t="str">
        <f>INDEX(Branch[Area],MATCH(SOF[[#This Row],[Branch]],Branch[SortCode],0))</f>
        <v>South &amp; East</v>
      </c>
      <c r="G1494" t="str">
        <f>INDEX(Branch[Branch],MATCH(SOF[[#This Row],[Branch]],Branch[SortCode],0))</f>
        <v>Clonakilty</v>
      </c>
      <c r="V1494">
        <v>990712</v>
      </c>
      <c r="W1494" t="str">
        <f t="shared" si="28"/>
        <v>74712400</v>
      </c>
    </row>
    <row r="1495" spans="1:23" x14ac:dyDescent="0.55000000000000004">
      <c r="A1495" s="21" t="b">
        <f>SOF[[#This Row],[RepDate]]='Monthly-Individual-Data'!A1500</f>
        <v>0</v>
      </c>
      <c r="B1495" s="21">
        <v>44774</v>
      </c>
      <c r="C1495" t="s">
        <v>259</v>
      </c>
      <c r="D1495" t="s">
        <v>168</v>
      </c>
      <c r="E1495">
        <v>68</v>
      </c>
      <c r="F1495" t="str">
        <f>INDEX(Branch[Area],MATCH(SOF[[#This Row],[Branch]],Branch[SortCode],0))</f>
        <v>South &amp; East</v>
      </c>
      <c r="G1495" t="str">
        <f>INDEX(Branch[Branch],MATCH(SOF[[#This Row],[Branch]],Branch[SortCode],0))</f>
        <v>Clonakilty</v>
      </c>
      <c r="V1495">
        <v>990712</v>
      </c>
      <c r="W1495" t="str">
        <f t="shared" si="28"/>
        <v>74712400</v>
      </c>
    </row>
    <row r="1496" spans="1:23" x14ac:dyDescent="0.55000000000000004">
      <c r="A1496" s="21" t="b">
        <f>SOF[[#This Row],[RepDate]]='Monthly-Individual-Data'!A1501</f>
        <v>0</v>
      </c>
      <c r="B1496" s="21">
        <v>44774</v>
      </c>
      <c r="C1496" t="s">
        <v>259</v>
      </c>
      <c r="D1496" t="s">
        <v>169</v>
      </c>
      <c r="E1496">
        <v>54</v>
      </c>
      <c r="F1496" t="str">
        <f>INDEX(Branch[Area],MATCH(SOF[[#This Row],[Branch]],Branch[SortCode],0))</f>
        <v>South &amp; East</v>
      </c>
      <c r="G1496" t="str">
        <f>INDEX(Branch[Branch],MATCH(SOF[[#This Row],[Branch]],Branch[SortCode],0))</f>
        <v>Clonakilty</v>
      </c>
      <c r="V1496">
        <v>990712</v>
      </c>
      <c r="W1496" t="str">
        <f t="shared" si="28"/>
        <v>74712400</v>
      </c>
    </row>
    <row r="1497" spans="1:23" x14ac:dyDescent="0.55000000000000004">
      <c r="A1497" s="21" t="b">
        <f>SOF[[#This Row],[RepDate]]='Monthly-Individual-Data'!A1502</f>
        <v>0</v>
      </c>
      <c r="B1497" s="21">
        <v>44774</v>
      </c>
      <c r="C1497" t="s">
        <v>259</v>
      </c>
      <c r="D1497" t="s">
        <v>174</v>
      </c>
      <c r="E1497">
        <v>49</v>
      </c>
      <c r="F1497" t="str">
        <f>INDEX(Branch[Area],MATCH(SOF[[#This Row],[Branch]],Branch[SortCode],0))</f>
        <v>South &amp; East</v>
      </c>
      <c r="G1497" t="str">
        <f>INDEX(Branch[Branch],MATCH(SOF[[#This Row],[Branch]],Branch[SortCode],0))</f>
        <v>Clonakilty</v>
      </c>
      <c r="V1497">
        <v>990712</v>
      </c>
      <c r="W1497" t="str">
        <f t="shared" si="28"/>
        <v>74712400</v>
      </c>
    </row>
    <row r="1498" spans="1:23" x14ac:dyDescent="0.55000000000000004">
      <c r="A1498" s="21" t="b">
        <f>SOF[[#This Row],[RepDate]]='Monthly-Individual-Data'!A1503</f>
        <v>0</v>
      </c>
      <c r="B1498" s="21">
        <v>44774</v>
      </c>
      <c r="C1498" t="s">
        <v>259</v>
      </c>
      <c r="D1498" t="s">
        <v>175</v>
      </c>
      <c r="E1498">
        <v>53</v>
      </c>
      <c r="F1498" t="str">
        <f>INDEX(Branch[Area],MATCH(SOF[[#This Row],[Branch]],Branch[SortCode],0))</f>
        <v>South &amp; East</v>
      </c>
      <c r="G1498" t="str">
        <f>INDEX(Branch[Branch],MATCH(SOF[[#This Row],[Branch]],Branch[SortCode],0))</f>
        <v>Clonakilty</v>
      </c>
      <c r="V1498">
        <v>990712</v>
      </c>
      <c r="W1498" t="str">
        <f t="shared" si="28"/>
        <v>74712400</v>
      </c>
    </row>
    <row r="1499" spans="1:23" x14ac:dyDescent="0.55000000000000004">
      <c r="A1499" s="21" t="b">
        <f>SOF[[#This Row],[RepDate]]='Monthly-Individual-Data'!A1504</f>
        <v>0</v>
      </c>
      <c r="B1499" s="21">
        <v>44774</v>
      </c>
      <c r="C1499" t="s">
        <v>259</v>
      </c>
      <c r="D1499" t="s">
        <v>176</v>
      </c>
      <c r="E1499">
        <v>60</v>
      </c>
      <c r="F1499" t="str">
        <f>INDEX(Branch[Area],MATCH(SOF[[#This Row],[Branch]],Branch[SortCode],0))</f>
        <v>South &amp; East</v>
      </c>
      <c r="G1499" t="str">
        <f>INDEX(Branch[Branch],MATCH(SOF[[#This Row],[Branch]],Branch[SortCode],0))</f>
        <v>Clonakilty</v>
      </c>
      <c r="V1499">
        <v>990712</v>
      </c>
      <c r="W1499" t="str">
        <f t="shared" si="28"/>
        <v>74712400</v>
      </c>
    </row>
    <row r="1500" spans="1:23" x14ac:dyDescent="0.55000000000000004">
      <c r="A1500" s="21" t="b">
        <f>SOF[[#This Row],[RepDate]]='Monthly-Individual-Data'!A1505</f>
        <v>0</v>
      </c>
      <c r="B1500" s="21">
        <v>44774</v>
      </c>
      <c r="C1500" t="s">
        <v>259</v>
      </c>
      <c r="D1500" t="s">
        <v>180</v>
      </c>
      <c r="E1500">
        <v>75</v>
      </c>
      <c r="F1500" t="str">
        <f>INDEX(Branch[Area],MATCH(SOF[[#This Row],[Branch]],Branch[SortCode],0))</f>
        <v>South &amp; East</v>
      </c>
      <c r="G1500" t="str">
        <f>INDEX(Branch[Branch],MATCH(SOF[[#This Row],[Branch]],Branch[SortCode],0))</f>
        <v>Clonakilty</v>
      </c>
      <c r="V1500">
        <v>990712</v>
      </c>
      <c r="W1500" t="str">
        <f t="shared" si="28"/>
        <v>74712400</v>
      </c>
    </row>
    <row r="1501" spans="1:23" x14ac:dyDescent="0.55000000000000004">
      <c r="A1501" s="21" t="b">
        <f>SOF[[#This Row],[RepDate]]='Monthly-Individual-Data'!A1506</f>
        <v>0</v>
      </c>
      <c r="B1501" s="21">
        <v>44774</v>
      </c>
      <c r="C1501" t="s">
        <v>259</v>
      </c>
      <c r="D1501" t="s">
        <v>182</v>
      </c>
      <c r="E1501">
        <v>57</v>
      </c>
      <c r="F1501" t="str">
        <f>INDEX(Branch[Area],MATCH(SOF[[#This Row],[Branch]],Branch[SortCode],0))</f>
        <v>South &amp; East</v>
      </c>
      <c r="G1501" t="str">
        <f>INDEX(Branch[Branch],MATCH(SOF[[#This Row],[Branch]],Branch[SortCode],0))</f>
        <v>Clonakilty</v>
      </c>
      <c r="V1501">
        <v>990712</v>
      </c>
      <c r="W1501" t="str">
        <f t="shared" si="28"/>
        <v>74712400</v>
      </c>
    </row>
    <row r="1502" spans="1:23" x14ac:dyDescent="0.55000000000000004">
      <c r="A1502" s="21" t="b">
        <f>SOF[[#This Row],[RepDate]]='Monthly-Individual-Data'!A1507</f>
        <v>0</v>
      </c>
      <c r="B1502" s="21">
        <v>44774</v>
      </c>
      <c r="C1502" t="s">
        <v>253</v>
      </c>
      <c r="D1502" t="s">
        <v>109</v>
      </c>
      <c r="E1502">
        <v>42</v>
      </c>
      <c r="F1502" t="str">
        <f>INDEX(Branch[Area],MATCH(SOF[[#This Row],[Branch]],Branch[SortCode],0))</f>
        <v>South &amp; East</v>
      </c>
      <c r="G1502" t="str">
        <f>INDEX(Branch[Branch],MATCH(SOF[[#This Row],[Branch]],Branch[SortCode],0))</f>
        <v>Mallow</v>
      </c>
      <c r="V1502">
        <v>990713</v>
      </c>
      <c r="W1502" t="str">
        <f t="shared" si="28"/>
        <v>68713460</v>
      </c>
    </row>
    <row r="1503" spans="1:23" x14ac:dyDescent="0.55000000000000004">
      <c r="A1503" s="21" t="b">
        <f>SOF[[#This Row],[RepDate]]='Monthly-Individual-Data'!A1508</f>
        <v>0</v>
      </c>
      <c r="B1503" s="21">
        <v>44774</v>
      </c>
      <c r="C1503" t="s">
        <v>253</v>
      </c>
      <c r="D1503" t="s">
        <v>169</v>
      </c>
      <c r="E1503">
        <v>95</v>
      </c>
      <c r="F1503" t="str">
        <f>INDEX(Branch[Area],MATCH(SOF[[#This Row],[Branch]],Branch[SortCode],0))</f>
        <v>South &amp; East</v>
      </c>
      <c r="G1503" t="str">
        <f>INDEX(Branch[Branch],MATCH(SOF[[#This Row],[Branch]],Branch[SortCode],0))</f>
        <v>Mallow</v>
      </c>
      <c r="V1503">
        <v>990713</v>
      </c>
      <c r="W1503" t="str">
        <f t="shared" si="28"/>
        <v>68713460</v>
      </c>
    </row>
    <row r="1504" spans="1:23" x14ac:dyDescent="0.55000000000000004">
      <c r="A1504" s="21" t="b">
        <f>SOF[[#This Row],[RepDate]]='Monthly-Individual-Data'!A1509</f>
        <v>0</v>
      </c>
      <c r="B1504" s="21">
        <v>44774</v>
      </c>
      <c r="C1504" t="s">
        <v>253</v>
      </c>
      <c r="D1504" t="s">
        <v>174</v>
      </c>
      <c r="E1504">
        <v>50</v>
      </c>
      <c r="F1504" t="str">
        <f>INDEX(Branch[Area],MATCH(SOF[[#This Row],[Branch]],Branch[SortCode],0))</f>
        <v>South &amp; East</v>
      </c>
      <c r="G1504" t="str">
        <f>INDEX(Branch[Branch],MATCH(SOF[[#This Row],[Branch]],Branch[SortCode],0))</f>
        <v>Mallow</v>
      </c>
      <c r="V1504">
        <v>990713</v>
      </c>
      <c r="W1504" t="str">
        <f t="shared" si="28"/>
        <v>68713460</v>
      </c>
    </row>
    <row r="1505" spans="1:23" x14ac:dyDescent="0.55000000000000004">
      <c r="A1505" s="21" t="b">
        <f>SOF[[#This Row],[RepDate]]='Monthly-Individual-Data'!A1510</f>
        <v>0</v>
      </c>
      <c r="B1505" s="21">
        <v>44774</v>
      </c>
      <c r="C1505" t="s">
        <v>258</v>
      </c>
      <c r="D1505" t="s">
        <v>109</v>
      </c>
      <c r="E1505">
        <v>125</v>
      </c>
      <c r="F1505" t="str">
        <f>INDEX(Branch[Area],MATCH(SOF[[#This Row],[Branch]],Branch[SortCode],0))</f>
        <v>South &amp; East</v>
      </c>
      <c r="G1505" t="str">
        <f>INDEX(Branch[Branch],MATCH(SOF[[#This Row],[Branch]],Branch[SortCode],0))</f>
        <v>Ballincollig</v>
      </c>
      <c r="V1505">
        <v>990715</v>
      </c>
      <c r="W1505" t="str">
        <f t="shared" si="28"/>
        <v>73715410</v>
      </c>
    </row>
    <row r="1506" spans="1:23" x14ac:dyDescent="0.55000000000000004">
      <c r="A1506" s="21" t="b">
        <f>SOF[[#This Row],[RepDate]]='Monthly-Individual-Data'!A1511</f>
        <v>0</v>
      </c>
      <c r="B1506" s="21">
        <v>44774</v>
      </c>
      <c r="C1506" t="s">
        <v>248</v>
      </c>
      <c r="D1506" t="s">
        <v>109</v>
      </c>
      <c r="E1506">
        <v>156</v>
      </c>
      <c r="F1506" t="str">
        <f>INDEX(Branch[Area],MATCH(SOF[[#This Row],[Branch]],Branch[SortCode],0))</f>
        <v>South &amp; East</v>
      </c>
      <c r="G1506" t="str">
        <f>INDEX(Branch[Branch],MATCH(SOF[[#This Row],[Branch]],Branch[SortCode],0))</f>
        <v>Carrigaline</v>
      </c>
      <c r="V1506">
        <v>990716</v>
      </c>
      <c r="W1506" t="str">
        <f t="shared" si="28"/>
        <v>63716510</v>
      </c>
    </row>
    <row r="1507" spans="1:23" x14ac:dyDescent="0.55000000000000004">
      <c r="A1507" s="21" t="b">
        <f>SOF[[#This Row],[RepDate]]='Monthly-Individual-Data'!A1512</f>
        <v>0</v>
      </c>
      <c r="B1507" s="21">
        <v>44774</v>
      </c>
      <c r="C1507" t="s">
        <v>248</v>
      </c>
      <c r="D1507" t="s">
        <v>169</v>
      </c>
      <c r="E1507">
        <v>95</v>
      </c>
      <c r="F1507" t="str">
        <f>INDEX(Branch[Area],MATCH(SOF[[#This Row],[Branch]],Branch[SortCode],0))</f>
        <v>South &amp; East</v>
      </c>
      <c r="G1507" t="str">
        <f>INDEX(Branch[Branch],MATCH(SOF[[#This Row],[Branch]],Branch[SortCode],0))</f>
        <v>Carrigaline</v>
      </c>
      <c r="V1507">
        <v>990716</v>
      </c>
      <c r="W1507" t="str">
        <f t="shared" si="28"/>
        <v>63716510</v>
      </c>
    </row>
    <row r="1508" spans="1:23" x14ac:dyDescent="0.55000000000000004">
      <c r="A1508" s="21" t="b">
        <f>SOF[[#This Row],[RepDate]]='Monthly-Individual-Data'!A1513</f>
        <v>0</v>
      </c>
      <c r="B1508" s="21">
        <v>44774</v>
      </c>
      <c r="C1508" t="s">
        <v>248</v>
      </c>
      <c r="D1508" t="s">
        <v>174</v>
      </c>
      <c r="E1508">
        <v>130</v>
      </c>
      <c r="F1508" t="str">
        <f>INDEX(Branch[Area],MATCH(SOF[[#This Row],[Branch]],Branch[SortCode],0))</f>
        <v>South &amp; East</v>
      </c>
      <c r="G1508" t="str">
        <f>INDEX(Branch[Branch],MATCH(SOF[[#This Row],[Branch]],Branch[SortCode],0))</f>
        <v>Carrigaline</v>
      </c>
      <c r="V1508">
        <v>990716</v>
      </c>
      <c r="W1508" t="str">
        <f t="shared" si="28"/>
        <v>63716510</v>
      </c>
    </row>
    <row r="1509" spans="1:23" x14ac:dyDescent="0.55000000000000004">
      <c r="A1509" s="21" t="b">
        <f>SOF[[#This Row],[RepDate]]='Monthly-Individual-Data'!A1514</f>
        <v>0</v>
      </c>
      <c r="B1509" s="21">
        <v>44774</v>
      </c>
      <c r="C1509" t="s">
        <v>261</v>
      </c>
      <c r="D1509" t="s">
        <v>109</v>
      </c>
      <c r="E1509">
        <v>8</v>
      </c>
      <c r="F1509" t="str">
        <f>INDEX(Branch[Area],MATCH(SOF[[#This Row],[Branch]],Branch[SortCode],0))</f>
        <v>South &amp; East</v>
      </c>
      <c r="G1509" t="str">
        <f>INDEX(Branch[Branch],MATCH(SOF[[#This Row],[Branch]],Branch[SortCode],0))</f>
        <v>Skibbereen</v>
      </c>
      <c r="V1509">
        <v>990717</v>
      </c>
      <c r="W1509" t="str">
        <f t="shared" si="28"/>
        <v>76717380</v>
      </c>
    </row>
    <row r="1510" spans="1:23" x14ac:dyDescent="0.55000000000000004">
      <c r="A1510" s="21" t="b">
        <f>SOF[[#This Row],[RepDate]]='Monthly-Individual-Data'!A1515</f>
        <v>0</v>
      </c>
      <c r="B1510" s="21">
        <v>44774</v>
      </c>
      <c r="C1510" t="s">
        <v>261</v>
      </c>
      <c r="D1510" t="s">
        <v>168</v>
      </c>
      <c r="E1510">
        <v>14</v>
      </c>
      <c r="F1510" t="str">
        <f>INDEX(Branch[Area],MATCH(SOF[[#This Row],[Branch]],Branch[SortCode],0))</f>
        <v>South &amp; East</v>
      </c>
      <c r="G1510" t="str">
        <f>INDEX(Branch[Branch],MATCH(SOF[[#This Row],[Branch]],Branch[SortCode],0))</f>
        <v>Skibbereen</v>
      </c>
      <c r="V1510">
        <v>990717</v>
      </c>
      <c r="W1510" t="str">
        <f t="shared" si="28"/>
        <v>76717380</v>
      </c>
    </row>
    <row r="1511" spans="1:23" x14ac:dyDescent="0.55000000000000004">
      <c r="A1511" s="21" t="b">
        <f>SOF[[#This Row],[RepDate]]='Monthly-Individual-Data'!A1516</f>
        <v>0</v>
      </c>
      <c r="B1511" s="21">
        <v>44774</v>
      </c>
      <c r="C1511" t="s">
        <v>261</v>
      </c>
      <c r="D1511" t="s">
        <v>169</v>
      </c>
      <c r="E1511">
        <v>112</v>
      </c>
      <c r="F1511" t="str">
        <f>INDEX(Branch[Area],MATCH(SOF[[#This Row],[Branch]],Branch[SortCode],0))</f>
        <v>South &amp; East</v>
      </c>
      <c r="G1511" t="str">
        <f>INDEX(Branch[Branch],MATCH(SOF[[#This Row],[Branch]],Branch[SortCode],0))</f>
        <v>Skibbereen</v>
      </c>
      <c r="V1511">
        <v>990717</v>
      </c>
      <c r="W1511" t="str">
        <f t="shared" si="28"/>
        <v>76717380</v>
      </c>
    </row>
    <row r="1512" spans="1:23" x14ac:dyDescent="0.55000000000000004">
      <c r="A1512" s="21" t="b">
        <f>SOF[[#This Row],[RepDate]]='Monthly-Individual-Data'!A1517</f>
        <v>0</v>
      </c>
      <c r="B1512" s="21">
        <v>44774</v>
      </c>
      <c r="C1512" t="s">
        <v>261</v>
      </c>
      <c r="D1512" t="s">
        <v>174</v>
      </c>
      <c r="E1512">
        <v>49</v>
      </c>
      <c r="F1512" t="str">
        <f>INDEX(Branch[Area],MATCH(SOF[[#This Row],[Branch]],Branch[SortCode],0))</f>
        <v>South &amp; East</v>
      </c>
      <c r="G1512" t="str">
        <f>INDEX(Branch[Branch],MATCH(SOF[[#This Row],[Branch]],Branch[SortCode],0))</f>
        <v>Skibbereen</v>
      </c>
      <c r="V1512">
        <v>990717</v>
      </c>
      <c r="W1512" t="str">
        <f t="shared" si="28"/>
        <v>76717380</v>
      </c>
    </row>
    <row r="1513" spans="1:23" x14ac:dyDescent="0.55000000000000004">
      <c r="A1513" s="21" t="b">
        <f>SOF[[#This Row],[RepDate]]='Monthly-Individual-Data'!A1518</f>
        <v>0</v>
      </c>
      <c r="B1513" s="21">
        <v>44774</v>
      </c>
      <c r="C1513" t="s">
        <v>260</v>
      </c>
      <c r="D1513" t="s">
        <v>109</v>
      </c>
      <c r="E1513">
        <v>85</v>
      </c>
      <c r="F1513" t="str">
        <f>INDEX(Branch[Area],MATCH(SOF[[#This Row],[Branch]],Branch[SortCode],0))</f>
        <v>South &amp; East</v>
      </c>
      <c r="G1513" t="str">
        <f>INDEX(Branch[Branch],MATCH(SOF[[#This Row],[Branch]],Branch[SortCode],0))</f>
        <v>Bandon</v>
      </c>
      <c r="V1513">
        <v>990719</v>
      </c>
      <c r="W1513" t="str">
        <f t="shared" si="28"/>
        <v>75719390</v>
      </c>
    </row>
    <row r="1514" spans="1:23" x14ac:dyDescent="0.55000000000000004">
      <c r="A1514" s="21" t="b">
        <f>SOF[[#This Row],[RepDate]]='Monthly-Individual-Data'!A1519</f>
        <v>0</v>
      </c>
      <c r="B1514" s="21">
        <v>44774</v>
      </c>
      <c r="C1514" t="s">
        <v>260</v>
      </c>
      <c r="D1514" t="s">
        <v>174</v>
      </c>
      <c r="E1514">
        <v>112</v>
      </c>
      <c r="F1514" t="str">
        <f>INDEX(Branch[Area],MATCH(SOF[[#This Row],[Branch]],Branch[SortCode],0))</f>
        <v>South &amp; East</v>
      </c>
      <c r="G1514" t="str">
        <f>INDEX(Branch[Branch],MATCH(SOF[[#This Row],[Branch]],Branch[SortCode],0))</f>
        <v>Bandon</v>
      </c>
      <c r="V1514">
        <v>990719</v>
      </c>
      <c r="W1514" t="str">
        <f t="shared" si="28"/>
        <v>75719390</v>
      </c>
    </row>
    <row r="1515" spans="1:23" x14ac:dyDescent="0.55000000000000004">
      <c r="A1515" s="21" t="b">
        <f>SOF[[#This Row],[RepDate]]='Monthly-Individual-Data'!A1520</f>
        <v>0</v>
      </c>
      <c r="B1515" s="21">
        <v>44774</v>
      </c>
      <c r="C1515" t="s">
        <v>245</v>
      </c>
      <c r="D1515" t="s">
        <v>109</v>
      </c>
      <c r="E1515">
        <v>101</v>
      </c>
      <c r="F1515" t="str">
        <f>INDEX(Branch[Area],MATCH(SOF[[#This Row],[Branch]],Branch[SortCode],0))</f>
        <v>South &amp; East</v>
      </c>
      <c r="G1515" t="str">
        <f>INDEX(Branch[Branch],MATCH(SOF[[#This Row],[Branch]],Branch[SortCode],0))</f>
        <v>Killarney</v>
      </c>
      <c r="V1515">
        <v>990720</v>
      </c>
      <c r="W1515" t="str">
        <f t="shared" si="28"/>
        <v>60720540</v>
      </c>
    </row>
    <row r="1516" spans="1:23" x14ac:dyDescent="0.55000000000000004">
      <c r="A1516" s="21" t="b">
        <f>SOF[[#This Row],[RepDate]]='Monthly-Individual-Data'!A1521</f>
        <v>0</v>
      </c>
      <c r="B1516" s="21">
        <v>44774</v>
      </c>
      <c r="C1516" t="s">
        <v>236</v>
      </c>
      <c r="D1516" t="s">
        <v>109</v>
      </c>
      <c r="E1516">
        <v>133</v>
      </c>
      <c r="F1516" t="str">
        <f>INDEX(Branch[Area],MATCH(SOF[[#This Row],[Branch]],Branch[SortCode],0))</f>
        <v>South &amp; East</v>
      </c>
      <c r="G1516" t="str">
        <f>INDEX(Branch[Branch],MATCH(SOF[[#This Row],[Branch]],Branch[SortCode],0))</f>
        <v>Nenagh</v>
      </c>
      <c r="V1516">
        <v>990734</v>
      </c>
      <c r="W1516" t="str">
        <f t="shared" si="28"/>
        <v>51734630</v>
      </c>
    </row>
    <row r="1517" spans="1:23" x14ac:dyDescent="0.55000000000000004">
      <c r="A1517" s="21" t="b">
        <f>SOF[[#This Row],[RepDate]]='Monthly-Individual-Data'!A1522</f>
        <v>0</v>
      </c>
      <c r="B1517" s="21">
        <v>44774</v>
      </c>
      <c r="C1517" t="s">
        <v>236</v>
      </c>
      <c r="D1517" t="s">
        <v>174</v>
      </c>
      <c r="E1517">
        <v>37</v>
      </c>
      <c r="F1517" t="str">
        <f>INDEX(Branch[Area],MATCH(SOF[[#This Row],[Branch]],Branch[SortCode],0))</f>
        <v>South &amp; East</v>
      </c>
      <c r="G1517" t="str">
        <f>INDEX(Branch[Branch],MATCH(SOF[[#This Row],[Branch]],Branch[SortCode],0))</f>
        <v>Nenagh</v>
      </c>
      <c r="V1517">
        <v>990734</v>
      </c>
      <c r="W1517" t="str">
        <f t="shared" si="28"/>
        <v>51734630</v>
      </c>
    </row>
    <row r="1518" spans="1:23" x14ac:dyDescent="0.55000000000000004">
      <c r="A1518" s="21" t="b">
        <f>SOF[[#This Row],[RepDate]]='Monthly-Individual-Data'!A1523</f>
        <v>0</v>
      </c>
      <c r="B1518" s="21">
        <v>44774</v>
      </c>
      <c r="C1518" t="s">
        <v>257</v>
      </c>
      <c r="D1518" t="s">
        <v>109</v>
      </c>
      <c r="E1518">
        <v>33</v>
      </c>
      <c r="F1518" t="str">
        <f>INDEX(Branch[Area],MATCH(SOF[[#This Row],[Branch]],Branch[SortCode],0))</f>
        <v>South &amp; East</v>
      </c>
      <c r="G1518" t="str">
        <f>INDEX(Branch[Branch],MATCH(SOF[[#This Row],[Branch]],Branch[SortCode],0))</f>
        <v>Macroom</v>
      </c>
      <c r="V1518">
        <v>990735</v>
      </c>
      <c r="W1518" t="str">
        <f t="shared" si="28"/>
        <v>72735420</v>
      </c>
    </row>
    <row r="1519" spans="1:23" x14ac:dyDescent="0.55000000000000004">
      <c r="A1519" s="21" t="b">
        <f>SOF[[#This Row],[RepDate]]='Monthly-Individual-Data'!A1524</f>
        <v>0</v>
      </c>
      <c r="B1519" s="21">
        <v>44774</v>
      </c>
      <c r="C1519" t="s">
        <v>257</v>
      </c>
      <c r="D1519" t="s">
        <v>168</v>
      </c>
      <c r="E1519">
        <v>6</v>
      </c>
      <c r="F1519" t="str">
        <f>INDEX(Branch[Area],MATCH(SOF[[#This Row],[Branch]],Branch[SortCode],0))</f>
        <v>South &amp; East</v>
      </c>
      <c r="G1519" t="str">
        <f>INDEX(Branch[Branch],MATCH(SOF[[#This Row],[Branch]],Branch[SortCode],0))</f>
        <v>Macroom</v>
      </c>
      <c r="V1519">
        <v>990735</v>
      </c>
      <c r="W1519" t="str">
        <f t="shared" si="28"/>
        <v>72735420</v>
      </c>
    </row>
    <row r="1520" spans="1:23" x14ac:dyDescent="0.55000000000000004">
      <c r="A1520" s="21" t="b">
        <f>SOF[[#This Row],[RepDate]]='Monthly-Individual-Data'!A1525</f>
        <v>0</v>
      </c>
      <c r="B1520" s="21">
        <v>44774</v>
      </c>
      <c r="C1520" t="s">
        <v>257</v>
      </c>
      <c r="D1520" t="s">
        <v>174</v>
      </c>
      <c r="E1520">
        <v>62</v>
      </c>
      <c r="F1520" t="str">
        <f>INDEX(Branch[Area],MATCH(SOF[[#This Row],[Branch]],Branch[SortCode],0))</f>
        <v>South &amp; East</v>
      </c>
      <c r="G1520" t="str">
        <f>INDEX(Branch[Branch],MATCH(SOF[[#This Row],[Branch]],Branch[SortCode],0))</f>
        <v>Macroom</v>
      </c>
      <c r="V1520">
        <v>990735</v>
      </c>
      <c r="W1520" t="str">
        <f t="shared" si="28"/>
        <v>72735420</v>
      </c>
    </row>
    <row r="1521" spans="1:23" x14ac:dyDescent="0.55000000000000004">
      <c r="A1521" s="21" t="b">
        <f>SOF[[#This Row],[RepDate]]='Monthly-Individual-Data'!A1526</f>
        <v>0</v>
      </c>
      <c r="B1521" s="21">
        <v>44774</v>
      </c>
      <c r="C1521" t="s">
        <v>257</v>
      </c>
      <c r="D1521" t="s">
        <v>175</v>
      </c>
      <c r="E1521">
        <v>47</v>
      </c>
      <c r="F1521" t="str">
        <f>INDEX(Branch[Area],MATCH(SOF[[#This Row],[Branch]],Branch[SortCode],0))</f>
        <v>South &amp; East</v>
      </c>
      <c r="G1521" t="str">
        <f>INDEX(Branch[Branch],MATCH(SOF[[#This Row],[Branch]],Branch[SortCode],0))</f>
        <v>Macroom</v>
      </c>
      <c r="V1521">
        <v>990735</v>
      </c>
      <c r="W1521" t="str">
        <f t="shared" si="28"/>
        <v>72735420</v>
      </c>
    </row>
    <row r="1522" spans="1:23" x14ac:dyDescent="0.55000000000000004">
      <c r="A1522" s="21" t="b">
        <f>SOF[[#This Row],[RepDate]]='Monthly-Individual-Data'!A1527</f>
        <v>0</v>
      </c>
      <c r="B1522" s="21">
        <v>44774</v>
      </c>
      <c r="C1522" t="s">
        <v>249</v>
      </c>
      <c r="D1522" t="s">
        <v>109</v>
      </c>
      <c r="E1522">
        <v>122</v>
      </c>
      <c r="F1522" t="str">
        <f>INDEX(Branch[Area],MATCH(SOF[[#This Row],[Branch]],Branch[SortCode],0))</f>
        <v>South &amp; East</v>
      </c>
      <c r="G1522" t="str">
        <f>INDEX(Branch[Branch],MATCH(SOF[[#This Row],[Branch]],Branch[SortCode],0))</f>
        <v>Mitchelstown</v>
      </c>
      <c r="V1522">
        <v>990736</v>
      </c>
      <c r="W1522" t="str">
        <f t="shared" si="28"/>
        <v>64736500</v>
      </c>
    </row>
    <row r="1523" spans="1:23" x14ac:dyDescent="0.55000000000000004">
      <c r="A1523" s="21" t="b">
        <f>SOF[[#This Row],[RepDate]]='Monthly-Individual-Data'!A1528</f>
        <v>0</v>
      </c>
      <c r="B1523" s="21">
        <v>44774</v>
      </c>
      <c r="C1523" t="s">
        <v>249</v>
      </c>
      <c r="D1523" t="s">
        <v>168</v>
      </c>
      <c r="E1523">
        <v>144</v>
      </c>
      <c r="F1523" t="str">
        <f>INDEX(Branch[Area],MATCH(SOF[[#This Row],[Branch]],Branch[SortCode],0))</f>
        <v>South &amp; East</v>
      </c>
      <c r="G1523" t="str">
        <f>INDEX(Branch[Branch],MATCH(SOF[[#This Row],[Branch]],Branch[SortCode],0))</f>
        <v>Mitchelstown</v>
      </c>
      <c r="V1523">
        <v>990736</v>
      </c>
      <c r="W1523" t="str">
        <f t="shared" si="28"/>
        <v>64736500</v>
      </c>
    </row>
    <row r="1524" spans="1:23" x14ac:dyDescent="0.55000000000000004">
      <c r="A1524" s="21" t="b">
        <f>SOF[[#This Row],[RepDate]]='Monthly-Individual-Data'!A1529</f>
        <v>0</v>
      </c>
      <c r="B1524" s="21">
        <v>44774</v>
      </c>
      <c r="C1524" t="s">
        <v>249</v>
      </c>
      <c r="D1524" t="s">
        <v>169</v>
      </c>
      <c r="E1524">
        <v>6</v>
      </c>
      <c r="F1524" t="str">
        <f>INDEX(Branch[Area],MATCH(SOF[[#This Row],[Branch]],Branch[SortCode],0))</f>
        <v>South &amp; East</v>
      </c>
      <c r="G1524" t="str">
        <f>INDEX(Branch[Branch],MATCH(SOF[[#This Row],[Branch]],Branch[SortCode],0))</f>
        <v>Mitchelstown</v>
      </c>
      <c r="V1524">
        <v>990736</v>
      </c>
      <c r="W1524" t="str">
        <f t="shared" si="28"/>
        <v>64736500</v>
      </c>
    </row>
    <row r="1525" spans="1:23" x14ac:dyDescent="0.55000000000000004">
      <c r="A1525" s="21" t="b">
        <f>SOF[[#This Row],[RepDate]]='Monthly-Individual-Data'!A1530</f>
        <v>0</v>
      </c>
      <c r="B1525" s="21">
        <v>44774</v>
      </c>
      <c r="C1525" t="s">
        <v>249</v>
      </c>
      <c r="D1525" t="s">
        <v>175</v>
      </c>
      <c r="E1525">
        <v>148</v>
      </c>
      <c r="F1525" t="str">
        <f>INDEX(Branch[Area],MATCH(SOF[[#This Row],[Branch]],Branch[SortCode],0))</f>
        <v>South &amp; East</v>
      </c>
      <c r="G1525" t="str">
        <f>INDEX(Branch[Branch],MATCH(SOF[[#This Row],[Branch]],Branch[SortCode],0))</f>
        <v>Mitchelstown</v>
      </c>
      <c r="V1525">
        <v>990736</v>
      </c>
      <c r="W1525" t="str">
        <f t="shared" si="28"/>
        <v>64736500</v>
      </c>
    </row>
    <row r="1526" spans="1:23" x14ac:dyDescent="0.55000000000000004">
      <c r="A1526" s="21" t="b">
        <f>SOF[[#This Row],[RepDate]]='Monthly-Individual-Data'!A1531</f>
        <v>0</v>
      </c>
      <c r="B1526" s="21">
        <v>44805</v>
      </c>
      <c r="C1526" t="s">
        <v>230</v>
      </c>
      <c r="D1526" t="s">
        <v>109</v>
      </c>
      <c r="E1526">
        <v>127</v>
      </c>
      <c r="F1526" t="str">
        <f>INDEX(Branch[Area],MATCH(SOF[[#This Row],[Branch]],Branch[SortCode],0))</f>
        <v>South &amp; East</v>
      </c>
      <c r="G1526" t="str">
        <f>INDEX(Branch[Branch],MATCH(SOF[[#This Row],[Branch]],Branch[SortCode],0))</f>
        <v>Hypercentre</v>
      </c>
      <c r="V1526">
        <v>990632</v>
      </c>
      <c r="W1526" t="str">
        <f t="shared" si="28"/>
        <v>45632690</v>
      </c>
    </row>
    <row r="1527" spans="1:23" x14ac:dyDescent="0.55000000000000004">
      <c r="A1527" s="21" t="b">
        <f>SOF[[#This Row],[RepDate]]='Monthly-Individual-Data'!A1532</f>
        <v>0</v>
      </c>
      <c r="B1527" s="21">
        <v>44805</v>
      </c>
      <c r="C1527" t="s">
        <v>230</v>
      </c>
      <c r="D1527" t="s">
        <v>168</v>
      </c>
      <c r="E1527">
        <v>132</v>
      </c>
      <c r="F1527" t="str">
        <f>INDEX(Branch[Area],MATCH(SOF[[#This Row],[Branch]],Branch[SortCode],0))</f>
        <v>South &amp; East</v>
      </c>
      <c r="G1527" t="str">
        <f>INDEX(Branch[Branch],MATCH(SOF[[#This Row],[Branch]],Branch[SortCode],0))</f>
        <v>Hypercentre</v>
      </c>
      <c r="V1527">
        <v>990632</v>
      </c>
      <c r="W1527" t="str">
        <f t="shared" si="28"/>
        <v>45632690</v>
      </c>
    </row>
    <row r="1528" spans="1:23" x14ac:dyDescent="0.55000000000000004">
      <c r="A1528" s="21" t="b">
        <f>SOF[[#This Row],[RepDate]]='Monthly-Individual-Data'!A1533</f>
        <v>0</v>
      </c>
      <c r="B1528" s="21">
        <v>44805</v>
      </c>
      <c r="C1528" t="s">
        <v>230</v>
      </c>
      <c r="D1528" t="s">
        <v>169</v>
      </c>
      <c r="E1528">
        <v>8</v>
      </c>
      <c r="F1528" t="str">
        <f>INDEX(Branch[Area],MATCH(SOF[[#This Row],[Branch]],Branch[SortCode],0))</f>
        <v>South &amp; East</v>
      </c>
      <c r="G1528" t="str">
        <f>INDEX(Branch[Branch],MATCH(SOF[[#This Row],[Branch]],Branch[SortCode],0))</f>
        <v>Hypercentre</v>
      </c>
      <c r="V1528">
        <v>990632</v>
      </c>
      <c r="W1528" t="str">
        <f t="shared" si="28"/>
        <v>45632690</v>
      </c>
    </row>
    <row r="1529" spans="1:23" x14ac:dyDescent="0.55000000000000004">
      <c r="A1529" s="21" t="b">
        <f>SOF[[#This Row],[RepDate]]='Monthly-Individual-Data'!A1534</f>
        <v>0</v>
      </c>
      <c r="B1529" s="21">
        <v>44805</v>
      </c>
      <c r="C1529" t="s">
        <v>230</v>
      </c>
      <c r="D1529" t="s">
        <v>170</v>
      </c>
      <c r="E1529">
        <v>64</v>
      </c>
      <c r="F1529" t="str">
        <f>INDEX(Branch[Area],MATCH(SOF[[#This Row],[Branch]],Branch[SortCode],0))</f>
        <v>South &amp; East</v>
      </c>
      <c r="G1529" t="str">
        <f>INDEX(Branch[Branch],MATCH(SOF[[#This Row],[Branch]],Branch[SortCode],0))</f>
        <v>Hypercentre</v>
      </c>
      <c r="V1529">
        <v>990632</v>
      </c>
      <c r="W1529" t="str">
        <f t="shared" si="28"/>
        <v>45632690</v>
      </c>
    </row>
    <row r="1530" spans="1:23" x14ac:dyDescent="0.55000000000000004">
      <c r="A1530" s="21" t="b">
        <f>SOF[[#This Row],[RepDate]]='Monthly-Individual-Data'!A1535</f>
        <v>0</v>
      </c>
      <c r="B1530" s="21">
        <v>44805</v>
      </c>
      <c r="C1530" t="s">
        <v>230</v>
      </c>
      <c r="D1530" t="s">
        <v>171</v>
      </c>
      <c r="E1530">
        <v>40</v>
      </c>
      <c r="F1530" t="str">
        <f>INDEX(Branch[Area],MATCH(SOF[[#This Row],[Branch]],Branch[SortCode],0))</f>
        <v>South &amp; East</v>
      </c>
      <c r="G1530" t="str">
        <f>INDEX(Branch[Branch],MATCH(SOF[[#This Row],[Branch]],Branch[SortCode],0))</f>
        <v>Hypercentre</v>
      </c>
      <c r="V1530">
        <v>990632</v>
      </c>
      <c r="W1530" t="str">
        <f t="shared" si="28"/>
        <v>45632690</v>
      </c>
    </row>
    <row r="1531" spans="1:23" x14ac:dyDescent="0.55000000000000004">
      <c r="A1531" s="21" t="b">
        <f>SOF[[#This Row],[RepDate]]='Monthly-Individual-Data'!A1536</f>
        <v>0</v>
      </c>
      <c r="B1531" s="21">
        <v>44805</v>
      </c>
      <c r="C1531" t="s">
        <v>230</v>
      </c>
      <c r="D1531" t="s">
        <v>174</v>
      </c>
      <c r="E1531">
        <v>126</v>
      </c>
      <c r="F1531" t="str">
        <f>INDEX(Branch[Area],MATCH(SOF[[#This Row],[Branch]],Branch[SortCode],0))</f>
        <v>South &amp; East</v>
      </c>
      <c r="G1531" t="str">
        <f>INDEX(Branch[Branch],MATCH(SOF[[#This Row],[Branch]],Branch[SortCode],0))</f>
        <v>Hypercentre</v>
      </c>
      <c r="V1531">
        <v>990632</v>
      </c>
      <c r="W1531" t="str">
        <f t="shared" si="28"/>
        <v>45632690</v>
      </c>
    </row>
    <row r="1532" spans="1:23" x14ac:dyDescent="0.55000000000000004">
      <c r="A1532" s="21" t="b">
        <f>SOF[[#This Row],[RepDate]]='Monthly-Individual-Data'!A1537</f>
        <v>0</v>
      </c>
      <c r="B1532" s="21">
        <v>44805</v>
      </c>
      <c r="C1532" t="s">
        <v>230</v>
      </c>
      <c r="D1532" t="s">
        <v>175</v>
      </c>
      <c r="E1532">
        <v>140</v>
      </c>
      <c r="F1532" t="str">
        <f>INDEX(Branch[Area],MATCH(SOF[[#This Row],[Branch]],Branch[SortCode],0))</f>
        <v>South &amp; East</v>
      </c>
      <c r="G1532" t="str">
        <f>INDEX(Branch[Branch],MATCH(SOF[[#This Row],[Branch]],Branch[SortCode],0))</f>
        <v>Hypercentre</v>
      </c>
      <c r="V1532">
        <v>990632</v>
      </c>
      <c r="W1532" t="str">
        <f t="shared" si="28"/>
        <v>45632690</v>
      </c>
    </row>
    <row r="1533" spans="1:23" x14ac:dyDescent="0.55000000000000004">
      <c r="A1533" s="21" t="b">
        <f>SOF[[#This Row],[RepDate]]='Monthly-Individual-Data'!A1538</f>
        <v>0</v>
      </c>
      <c r="B1533" s="21">
        <v>44805</v>
      </c>
      <c r="C1533" t="s">
        <v>230</v>
      </c>
      <c r="D1533" t="s">
        <v>183</v>
      </c>
      <c r="E1533">
        <v>79</v>
      </c>
      <c r="F1533" t="str">
        <f>INDEX(Branch[Area],MATCH(SOF[[#This Row],[Branch]],Branch[SortCode],0))</f>
        <v>South &amp; East</v>
      </c>
      <c r="G1533" t="str">
        <f>INDEX(Branch[Branch],MATCH(SOF[[#This Row],[Branch]],Branch[SortCode],0))</f>
        <v>Hypercentre</v>
      </c>
      <c r="V1533">
        <v>990632</v>
      </c>
      <c r="W1533" t="str">
        <f t="shared" si="28"/>
        <v>45632690</v>
      </c>
    </row>
    <row r="1534" spans="1:23" x14ac:dyDescent="0.55000000000000004">
      <c r="A1534" s="21" t="b">
        <f>SOF[[#This Row],[RepDate]]='Monthly-Individual-Data'!A1539</f>
        <v>0</v>
      </c>
      <c r="B1534" s="21">
        <v>44805</v>
      </c>
      <c r="C1534" t="s">
        <v>230</v>
      </c>
      <c r="D1534" t="s">
        <v>184</v>
      </c>
      <c r="E1534">
        <v>42</v>
      </c>
      <c r="F1534" t="str">
        <f>INDEX(Branch[Area],MATCH(SOF[[#This Row],[Branch]],Branch[SortCode],0))</f>
        <v>South &amp; East</v>
      </c>
      <c r="G1534" t="str">
        <f>INDEX(Branch[Branch],MATCH(SOF[[#This Row],[Branch]],Branch[SortCode],0))</f>
        <v>Hypercentre</v>
      </c>
      <c r="V1534">
        <v>990632</v>
      </c>
      <c r="W1534" t="str">
        <f t="shared" si="28"/>
        <v>45632690</v>
      </c>
    </row>
    <row r="1535" spans="1:23" x14ac:dyDescent="0.55000000000000004">
      <c r="A1535" s="21" t="b">
        <f>SOF[[#This Row],[RepDate]]='Monthly-Individual-Data'!A1540</f>
        <v>0</v>
      </c>
      <c r="B1535" s="21">
        <v>44805</v>
      </c>
      <c r="C1535" t="s">
        <v>229</v>
      </c>
      <c r="D1535" t="s">
        <v>109</v>
      </c>
      <c r="E1535">
        <v>3</v>
      </c>
      <c r="F1535" t="str">
        <f>INDEX(Branch[Area],MATCH(SOF[[#This Row],[Branch]],Branch[SortCode],0))</f>
        <v>South &amp; East</v>
      </c>
      <c r="G1535" t="str">
        <f>INDEX(Branch[Branch],MATCH(SOF[[#This Row],[Branch]],Branch[SortCode],0))</f>
        <v>Dungarvan</v>
      </c>
      <c r="V1535">
        <v>990634</v>
      </c>
      <c r="W1535" t="str">
        <f t="shared" si="28"/>
        <v>44634700</v>
      </c>
    </row>
    <row r="1536" spans="1:23" x14ac:dyDescent="0.55000000000000004">
      <c r="A1536" s="21" t="b">
        <f>SOF[[#This Row],[RepDate]]='Monthly-Individual-Data'!A1541</f>
        <v>0</v>
      </c>
      <c r="B1536" s="21">
        <v>44805</v>
      </c>
      <c r="C1536" t="s">
        <v>229</v>
      </c>
      <c r="D1536" t="s">
        <v>168</v>
      </c>
      <c r="E1536">
        <v>160</v>
      </c>
      <c r="F1536" t="str">
        <f>INDEX(Branch[Area],MATCH(SOF[[#This Row],[Branch]],Branch[SortCode],0))</f>
        <v>South &amp; East</v>
      </c>
      <c r="G1536" t="str">
        <f>INDEX(Branch[Branch],MATCH(SOF[[#This Row],[Branch]],Branch[SortCode],0))</f>
        <v>Dungarvan</v>
      </c>
      <c r="V1536">
        <v>990634</v>
      </c>
      <c r="W1536" t="str">
        <f t="shared" si="28"/>
        <v>44634700</v>
      </c>
    </row>
    <row r="1537" spans="1:23" x14ac:dyDescent="0.55000000000000004">
      <c r="A1537" s="21" t="b">
        <f>SOF[[#This Row],[RepDate]]='Monthly-Individual-Data'!A1542</f>
        <v>0</v>
      </c>
      <c r="B1537" s="21">
        <v>44805</v>
      </c>
      <c r="C1537" t="s">
        <v>232</v>
      </c>
      <c r="D1537" t="s">
        <v>109</v>
      </c>
      <c r="E1537">
        <v>77</v>
      </c>
      <c r="F1537" t="str">
        <f>INDEX(Branch[Area],MATCH(SOF[[#This Row],[Branch]],Branch[SortCode],0))</f>
        <v>South &amp; East</v>
      </c>
      <c r="G1537" t="str">
        <f>INDEX(Branch[Branch],MATCH(SOF[[#This Row],[Branch]],Branch[SortCode],0))</f>
        <v>Kilkenny</v>
      </c>
      <c r="V1537">
        <v>990636</v>
      </c>
      <c r="W1537" t="str">
        <f t="shared" si="28"/>
        <v>47636670</v>
      </c>
    </row>
    <row r="1538" spans="1:23" x14ac:dyDescent="0.55000000000000004">
      <c r="A1538" s="21" t="b">
        <f>SOF[[#This Row],[RepDate]]='Monthly-Individual-Data'!A1543</f>
        <v>0</v>
      </c>
      <c r="B1538" s="21">
        <v>44805</v>
      </c>
      <c r="C1538" t="s">
        <v>232</v>
      </c>
      <c r="D1538" t="s">
        <v>168</v>
      </c>
      <c r="E1538">
        <v>34</v>
      </c>
      <c r="F1538" t="str">
        <f>INDEX(Branch[Area],MATCH(SOF[[#This Row],[Branch]],Branch[SortCode],0))</f>
        <v>South &amp; East</v>
      </c>
      <c r="G1538" t="str">
        <f>INDEX(Branch[Branch],MATCH(SOF[[#This Row],[Branch]],Branch[SortCode],0))</f>
        <v>Kilkenny</v>
      </c>
      <c r="V1538">
        <v>990636</v>
      </c>
      <c r="W1538" t="str">
        <f t="shared" si="28"/>
        <v>47636670</v>
      </c>
    </row>
    <row r="1539" spans="1:23" x14ac:dyDescent="0.55000000000000004">
      <c r="A1539" s="21" t="b">
        <f>SOF[[#This Row],[RepDate]]='Monthly-Individual-Data'!A1544</f>
        <v>0</v>
      </c>
      <c r="B1539" s="21">
        <v>44805</v>
      </c>
      <c r="C1539" t="s">
        <v>232</v>
      </c>
      <c r="D1539" t="s">
        <v>169</v>
      </c>
      <c r="E1539">
        <v>34</v>
      </c>
      <c r="F1539" t="str">
        <f>INDEX(Branch[Area],MATCH(SOF[[#This Row],[Branch]],Branch[SortCode],0))</f>
        <v>South &amp; East</v>
      </c>
      <c r="G1539" t="str">
        <f>INDEX(Branch[Branch],MATCH(SOF[[#This Row],[Branch]],Branch[SortCode],0))</f>
        <v>Kilkenny</v>
      </c>
      <c r="V1539">
        <v>990636</v>
      </c>
      <c r="W1539" t="str">
        <f t="shared" ref="W1539:W1602" si="29">VLOOKUP(V1539,R:S,2,0)</f>
        <v>47636670</v>
      </c>
    </row>
    <row r="1540" spans="1:23" x14ac:dyDescent="0.55000000000000004">
      <c r="A1540" s="21" t="b">
        <f>SOF[[#This Row],[RepDate]]='Monthly-Individual-Data'!A1545</f>
        <v>0</v>
      </c>
      <c r="B1540" s="21">
        <v>44805</v>
      </c>
      <c r="C1540" t="s">
        <v>232</v>
      </c>
      <c r="D1540" t="s">
        <v>171</v>
      </c>
      <c r="E1540">
        <v>59</v>
      </c>
      <c r="F1540" t="str">
        <f>INDEX(Branch[Area],MATCH(SOF[[#This Row],[Branch]],Branch[SortCode],0))</f>
        <v>South &amp; East</v>
      </c>
      <c r="G1540" t="str">
        <f>INDEX(Branch[Branch],MATCH(SOF[[#This Row],[Branch]],Branch[SortCode],0))</f>
        <v>Kilkenny</v>
      </c>
      <c r="V1540">
        <v>990636</v>
      </c>
      <c r="W1540" t="str">
        <f t="shared" si="29"/>
        <v>47636670</v>
      </c>
    </row>
    <row r="1541" spans="1:23" x14ac:dyDescent="0.55000000000000004">
      <c r="A1541" s="21" t="b">
        <f>SOF[[#This Row],[RepDate]]='Monthly-Individual-Data'!A1546</f>
        <v>0</v>
      </c>
      <c r="B1541" s="21">
        <v>44805</v>
      </c>
      <c r="C1541" t="s">
        <v>232</v>
      </c>
      <c r="D1541" t="s">
        <v>174</v>
      </c>
      <c r="E1541">
        <v>42</v>
      </c>
      <c r="F1541" t="str">
        <f>INDEX(Branch[Area],MATCH(SOF[[#This Row],[Branch]],Branch[SortCode],0))</f>
        <v>South &amp; East</v>
      </c>
      <c r="G1541" t="str">
        <f>INDEX(Branch[Branch],MATCH(SOF[[#This Row],[Branch]],Branch[SortCode],0))</f>
        <v>Kilkenny</v>
      </c>
      <c r="V1541">
        <v>990636</v>
      </c>
      <c r="W1541" t="str">
        <f t="shared" si="29"/>
        <v>47636670</v>
      </c>
    </row>
    <row r="1542" spans="1:23" x14ac:dyDescent="0.55000000000000004">
      <c r="A1542" s="21" t="b">
        <f>SOF[[#This Row],[RepDate]]='Monthly-Individual-Data'!A1547</f>
        <v>0</v>
      </c>
      <c r="B1542" s="21">
        <v>44805</v>
      </c>
      <c r="C1542" t="s">
        <v>232</v>
      </c>
      <c r="D1542" t="s">
        <v>175</v>
      </c>
      <c r="E1542">
        <v>25</v>
      </c>
      <c r="F1542" t="str">
        <f>INDEX(Branch[Area],MATCH(SOF[[#This Row],[Branch]],Branch[SortCode],0))</f>
        <v>South &amp; East</v>
      </c>
      <c r="G1542" t="str">
        <f>INDEX(Branch[Branch],MATCH(SOF[[#This Row],[Branch]],Branch[SortCode],0))</f>
        <v>Kilkenny</v>
      </c>
      <c r="V1542">
        <v>990636</v>
      </c>
      <c r="W1542" t="str">
        <f t="shared" si="29"/>
        <v>47636670</v>
      </c>
    </row>
    <row r="1543" spans="1:23" x14ac:dyDescent="0.55000000000000004">
      <c r="A1543" s="21" t="b">
        <f>SOF[[#This Row],[RepDate]]='Monthly-Individual-Data'!A1548</f>
        <v>0</v>
      </c>
      <c r="B1543" s="21">
        <v>44805</v>
      </c>
      <c r="C1543" t="s">
        <v>232</v>
      </c>
      <c r="D1543" t="s">
        <v>179</v>
      </c>
      <c r="E1543">
        <v>155</v>
      </c>
      <c r="F1543" t="str">
        <f>INDEX(Branch[Area],MATCH(SOF[[#This Row],[Branch]],Branch[SortCode],0))</f>
        <v>South &amp; East</v>
      </c>
      <c r="G1543" t="str">
        <f>INDEX(Branch[Branch],MATCH(SOF[[#This Row],[Branch]],Branch[SortCode],0))</f>
        <v>Kilkenny</v>
      </c>
      <c r="V1543">
        <v>990636</v>
      </c>
      <c r="W1543" t="str">
        <f t="shared" si="29"/>
        <v>47636670</v>
      </c>
    </row>
    <row r="1544" spans="1:23" x14ac:dyDescent="0.55000000000000004">
      <c r="A1544" s="21" t="b">
        <f>SOF[[#This Row],[RepDate]]='Monthly-Individual-Data'!A1549</f>
        <v>0</v>
      </c>
      <c r="B1544" s="21">
        <v>44805</v>
      </c>
      <c r="C1544" t="s">
        <v>232</v>
      </c>
      <c r="D1544" t="s">
        <v>180</v>
      </c>
      <c r="E1544">
        <v>73</v>
      </c>
      <c r="F1544" t="str">
        <f>INDEX(Branch[Area],MATCH(SOF[[#This Row],[Branch]],Branch[SortCode],0))</f>
        <v>South &amp; East</v>
      </c>
      <c r="G1544" t="str">
        <f>INDEX(Branch[Branch],MATCH(SOF[[#This Row],[Branch]],Branch[SortCode],0))</f>
        <v>Kilkenny</v>
      </c>
      <c r="V1544">
        <v>990636</v>
      </c>
      <c r="W1544" t="str">
        <f t="shared" si="29"/>
        <v>47636670</v>
      </c>
    </row>
    <row r="1545" spans="1:23" x14ac:dyDescent="0.55000000000000004">
      <c r="A1545" s="21" t="b">
        <f>SOF[[#This Row],[RepDate]]='Monthly-Individual-Data'!A1550</f>
        <v>0</v>
      </c>
      <c r="B1545" s="21">
        <v>44805</v>
      </c>
      <c r="C1545" t="s">
        <v>241</v>
      </c>
      <c r="D1545" t="s">
        <v>109</v>
      </c>
      <c r="E1545">
        <v>2</v>
      </c>
      <c r="F1545" t="str">
        <f>INDEX(Branch[Area],MATCH(SOF[[#This Row],[Branch]],Branch[SortCode],0))</f>
        <v>South &amp; East</v>
      </c>
      <c r="G1545" t="str">
        <f>INDEX(Branch[Branch],MATCH(SOF[[#This Row],[Branch]],Branch[SortCode],0))</f>
        <v>New Ross</v>
      </c>
      <c r="V1545">
        <v>990637</v>
      </c>
      <c r="W1545" t="str">
        <f t="shared" si="29"/>
        <v>56637580</v>
      </c>
    </row>
    <row r="1546" spans="1:23" x14ac:dyDescent="0.55000000000000004">
      <c r="A1546" s="21" t="b">
        <f>SOF[[#This Row],[RepDate]]='Monthly-Individual-Data'!A1551</f>
        <v>0</v>
      </c>
      <c r="B1546" s="21">
        <v>44805</v>
      </c>
      <c r="C1546" t="s">
        <v>234</v>
      </c>
      <c r="D1546" t="s">
        <v>109</v>
      </c>
      <c r="E1546">
        <v>112</v>
      </c>
      <c r="F1546" t="str">
        <f>INDEX(Branch[Area],MATCH(SOF[[#This Row],[Branch]],Branch[SortCode],0))</f>
        <v>South &amp; East</v>
      </c>
      <c r="G1546" t="str">
        <f>INDEX(Branch[Branch],MATCH(SOF[[#This Row],[Branch]],Branch[SortCode],0))</f>
        <v>Carlow</v>
      </c>
      <c r="V1546">
        <v>990638</v>
      </c>
      <c r="W1546" t="str">
        <f t="shared" si="29"/>
        <v>49638650</v>
      </c>
    </row>
    <row r="1547" spans="1:23" x14ac:dyDescent="0.55000000000000004">
      <c r="A1547" s="21" t="b">
        <f>SOF[[#This Row],[RepDate]]='Monthly-Individual-Data'!A1552</f>
        <v>0</v>
      </c>
      <c r="B1547" s="21">
        <v>44805</v>
      </c>
      <c r="C1547" t="s">
        <v>234</v>
      </c>
      <c r="D1547" t="s">
        <v>168</v>
      </c>
      <c r="E1547">
        <v>4</v>
      </c>
      <c r="F1547" t="str">
        <f>INDEX(Branch[Area],MATCH(SOF[[#This Row],[Branch]],Branch[SortCode],0))</f>
        <v>South &amp; East</v>
      </c>
      <c r="G1547" t="str">
        <f>INDEX(Branch[Branch],MATCH(SOF[[#This Row],[Branch]],Branch[SortCode],0))</f>
        <v>Carlow</v>
      </c>
      <c r="V1547">
        <v>990638</v>
      </c>
      <c r="W1547" t="str">
        <f t="shared" si="29"/>
        <v>49638650</v>
      </c>
    </row>
    <row r="1548" spans="1:23" x14ac:dyDescent="0.55000000000000004">
      <c r="A1548" s="21" t="b">
        <f>SOF[[#This Row],[RepDate]]='Monthly-Individual-Data'!A1553</f>
        <v>0</v>
      </c>
      <c r="B1548" s="21">
        <v>44805</v>
      </c>
      <c r="C1548" t="s">
        <v>234</v>
      </c>
      <c r="D1548" t="s">
        <v>169</v>
      </c>
      <c r="E1548">
        <v>103</v>
      </c>
      <c r="F1548" t="str">
        <f>INDEX(Branch[Area],MATCH(SOF[[#This Row],[Branch]],Branch[SortCode],0))</f>
        <v>South &amp; East</v>
      </c>
      <c r="G1548" t="str">
        <f>INDEX(Branch[Branch],MATCH(SOF[[#This Row],[Branch]],Branch[SortCode],0))</f>
        <v>Carlow</v>
      </c>
      <c r="V1548">
        <v>990638</v>
      </c>
      <c r="W1548" t="str">
        <f t="shared" si="29"/>
        <v>49638650</v>
      </c>
    </row>
    <row r="1549" spans="1:23" x14ac:dyDescent="0.55000000000000004">
      <c r="A1549" s="21" t="b">
        <f>SOF[[#This Row],[RepDate]]='Monthly-Individual-Data'!A1554</f>
        <v>0</v>
      </c>
      <c r="B1549" s="21">
        <v>44805</v>
      </c>
      <c r="C1549" t="s">
        <v>242</v>
      </c>
      <c r="D1549" t="s">
        <v>109</v>
      </c>
      <c r="E1549">
        <v>123</v>
      </c>
      <c r="F1549" t="str">
        <f>INDEX(Branch[Area],MATCH(SOF[[#This Row],[Branch]],Branch[SortCode],0))</f>
        <v>South &amp; East</v>
      </c>
      <c r="G1549" t="str">
        <f>INDEX(Branch[Branch],MATCH(SOF[[#This Row],[Branch]],Branch[SortCode],0))</f>
        <v>Wexford</v>
      </c>
      <c r="V1549">
        <v>990639</v>
      </c>
      <c r="W1549" t="str">
        <f t="shared" si="29"/>
        <v>57639570</v>
      </c>
    </row>
    <row r="1550" spans="1:23" x14ac:dyDescent="0.55000000000000004">
      <c r="A1550" s="21" t="b">
        <f>SOF[[#This Row],[RepDate]]='Monthly-Individual-Data'!A1555</f>
        <v>0</v>
      </c>
      <c r="B1550" s="21">
        <v>44805</v>
      </c>
      <c r="C1550" t="s">
        <v>242</v>
      </c>
      <c r="D1550" t="s">
        <v>168</v>
      </c>
      <c r="E1550">
        <v>51</v>
      </c>
      <c r="F1550" t="str">
        <f>INDEX(Branch[Area],MATCH(SOF[[#This Row],[Branch]],Branch[SortCode],0))</f>
        <v>South &amp; East</v>
      </c>
      <c r="G1550" t="str">
        <f>INDEX(Branch[Branch],MATCH(SOF[[#This Row],[Branch]],Branch[SortCode],0))</f>
        <v>Wexford</v>
      </c>
      <c r="V1550">
        <v>990639</v>
      </c>
      <c r="W1550" t="str">
        <f t="shared" si="29"/>
        <v>57639570</v>
      </c>
    </row>
    <row r="1551" spans="1:23" x14ac:dyDescent="0.55000000000000004">
      <c r="A1551" s="21" t="b">
        <f>SOF[[#This Row],[RepDate]]='Monthly-Individual-Data'!A1556</f>
        <v>0</v>
      </c>
      <c r="B1551" s="21">
        <v>44805</v>
      </c>
      <c r="C1551" t="s">
        <v>242</v>
      </c>
      <c r="D1551" t="s">
        <v>169</v>
      </c>
      <c r="E1551">
        <v>43</v>
      </c>
      <c r="F1551" t="str">
        <f>INDEX(Branch[Area],MATCH(SOF[[#This Row],[Branch]],Branch[SortCode],0))</f>
        <v>South &amp; East</v>
      </c>
      <c r="G1551" t="str">
        <f>INDEX(Branch[Branch],MATCH(SOF[[#This Row],[Branch]],Branch[SortCode],0))</f>
        <v>Wexford</v>
      </c>
      <c r="V1551">
        <v>990639</v>
      </c>
      <c r="W1551" t="str">
        <f t="shared" si="29"/>
        <v>57639570</v>
      </c>
    </row>
    <row r="1552" spans="1:23" x14ac:dyDescent="0.55000000000000004">
      <c r="A1552" s="21" t="b">
        <f>SOF[[#This Row],[RepDate]]='Monthly-Individual-Data'!A1557</f>
        <v>0</v>
      </c>
      <c r="B1552" s="21">
        <v>44805</v>
      </c>
      <c r="C1552" t="s">
        <v>242</v>
      </c>
      <c r="D1552" t="s">
        <v>171</v>
      </c>
      <c r="E1552">
        <v>151</v>
      </c>
      <c r="F1552" t="str">
        <f>INDEX(Branch[Area],MATCH(SOF[[#This Row],[Branch]],Branch[SortCode],0))</f>
        <v>South &amp; East</v>
      </c>
      <c r="G1552" t="str">
        <f>INDEX(Branch[Branch],MATCH(SOF[[#This Row],[Branch]],Branch[SortCode],0))</f>
        <v>Wexford</v>
      </c>
      <c r="V1552">
        <v>990639</v>
      </c>
      <c r="W1552" t="str">
        <f t="shared" si="29"/>
        <v>57639570</v>
      </c>
    </row>
    <row r="1553" spans="1:23" x14ac:dyDescent="0.55000000000000004">
      <c r="A1553" s="21" t="b">
        <f>SOF[[#This Row],[RepDate]]='Monthly-Individual-Data'!A1558</f>
        <v>0</v>
      </c>
      <c r="B1553" s="21">
        <v>44805</v>
      </c>
      <c r="C1553" t="s">
        <v>242</v>
      </c>
      <c r="D1553" t="s">
        <v>173</v>
      </c>
      <c r="E1553">
        <v>85</v>
      </c>
      <c r="F1553" t="str">
        <f>INDEX(Branch[Area],MATCH(SOF[[#This Row],[Branch]],Branch[SortCode],0))</f>
        <v>South &amp; East</v>
      </c>
      <c r="G1553" t="str">
        <f>INDEX(Branch[Branch],MATCH(SOF[[#This Row],[Branch]],Branch[SortCode],0))</f>
        <v>Wexford</v>
      </c>
      <c r="V1553">
        <v>990639</v>
      </c>
      <c r="W1553" t="str">
        <f t="shared" si="29"/>
        <v>57639570</v>
      </c>
    </row>
    <row r="1554" spans="1:23" x14ac:dyDescent="0.55000000000000004">
      <c r="A1554" s="21" t="b">
        <f>SOF[[#This Row],[RepDate]]='Monthly-Individual-Data'!A1559</f>
        <v>0</v>
      </c>
      <c r="B1554" s="21">
        <v>44805</v>
      </c>
      <c r="C1554" t="s">
        <v>242</v>
      </c>
      <c r="D1554" t="s">
        <v>174</v>
      </c>
      <c r="E1554">
        <v>17</v>
      </c>
      <c r="F1554" t="str">
        <f>INDEX(Branch[Area],MATCH(SOF[[#This Row],[Branch]],Branch[SortCode],0))</f>
        <v>South &amp; East</v>
      </c>
      <c r="G1554" t="str">
        <f>INDEX(Branch[Branch],MATCH(SOF[[#This Row],[Branch]],Branch[SortCode],0))</f>
        <v>Wexford</v>
      </c>
      <c r="V1554">
        <v>990639</v>
      </c>
      <c r="W1554" t="str">
        <f t="shared" si="29"/>
        <v>57639570</v>
      </c>
    </row>
    <row r="1555" spans="1:23" x14ac:dyDescent="0.55000000000000004">
      <c r="A1555" s="21" t="b">
        <f>SOF[[#This Row],[RepDate]]='Monthly-Individual-Data'!A1560</f>
        <v>0</v>
      </c>
      <c r="B1555" s="21">
        <v>44805</v>
      </c>
      <c r="C1555" t="s">
        <v>242</v>
      </c>
      <c r="D1555" t="s">
        <v>175</v>
      </c>
      <c r="E1555">
        <v>73</v>
      </c>
      <c r="F1555" t="str">
        <f>INDEX(Branch[Area],MATCH(SOF[[#This Row],[Branch]],Branch[SortCode],0))</f>
        <v>South &amp; East</v>
      </c>
      <c r="G1555" t="str">
        <f>INDEX(Branch[Branch],MATCH(SOF[[#This Row],[Branch]],Branch[SortCode],0))</f>
        <v>Wexford</v>
      </c>
      <c r="V1555">
        <v>990639</v>
      </c>
      <c r="W1555" t="str">
        <f t="shared" si="29"/>
        <v>57639570</v>
      </c>
    </row>
    <row r="1556" spans="1:23" x14ac:dyDescent="0.55000000000000004">
      <c r="A1556" s="21" t="b">
        <f>SOF[[#This Row],[RepDate]]='Monthly-Individual-Data'!A1561</f>
        <v>0</v>
      </c>
      <c r="B1556" s="21">
        <v>44805</v>
      </c>
      <c r="C1556" t="s">
        <v>242</v>
      </c>
      <c r="D1556" t="s">
        <v>177</v>
      </c>
      <c r="E1556">
        <v>2</v>
      </c>
      <c r="F1556" t="str">
        <f>INDEX(Branch[Area],MATCH(SOF[[#This Row],[Branch]],Branch[SortCode],0))</f>
        <v>South &amp; East</v>
      </c>
      <c r="G1556" t="str">
        <f>INDEX(Branch[Branch],MATCH(SOF[[#This Row],[Branch]],Branch[SortCode],0))</f>
        <v>Wexford</v>
      </c>
      <c r="V1556">
        <v>990639</v>
      </c>
      <c r="W1556" t="str">
        <f t="shared" si="29"/>
        <v>57639570</v>
      </c>
    </row>
    <row r="1557" spans="1:23" x14ac:dyDescent="0.55000000000000004">
      <c r="A1557" s="21" t="b">
        <f>SOF[[#This Row],[RepDate]]='Monthly-Individual-Data'!A1562</f>
        <v>0</v>
      </c>
      <c r="B1557" s="21">
        <v>44805</v>
      </c>
      <c r="C1557" t="s">
        <v>242</v>
      </c>
      <c r="D1557" t="s">
        <v>180</v>
      </c>
      <c r="E1557">
        <v>67</v>
      </c>
      <c r="F1557" t="str">
        <f>INDEX(Branch[Area],MATCH(SOF[[#This Row],[Branch]],Branch[SortCode],0))</f>
        <v>South &amp; East</v>
      </c>
      <c r="G1557" t="str">
        <f>INDEX(Branch[Branch],MATCH(SOF[[#This Row],[Branch]],Branch[SortCode],0))</f>
        <v>Wexford</v>
      </c>
      <c r="V1557">
        <v>990639</v>
      </c>
      <c r="W1557" t="str">
        <f t="shared" si="29"/>
        <v>57639570</v>
      </c>
    </row>
    <row r="1558" spans="1:23" x14ac:dyDescent="0.55000000000000004">
      <c r="A1558" s="21" t="b">
        <f>SOF[[#This Row],[RepDate]]='Monthly-Individual-Data'!A1563</f>
        <v>0</v>
      </c>
      <c r="B1558" s="21">
        <v>44805</v>
      </c>
      <c r="C1558" t="s">
        <v>227</v>
      </c>
      <c r="D1558" t="s">
        <v>109</v>
      </c>
      <c r="E1558">
        <v>41</v>
      </c>
      <c r="F1558" t="str">
        <f>INDEX(Branch[Area],MATCH(SOF[[#This Row],[Branch]],Branch[SortCode],0))</f>
        <v>South &amp; East</v>
      </c>
      <c r="G1558" t="str">
        <f>INDEX(Branch[Branch],MATCH(SOF[[#This Row],[Branch]],Branch[SortCode],0))</f>
        <v>Ardkeen</v>
      </c>
      <c r="V1558">
        <v>990647</v>
      </c>
      <c r="W1558" t="str">
        <f t="shared" si="29"/>
        <v>42647720</v>
      </c>
    </row>
    <row r="1559" spans="1:23" x14ac:dyDescent="0.55000000000000004">
      <c r="A1559" s="21" t="b">
        <f>SOF[[#This Row],[RepDate]]='Monthly-Individual-Data'!A1564</f>
        <v>0</v>
      </c>
      <c r="B1559" s="21">
        <v>44805</v>
      </c>
      <c r="C1559" t="s">
        <v>227</v>
      </c>
      <c r="D1559" t="s">
        <v>169</v>
      </c>
      <c r="E1559">
        <v>34</v>
      </c>
      <c r="F1559" t="str">
        <f>INDEX(Branch[Area],MATCH(SOF[[#This Row],[Branch]],Branch[SortCode],0))</f>
        <v>South &amp; East</v>
      </c>
      <c r="G1559" t="str">
        <f>INDEX(Branch[Branch],MATCH(SOF[[#This Row],[Branch]],Branch[SortCode],0))</f>
        <v>Ardkeen</v>
      </c>
      <c r="V1559">
        <v>990647</v>
      </c>
      <c r="W1559" t="str">
        <f t="shared" si="29"/>
        <v>42647720</v>
      </c>
    </row>
    <row r="1560" spans="1:23" x14ac:dyDescent="0.55000000000000004">
      <c r="A1560" s="21" t="b">
        <f>SOF[[#This Row],[RepDate]]='Monthly-Individual-Data'!A1565</f>
        <v>0</v>
      </c>
      <c r="B1560" s="21">
        <v>44805</v>
      </c>
      <c r="C1560" t="s">
        <v>244</v>
      </c>
      <c r="D1560" t="s">
        <v>109</v>
      </c>
      <c r="E1560">
        <v>14</v>
      </c>
      <c r="F1560" t="str">
        <f>INDEX(Branch[Area],MATCH(SOF[[#This Row],[Branch]],Branch[SortCode],0))</f>
        <v>South &amp; East</v>
      </c>
      <c r="G1560" t="str">
        <f>INDEX(Branch[Branch],MATCH(SOF[[#This Row],[Branch]],Branch[SortCode],0))</f>
        <v>Gorey</v>
      </c>
      <c r="V1560">
        <v>990665</v>
      </c>
      <c r="W1560" t="str">
        <f t="shared" si="29"/>
        <v>59665550</v>
      </c>
    </row>
    <row r="1561" spans="1:23" x14ac:dyDescent="0.55000000000000004">
      <c r="A1561" s="21" t="b">
        <f>SOF[[#This Row],[RepDate]]='Monthly-Individual-Data'!A1566</f>
        <v>0</v>
      </c>
      <c r="B1561" s="21">
        <v>44805</v>
      </c>
      <c r="C1561" t="s">
        <v>244</v>
      </c>
      <c r="D1561" t="s">
        <v>169</v>
      </c>
      <c r="E1561">
        <v>136</v>
      </c>
      <c r="F1561" t="str">
        <f>INDEX(Branch[Area],MATCH(SOF[[#This Row],[Branch]],Branch[SortCode],0))</f>
        <v>South &amp; East</v>
      </c>
      <c r="G1561" t="str">
        <f>INDEX(Branch[Branch],MATCH(SOF[[#This Row],[Branch]],Branch[SortCode],0))</f>
        <v>Gorey</v>
      </c>
      <c r="V1561">
        <v>990665</v>
      </c>
      <c r="W1561" t="str">
        <f t="shared" si="29"/>
        <v>59665550</v>
      </c>
    </row>
    <row r="1562" spans="1:23" x14ac:dyDescent="0.55000000000000004">
      <c r="A1562" s="21" t="b">
        <f>SOF[[#This Row],[RepDate]]='Monthly-Individual-Data'!A1567</f>
        <v>0</v>
      </c>
      <c r="B1562" s="21">
        <v>44805</v>
      </c>
      <c r="C1562" t="s">
        <v>262</v>
      </c>
      <c r="D1562" t="s">
        <v>109</v>
      </c>
      <c r="E1562">
        <v>104</v>
      </c>
      <c r="F1562" t="str">
        <f>INDEX(Branch[Area],MATCH(SOF[[#This Row],[Branch]],Branch[SortCode],0))</f>
        <v>South &amp; East</v>
      </c>
      <c r="G1562" t="str">
        <f>INDEX(Branch[Branch],MATCH(SOF[[#This Row],[Branch]],Branch[SortCode],0))</f>
        <v>Patrick Street</v>
      </c>
      <c r="V1562">
        <v>990703</v>
      </c>
      <c r="W1562" t="str">
        <f t="shared" si="29"/>
        <v>77703370</v>
      </c>
    </row>
    <row r="1563" spans="1:23" x14ac:dyDescent="0.55000000000000004">
      <c r="A1563" s="21" t="b">
        <f>SOF[[#This Row],[RepDate]]='Monthly-Individual-Data'!A1568</f>
        <v>0</v>
      </c>
      <c r="B1563" s="21">
        <v>44805</v>
      </c>
      <c r="C1563" t="s">
        <v>262</v>
      </c>
      <c r="D1563" t="s">
        <v>169</v>
      </c>
      <c r="E1563">
        <v>70</v>
      </c>
      <c r="F1563" t="str">
        <f>INDEX(Branch[Area],MATCH(SOF[[#This Row],[Branch]],Branch[SortCode],0))</f>
        <v>South &amp; East</v>
      </c>
      <c r="G1563" t="str">
        <f>INDEX(Branch[Branch],MATCH(SOF[[#This Row],[Branch]],Branch[SortCode],0))</f>
        <v>Patrick Street</v>
      </c>
      <c r="V1563">
        <v>990703</v>
      </c>
      <c r="W1563" t="str">
        <f t="shared" si="29"/>
        <v>77703370</v>
      </c>
    </row>
    <row r="1564" spans="1:23" x14ac:dyDescent="0.55000000000000004">
      <c r="A1564" s="21" t="b">
        <f>SOF[[#This Row],[RepDate]]='Monthly-Individual-Data'!A1569</f>
        <v>0</v>
      </c>
      <c r="B1564" s="21">
        <v>44805</v>
      </c>
      <c r="C1564" t="s">
        <v>262</v>
      </c>
      <c r="D1564" t="s">
        <v>171</v>
      </c>
      <c r="E1564">
        <v>30</v>
      </c>
      <c r="F1564" t="str">
        <f>INDEX(Branch[Area],MATCH(SOF[[#This Row],[Branch]],Branch[SortCode],0))</f>
        <v>South &amp; East</v>
      </c>
      <c r="G1564" t="str">
        <f>INDEX(Branch[Branch],MATCH(SOF[[#This Row],[Branch]],Branch[SortCode],0))</f>
        <v>Patrick Street</v>
      </c>
      <c r="V1564">
        <v>990703</v>
      </c>
      <c r="W1564" t="str">
        <f t="shared" si="29"/>
        <v>77703370</v>
      </c>
    </row>
    <row r="1565" spans="1:23" x14ac:dyDescent="0.55000000000000004">
      <c r="A1565" s="21" t="b">
        <f>SOF[[#This Row],[RepDate]]='Monthly-Individual-Data'!A1570</f>
        <v>0</v>
      </c>
      <c r="B1565" s="21">
        <v>44805</v>
      </c>
      <c r="C1565" t="s">
        <v>262</v>
      </c>
      <c r="D1565" t="s">
        <v>172</v>
      </c>
      <c r="E1565">
        <v>57</v>
      </c>
      <c r="F1565" t="str">
        <f>INDEX(Branch[Area],MATCH(SOF[[#This Row],[Branch]],Branch[SortCode],0))</f>
        <v>South &amp; East</v>
      </c>
      <c r="G1565" t="str">
        <f>INDEX(Branch[Branch],MATCH(SOF[[#This Row],[Branch]],Branch[SortCode],0))</f>
        <v>Patrick Street</v>
      </c>
      <c r="V1565">
        <v>990703</v>
      </c>
      <c r="W1565" t="str">
        <f t="shared" si="29"/>
        <v>77703370</v>
      </c>
    </row>
    <row r="1566" spans="1:23" x14ac:dyDescent="0.55000000000000004">
      <c r="A1566" s="21" t="b">
        <f>SOF[[#This Row],[RepDate]]='Monthly-Individual-Data'!A1571</f>
        <v>0</v>
      </c>
      <c r="B1566" s="21">
        <v>44805</v>
      </c>
      <c r="C1566" t="s">
        <v>262</v>
      </c>
      <c r="D1566" t="s">
        <v>174</v>
      </c>
      <c r="E1566">
        <v>65</v>
      </c>
      <c r="F1566" t="str">
        <f>INDEX(Branch[Area],MATCH(SOF[[#This Row],[Branch]],Branch[SortCode],0))</f>
        <v>South &amp; East</v>
      </c>
      <c r="G1566" t="str">
        <f>INDEX(Branch[Branch],MATCH(SOF[[#This Row],[Branch]],Branch[SortCode],0))</f>
        <v>Patrick Street</v>
      </c>
      <c r="V1566">
        <v>990703</v>
      </c>
      <c r="W1566" t="str">
        <f t="shared" si="29"/>
        <v>77703370</v>
      </c>
    </row>
    <row r="1567" spans="1:23" x14ac:dyDescent="0.55000000000000004">
      <c r="A1567" s="21" t="b">
        <f>SOF[[#This Row],[RepDate]]='Monthly-Individual-Data'!A1572</f>
        <v>0</v>
      </c>
      <c r="B1567" s="21">
        <v>44805</v>
      </c>
      <c r="C1567" t="s">
        <v>262</v>
      </c>
      <c r="D1567" t="s">
        <v>175</v>
      </c>
      <c r="E1567">
        <v>25</v>
      </c>
      <c r="F1567" t="str">
        <f>INDEX(Branch[Area],MATCH(SOF[[#This Row],[Branch]],Branch[SortCode],0))</f>
        <v>South &amp; East</v>
      </c>
      <c r="G1567" t="str">
        <f>INDEX(Branch[Branch],MATCH(SOF[[#This Row],[Branch]],Branch[SortCode],0))</f>
        <v>Patrick Street</v>
      </c>
      <c r="V1567">
        <v>990703</v>
      </c>
      <c r="W1567" t="str">
        <f t="shared" si="29"/>
        <v>77703370</v>
      </c>
    </row>
    <row r="1568" spans="1:23" x14ac:dyDescent="0.55000000000000004">
      <c r="A1568" s="21" t="b">
        <f>SOF[[#This Row],[RepDate]]='Monthly-Individual-Data'!A1573</f>
        <v>0</v>
      </c>
      <c r="B1568" s="21">
        <v>44805</v>
      </c>
      <c r="C1568" t="s">
        <v>262</v>
      </c>
      <c r="D1568" t="s">
        <v>180</v>
      </c>
      <c r="E1568">
        <v>60</v>
      </c>
      <c r="F1568" t="str">
        <f>INDEX(Branch[Area],MATCH(SOF[[#This Row],[Branch]],Branch[SortCode],0))</f>
        <v>South &amp; East</v>
      </c>
      <c r="G1568" t="str">
        <f>INDEX(Branch[Branch],MATCH(SOF[[#This Row],[Branch]],Branch[SortCode],0))</f>
        <v>Patrick Street</v>
      </c>
      <c r="V1568">
        <v>990703</v>
      </c>
      <c r="W1568" t="str">
        <f t="shared" si="29"/>
        <v>77703370</v>
      </c>
    </row>
    <row r="1569" spans="1:23" x14ac:dyDescent="0.55000000000000004">
      <c r="A1569" s="21" t="b">
        <f>SOF[[#This Row],[RepDate]]='Monthly-Individual-Data'!A1574</f>
        <v>0</v>
      </c>
      <c r="B1569" s="21">
        <v>44805</v>
      </c>
      <c r="C1569" t="s">
        <v>250</v>
      </c>
      <c r="D1569" t="s">
        <v>109</v>
      </c>
      <c r="E1569">
        <v>76</v>
      </c>
      <c r="F1569" t="str">
        <f>INDEX(Branch[Area],MATCH(SOF[[#This Row],[Branch]],Branch[SortCode],0))</f>
        <v>South &amp; East</v>
      </c>
      <c r="G1569" t="str">
        <f>INDEX(Branch[Branch],MATCH(SOF[[#This Row],[Branch]],Branch[SortCode],0))</f>
        <v>Midleton</v>
      </c>
      <c r="V1569">
        <v>990705</v>
      </c>
      <c r="W1569" t="str">
        <f t="shared" si="29"/>
        <v>65705490</v>
      </c>
    </row>
    <row r="1570" spans="1:23" x14ac:dyDescent="0.55000000000000004">
      <c r="A1570" s="21" t="b">
        <f>SOF[[#This Row],[RepDate]]='Monthly-Individual-Data'!A1575</f>
        <v>0</v>
      </c>
      <c r="B1570" s="21">
        <v>44805</v>
      </c>
      <c r="C1570" t="s">
        <v>250</v>
      </c>
      <c r="D1570" t="s">
        <v>168</v>
      </c>
      <c r="E1570">
        <v>30</v>
      </c>
      <c r="F1570" t="str">
        <f>INDEX(Branch[Area],MATCH(SOF[[#This Row],[Branch]],Branch[SortCode],0))</f>
        <v>South &amp; East</v>
      </c>
      <c r="G1570" t="str">
        <f>INDEX(Branch[Branch],MATCH(SOF[[#This Row],[Branch]],Branch[SortCode],0))</f>
        <v>Midleton</v>
      </c>
      <c r="V1570">
        <v>990705</v>
      </c>
      <c r="W1570" t="str">
        <f t="shared" si="29"/>
        <v>65705490</v>
      </c>
    </row>
    <row r="1571" spans="1:23" x14ac:dyDescent="0.55000000000000004">
      <c r="A1571" s="21" t="b">
        <f>SOF[[#This Row],[RepDate]]='Monthly-Individual-Data'!A1576</f>
        <v>0</v>
      </c>
      <c r="B1571" s="21">
        <v>44805</v>
      </c>
      <c r="C1571" t="s">
        <v>250</v>
      </c>
      <c r="D1571" t="s">
        <v>169</v>
      </c>
      <c r="E1571">
        <v>120</v>
      </c>
      <c r="F1571" t="str">
        <f>INDEX(Branch[Area],MATCH(SOF[[#This Row],[Branch]],Branch[SortCode],0))</f>
        <v>South &amp; East</v>
      </c>
      <c r="G1571" t="str">
        <f>INDEX(Branch[Branch],MATCH(SOF[[#This Row],[Branch]],Branch[SortCode],0))</f>
        <v>Midleton</v>
      </c>
      <c r="V1571">
        <v>990705</v>
      </c>
      <c r="W1571" t="str">
        <f t="shared" si="29"/>
        <v>65705490</v>
      </c>
    </row>
    <row r="1572" spans="1:23" x14ac:dyDescent="0.55000000000000004">
      <c r="A1572" s="21" t="b">
        <f>SOF[[#This Row],[RepDate]]='Monthly-Individual-Data'!A1577</f>
        <v>0</v>
      </c>
      <c r="B1572" s="21">
        <v>44805</v>
      </c>
      <c r="C1572" t="s">
        <v>250</v>
      </c>
      <c r="D1572" t="s">
        <v>170</v>
      </c>
      <c r="E1572">
        <v>143</v>
      </c>
      <c r="F1572" t="str">
        <f>INDEX(Branch[Area],MATCH(SOF[[#This Row],[Branch]],Branch[SortCode],0))</f>
        <v>South &amp; East</v>
      </c>
      <c r="G1572" t="str">
        <f>INDEX(Branch[Branch],MATCH(SOF[[#This Row],[Branch]],Branch[SortCode],0))</f>
        <v>Midleton</v>
      </c>
      <c r="V1572">
        <v>990705</v>
      </c>
      <c r="W1572" t="str">
        <f t="shared" si="29"/>
        <v>65705490</v>
      </c>
    </row>
    <row r="1573" spans="1:23" x14ac:dyDescent="0.55000000000000004">
      <c r="A1573" s="21" t="b">
        <f>SOF[[#This Row],[RepDate]]='Monthly-Individual-Data'!A1578</f>
        <v>0</v>
      </c>
      <c r="B1573" s="21">
        <v>44805</v>
      </c>
      <c r="C1573" t="s">
        <v>250</v>
      </c>
      <c r="D1573" t="s">
        <v>171</v>
      </c>
      <c r="E1573">
        <v>145</v>
      </c>
      <c r="F1573" t="str">
        <f>INDEX(Branch[Area],MATCH(SOF[[#This Row],[Branch]],Branch[SortCode],0))</f>
        <v>South &amp; East</v>
      </c>
      <c r="G1573" t="str">
        <f>INDEX(Branch[Branch],MATCH(SOF[[#This Row],[Branch]],Branch[SortCode],0))</f>
        <v>Midleton</v>
      </c>
      <c r="V1573">
        <v>990705</v>
      </c>
      <c r="W1573" t="str">
        <f t="shared" si="29"/>
        <v>65705490</v>
      </c>
    </row>
    <row r="1574" spans="1:23" x14ac:dyDescent="0.55000000000000004">
      <c r="A1574" s="21" t="b">
        <f>SOF[[#This Row],[RepDate]]='Monthly-Individual-Data'!A1579</f>
        <v>0</v>
      </c>
      <c r="B1574" s="21">
        <v>44805</v>
      </c>
      <c r="C1574" t="s">
        <v>250</v>
      </c>
      <c r="D1574" t="s">
        <v>173</v>
      </c>
      <c r="E1574">
        <v>83</v>
      </c>
      <c r="F1574" t="str">
        <f>INDEX(Branch[Area],MATCH(SOF[[#This Row],[Branch]],Branch[SortCode],0))</f>
        <v>South &amp; East</v>
      </c>
      <c r="G1574" t="str">
        <f>INDEX(Branch[Branch],MATCH(SOF[[#This Row],[Branch]],Branch[SortCode],0))</f>
        <v>Midleton</v>
      </c>
      <c r="V1574">
        <v>990705</v>
      </c>
      <c r="W1574" t="str">
        <f t="shared" si="29"/>
        <v>65705490</v>
      </c>
    </row>
    <row r="1575" spans="1:23" x14ac:dyDescent="0.55000000000000004">
      <c r="A1575" s="21" t="b">
        <f>SOF[[#This Row],[RepDate]]='Monthly-Individual-Data'!A1580</f>
        <v>0</v>
      </c>
      <c r="B1575" s="21">
        <v>44805</v>
      </c>
      <c r="C1575" t="s">
        <v>250</v>
      </c>
      <c r="D1575" t="s">
        <v>174</v>
      </c>
      <c r="E1575">
        <v>115</v>
      </c>
      <c r="F1575" t="str">
        <f>INDEX(Branch[Area],MATCH(SOF[[#This Row],[Branch]],Branch[SortCode],0))</f>
        <v>South &amp; East</v>
      </c>
      <c r="G1575" t="str">
        <f>INDEX(Branch[Branch],MATCH(SOF[[#This Row],[Branch]],Branch[SortCode],0))</f>
        <v>Midleton</v>
      </c>
      <c r="V1575">
        <v>990705</v>
      </c>
      <c r="W1575" t="str">
        <f t="shared" si="29"/>
        <v>65705490</v>
      </c>
    </row>
    <row r="1576" spans="1:23" x14ac:dyDescent="0.55000000000000004">
      <c r="A1576" s="21" t="b">
        <f>SOF[[#This Row],[RepDate]]='Monthly-Individual-Data'!A1581</f>
        <v>0</v>
      </c>
      <c r="B1576" s="21">
        <v>44805</v>
      </c>
      <c r="C1576" t="s">
        <v>250</v>
      </c>
      <c r="D1576" t="s">
        <v>175</v>
      </c>
      <c r="E1576">
        <v>134</v>
      </c>
      <c r="F1576" t="str">
        <f>INDEX(Branch[Area],MATCH(SOF[[#This Row],[Branch]],Branch[SortCode],0))</f>
        <v>South &amp; East</v>
      </c>
      <c r="G1576" t="str">
        <f>INDEX(Branch[Branch],MATCH(SOF[[#This Row],[Branch]],Branch[SortCode],0))</f>
        <v>Midleton</v>
      </c>
      <c r="V1576">
        <v>990705</v>
      </c>
      <c r="W1576" t="str">
        <f t="shared" si="29"/>
        <v>65705490</v>
      </c>
    </row>
    <row r="1577" spans="1:23" x14ac:dyDescent="0.55000000000000004">
      <c r="A1577" s="21" t="b">
        <f>SOF[[#This Row],[RepDate]]='Monthly-Individual-Data'!A1582</f>
        <v>0</v>
      </c>
      <c r="B1577" s="21">
        <v>44805</v>
      </c>
      <c r="C1577" t="s">
        <v>250</v>
      </c>
      <c r="D1577" t="s">
        <v>180</v>
      </c>
      <c r="E1577">
        <v>19</v>
      </c>
      <c r="F1577" t="str">
        <f>INDEX(Branch[Area],MATCH(SOF[[#This Row],[Branch]],Branch[SortCode],0))</f>
        <v>South &amp; East</v>
      </c>
      <c r="G1577" t="str">
        <f>INDEX(Branch[Branch],MATCH(SOF[[#This Row],[Branch]],Branch[SortCode],0))</f>
        <v>Midleton</v>
      </c>
      <c r="V1577">
        <v>990705</v>
      </c>
      <c r="W1577" t="str">
        <f t="shared" si="29"/>
        <v>65705490</v>
      </c>
    </row>
    <row r="1578" spans="1:23" x14ac:dyDescent="0.55000000000000004">
      <c r="A1578" s="21" t="b">
        <f>SOF[[#This Row],[RepDate]]='Monthly-Individual-Data'!A1583</f>
        <v>0</v>
      </c>
      <c r="B1578" s="21">
        <v>44805</v>
      </c>
      <c r="C1578" t="s">
        <v>247</v>
      </c>
      <c r="D1578" t="s">
        <v>109</v>
      </c>
      <c r="E1578">
        <v>29</v>
      </c>
      <c r="F1578" t="str">
        <f>INDEX(Branch[Area],MATCH(SOF[[#This Row],[Branch]],Branch[SortCode],0))</f>
        <v>South &amp; East</v>
      </c>
      <c r="G1578" t="str">
        <f>INDEX(Branch[Branch],MATCH(SOF[[#This Row],[Branch]],Branch[SortCode],0))</f>
        <v>Douglas</v>
      </c>
      <c r="V1578">
        <v>990706</v>
      </c>
      <c r="W1578" t="str">
        <f t="shared" si="29"/>
        <v>62706520</v>
      </c>
    </row>
    <row r="1579" spans="1:23" x14ac:dyDescent="0.55000000000000004">
      <c r="A1579" s="21" t="b">
        <f>SOF[[#This Row],[RepDate]]='Monthly-Individual-Data'!A1584</f>
        <v>0</v>
      </c>
      <c r="B1579" s="21">
        <v>44805</v>
      </c>
      <c r="C1579" t="s">
        <v>247</v>
      </c>
      <c r="D1579" t="s">
        <v>168</v>
      </c>
      <c r="E1579">
        <v>89</v>
      </c>
      <c r="F1579" t="str">
        <f>INDEX(Branch[Area],MATCH(SOF[[#This Row],[Branch]],Branch[SortCode],0))</f>
        <v>South &amp; East</v>
      </c>
      <c r="G1579" t="str">
        <f>INDEX(Branch[Branch],MATCH(SOF[[#This Row],[Branch]],Branch[SortCode],0))</f>
        <v>Douglas</v>
      </c>
      <c r="V1579">
        <v>990706</v>
      </c>
      <c r="W1579" t="str">
        <f t="shared" si="29"/>
        <v>62706520</v>
      </c>
    </row>
    <row r="1580" spans="1:23" x14ac:dyDescent="0.55000000000000004">
      <c r="A1580" s="21" t="b">
        <f>SOF[[#This Row],[RepDate]]='Monthly-Individual-Data'!A1585</f>
        <v>0</v>
      </c>
      <c r="B1580" s="21">
        <v>44805</v>
      </c>
      <c r="C1580" t="s">
        <v>247</v>
      </c>
      <c r="D1580" t="s">
        <v>169</v>
      </c>
      <c r="E1580">
        <v>73</v>
      </c>
      <c r="F1580" t="str">
        <f>INDEX(Branch[Area],MATCH(SOF[[#This Row],[Branch]],Branch[SortCode],0))</f>
        <v>South &amp; East</v>
      </c>
      <c r="G1580" t="str">
        <f>INDEX(Branch[Branch],MATCH(SOF[[#This Row],[Branch]],Branch[SortCode],0))</f>
        <v>Douglas</v>
      </c>
      <c r="V1580">
        <v>990706</v>
      </c>
      <c r="W1580" t="str">
        <f t="shared" si="29"/>
        <v>62706520</v>
      </c>
    </row>
    <row r="1581" spans="1:23" x14ac:dyDescent="0.55000000000000004">
      <c r="A1581" s="21" t="b">
        <f>SOF[[#This Row],[RepDate]]='Monthly-Individual-Data'!A1586</f>
        <v>0</v>
      </c>
      <c r="B1581" s="21">
        <v>44805</v>
      </c>
      <c r="C1581" t="s">
        <v>247</v>
      </c>
      <c r="D1581" t="s">
        <v>171</v>
      </c>
      <c r="E1581">
        <v>133</v>
      </c>
      <c r="F1581" t="str">
        <f>INDEX(Branch[Area],MATCH(SOF[[#This Row],[Branch]],Branch[SortCode],0))</f>
        <v>South &amp; East</v>
      </c>
      <c r="G1581" t="str">
        <f>INDEX(Branch[Branch],MATCH(SOF[[#This Row],[Branch]],Branch[SortCode],0))</f>
        <v>Douglas</v>
      </c>
      <c r="V1581">
        <v>990706</v>
      </c>
      <c r="W1581" t="str">
        <f t="shared" si="29"/>
        <v>62706520</v>
      </c>
    </row>
    <row r="1582" spans="1:23" x14ac:dyDescent="0.55000000000000004">
      <c r="A1582" s="21" t="b">
        <f>SOF[[#This Row],[RepDate]]='Monthly-Individual-Data'!A1587</f>
        <v>0</v>
      </c>
      <c r="B1582" s="21">
        <v>44805</v>
      </c>
      <c r="C1582" t="s">
        <v>247</v>
      </c>
      <c r="D1582" t="s">
        <v>172</v>
      </c>
      <c r="E1582">
        <v>70</v>
      </c>
      <c r="F1582" t="str">
        <f>INDEX(Branch[Area],MATCH(SOF[[#This Row],[Branch]],Branch[SortCode],0))</f>
        <v>South &amp; East</v>
      </c>
      <c r="G1582" t="str">
        <f>INDEX(Branch[Branch],MATCH(SOF[[#This Row],[Branch]],Branch[SortCode],0))</f>
        <v>Douglas</v>
      </c>
      <c r="V1582">
        <v>990706</v>
      </c>
      <c r="W1582" t="str">
        <f t="shared" si="29"/>
        <v>62706520</v>
      </c>
    </row>
    <row r="1583" spans="1:23" x14ac:dyDescent="0.55000000000000004">
      <c r="A1583" s="21" t="b">
        <f>SOF[[#This Row],[RepDate]]='Monthly-Individual-Data'!A1588</f>
        <v>0</v>
      </c>
      <c r="B1583" s="21">
        <v>44805</v>
      </c>
      <c r="C1583" t="s">
        <v>247</v>
      </c>
      <c r="D1583" t="s">
        <v>174</v>
      </c>
      <c r="E1583">
        <v>17</v>
      </c>
      <c r="F1583" t="str">
        <f>INDEX(Branch[Area],MATCH(SOF[[#This Row],[Branch]],Branch[SortCode],0))</f>
        <v>South &amp; East</v>
      </c>
      <c r="G1583" t="str">
        <f>INDEX(Branch[Branch],MATCH(SOF[[#This Row],[Branch]],Branch[SortCode],0))</f>
        <v>Douglas</v>
      </c>
      <c r="V1583">
        <v>990706</v>
      </c>
      <c r="W1583" t="str">
        <f t="shared" si="29"/>
        <v>62706520</v>
      </c>
    </row>
    <row r="1584" spans="1:23" x14ac:dyDescent="0.55000000000000004">
      <c r="A1584" s="21" t="b">
        <f>SOF[[#This Row],[RepDate]]='Monthly-Individual-Data'!A1589</f>
        <v>0</v>
      </c>
      <c r="B1584" s="21">
        <v>44805</v>
      </c>
      <c r="C1584" t="s">
        <v>247</v>
      </c>
      <c r="D1584" t="s">
        <v>175</v>
      </c>
      <c r="E1584">
        <v>67</v>
      </c>
      <c r="F1584" t="str">
        <f>INDEX(Branch[Area],MATCH(SOF[[#This Row],[Branch]],Branch[SortCode],0))</f>
        <v>South &amp; East</v>
      </c>
      <c r="G1584" t="str">
        <f>INDEX(Branch[Branch],MATCH(SOF[[#This Row],[Branch]],Branch[SortCode],0))</f>
        <v>Douglas</v>
      </c>
      <c r="V1584">
        <v>990706</v>
      </c>
      <c r="W1584" t="str">
        <f t="shared" si="29"/>
        <v>62706520</v>
      </c>
    </row>
    <row r="1585" spans="1:23" x14ac:dyDescent="0.55000000000000004">
      <c r="A1585" s="21" t="b">
        <f>SOF[[#This Row],[RepDate]]='Monthly-Individual-Data'!A1590</f>
        <v>0</v>
      </c>
      <c r="B1585" s="21">
        <v>44805</v>
      </c>
      <c r="C1585" t="s">
        <v>247</v>
      </c>
      <c r="D1585" t="s">
        <v>179</v>
      </c>
      <c r="E1585">
        <v>150</v>
      </c>
      <c r="F1585" t="str">
        <f>INDEX(Branch[Area],MATCH(SOF[[#This Row],[Branch]],Branch[SortCode],0))</f>
        <v>South &amp; East</v>
      </c>
      <c r="G1585" t="str">
        <f>INDEX(Branch[Branch],MATCH(SOF[[#This Row],[Branch]],Branch[SortCode],0))</f>
        <v>Douglas</v>
      </c>
      <c r="V1585">
        <v>990706</v>
      </c>
      <c r="W1585" t="str">
        <f t="shared" si="29"/>
        <v>62706520</v>
      </c>
    </row>
    <row r="1586" spans="1:23" x14ac:dyDescent="0.55000000000000004">
      <c r="A1586" s="21" t="b">
        <f>SOF[[#This Row],[RepDate]]='Monthly-Individual-Data'!A1591</f>
        <v>0</v>
      </c>
      <c r="B1586" s="21">
        <v>44805</v>
      </c>
      <c r="C1586" t="s">
        <v>247</v>
      </c>
      <c r="D1586" t="s">
        <v>180</v>
      </c>
      <c r="E1586">
        <v>18</v>
      </c>
      <c r="F1586" t="str">
        <f>INDEX(Branch[Area],MATCH(SOF[[#This Row],[Branch]],Branch[SortCode],0))</f>
        <v>South &amp; East</v>
      </c>
      <c r="G1586" t="str">
        <f>INDEX(Branch[Branch],MATCH(SOF[[#This Row],[Branch]],Branch[SortCode],0))</f>
        <v>Douglas</v>
      </c>
      <c r="V1586">
        <v>990706</v>
      </c>
      <c r="W1586" t="str">
        <f t="shared" si="29"/>
        <v>62706520</v>
      </c>
    </row>
    <row r="1587" spans="1:23" x14ac:dyDescent="0.55000000000000004">
      <c r="A1587" s="21" t="b">
        <f>SOF[[#This Row],[RepDate]]='Monthly-Individual-Data'!A1592</f>
        <v>0</v>
      </c>
      <c r="B1587" s="21">
        <v>44805</v>
      </c>
      <c r="C1587" t="s">
        <v>247</v>
      </c>
      <c r="D1587" t="s">
        <v>182</v>
      </c>
      <c r="E1587">
        <v>25</v>
      </c>
      <c r="F1587" t="str">
        <f>INDEX(Branch[Area],MATCH(SOF[[#This Row],[Branch]],Branch[SortCode],0))</f>
        <v>South &amp; East</v>
      </c>
      <c r="G1587" t="str">
        <f>INDEX(Branch[Branch],MATCH(SOF[[#This Row],[Branch]],Branch[SortCode],0))</f>
        <v>Douglas</v>
      </c>
      <c r="V1587">
        <v>990706</v>
      </c>
      <c r="W1587" t="str">
        <f t="shared" si="29"/>
        <v>62706520</v>
      </c>
    </row>
    <row r="1588" spans="1:23" x14ac:dyDescent="0.55000000000000004">
      <c r="A1588" s="21" t="b">
        <f>SOF[[#This Row],[RepDate]]='Monthly-Individual-Data'!A1593</f>
        <v>0</v>
      </c>
      <c r="B1588" s="21">
        <v>44805</v>
      </c>
      <c r="C1588" t="s">
        <v>264</v>
      </c>
      <c r="D1588" t="s">
        <v>109</v>
      </c>
      <c r="E1588">
        <v>74</v>
      </c>
      <c r="F1588" t="str">
        <f>INDEX(Branch[Area],MATCH(SOF[[#This Row],[Branch]],Branch[SortCode],0))</f>
        <v>South &amp; East</v>
      </c>
      <c r="G1588" t="str">
        <f>INDEX(Branch[Branch],MATCH(SOF[[#This Row],[Branch]],Branch[SortCode],0))</f>
        <v>Blackpool</v>
      </c>
      <c r="V1588">
        <v>990707</v>
      </c>
      <c r="W1588" t="str">
        <f t="shared" si="29"/>
        <v>79707350</v>
      </c>
    </row>
    <row r="1589" spans="1:23" x14ac:dyDescent="0.55000000000000004">
      <c r="A1589" s="21" t="b">
        <f>SOF[[#This Row],[RepDate]]='Monthly-Individual-Data'!A1594</f>
        <v>0</v>
      </c>
      <c r="B1589" s="21">
        <v>44805</v>
      </c>
      <c r="C1589" t="s">
        <v>264</v>
      </c>
      <c r="D1589" t="s">
        <v>169</v>
      </c>
      <c r="E1589">
        <v>160</v>
      </c>
      <c r="F1589" t="str">
        <f>INDEX(Branch[Area],MATCH(SOF[[#This Row],[Branch]],Branch[SortCode],0))</f>
        <v>South &amp; East</v>
      </c>
      <c r="G1589" t="str">
        <f>INDEX(Branch[Branch],MATCH(SOF[[#This Row],[Branch]],Branch[SortCode],0))</f>
        <v>Blackpool</v>
      </c>
      <c r="V1589">
        <v>990707</v>
      </c>
      <c r="W1589" t="str">
        <f t="shared" si="29"/>
        <v>79707350</v>
      </c>
    </row>
    <row r="1590" spans="1:23" x14ac:dyDescent="0.55000000000000004">
      <c r="A1590" s="21" t="b">
        <f>SOF[[#This Row],[RepDate]]='Monthly-Individual-Data'!A1595</f>
        <v>0</v>
      </c>
      <c r="B1590" s="21">
        <v>44805</v>
      </c>
      <c r="C1590" t="s">
        <v>254</v>
      </c>
      <c r="D1590" t="s">
        <v>109</v>
      </c>
      <c r="E1590">
        <v>37</v>
      </c>
      <c r="F1590" t="str">
        <f>INDEX(Branch[Area],MATCH(SOF[[#This Row],[Branch]],Branch[SortCode],0))</f>
        <v>South &amp; East</v>
      </c>
      <c r="G1590" t="str">
        <f>INDEX(Branch[Branch],MATCH(SOF[[#This Row],[Branch]],Branch[SortCode],0))</f>
        <v>Bishopstown</v>
      </c>
      <c r="V1590">
        <v>990709</v>
      </c>
      <c r="W1590" t="str">
        <f t="shared" si="29"/>
        <v>69709450</v>
      </c>
    </row>
    <row r="1591" spans="1:23" x14ac:dyDescent="0.55000000000000004">
      <c r="A1591" s="21" t="b">
        <f>SOF[[#This Row],[RepDate]]='Monthly-Individual-Data'!A1596</f>
        <v>0</v>
      </c>
      <c r="B1591" s="21">
        <v>44805</v>
      </c>
      <c r="C1591" t="s">
        <v>239</v>
      </c>
      <c r="D1591" t="s">
        <v>109</v>
      </c>
      <c r="E1591">
        <v>117</v>
      </c>
      <c r="F1591" t="str">
        <f>INDEX(Branch[Area],MATCH(SOF[[#This Row],[Branch]],Branch[SortCode],0))</f>
        <v>South &amp; East</v>
      </c>
      <c r="G1591" t="str">
        <f>INDEX(Branch[Branch],MATCH(SOF[[#This Row],[Branch]],Branch[SortCode],0))</f>
        <v>Clonmel</v>
      </c>
      <c r="V1591">
        <v>990710</v>
      </c>
      <c r="W1591" t="str">
        <f t="shared" si="29"/>
        <v>54710600</v>
      </c>
    </row>
    <row r="1592" spans="1:23" x14ac:dyDescent="0.55000000000000004">
      <c r="A1592" s="21" t="b">
        <f>SOF[[#This Row],[RepDate]]='Monthly-Individual-Data'!A1597</f>
        <v>0</v>
      </c>
      <c r="B1592" s="21">
        <v>44805</v>
      </c>
      <c r="C1592" t="s">
        <v>239</v>
      </c>
      <c r="D1592" t="s">
        <v>168</v>
      </c>
      <c r="E1592">
        <v>140</v>
      </c>
      <c r="F1592" t="str">
        <f>INDEX(Branch[Area],MATCH(SOF[[#This Row],[Branch]],Branch[SortCode],0))</f>
        <v>South &amp; East</v>
      </c>
      <c r="G1592" t="str">
        <f>INDEX(Branch[Branch],MATCH(SOF[[#This Row],[Branch]],Branch[SortCode],0))</f>
        <v>Clonmel</v>
      </c>
      <c r="V1592">
        <v>990710</v>
      </c>
      <c r="W1592" t="str">
        <f t="shared" si="29"/>
        <v>54710600</v>
      </c>
    </row>
    <row r="1593" spans="1:23" x14ac:dyDescent="0.55000000000000004">
      <c r="A1593" s="21" t="b">
        <f>SOF[[#This Row],[RepDate]]='Monthly-Individual-Data'!A1598</f>
        <v>0</v>
      </c>
      <c r="B1593" s="21">
        <v>44805</v>
      </c>
      <c r="C1593" t="s">
        <v>239</v>
      </c>
      <c r="D1593" t="s">
        <v>169</v>
      </c>
      <c r="E1593">
        <v>152</v>
      </c>
      <c r="F1593" t="str">
        <f>INDEX(Branch[Area],MATCH(SOF[[#This Row],[Branch]],Branch[SortCode],0))</f>
        <v>South &amp; East</v>
      </c>
      <c r="G1593" t="str">
        <f>INDEX(Branch[Branch],MATCH(SOF[[#This Row],[Branch]],Branch[SortCode],0))</f>
        <v>Clonmel</v>
      </c>
      <c r="V1593">
        <v>990710</v>
      </c>
      <c r="W1593" t="str">
        <f t="shared" si="29"/>
        <v>54710600</v>
      </c>
    </row>
    <row r="1594" spans="1:23" x14ac:dyDescent="0.55000000000000004">
      <c r="A1594" s="21" t="b">
        <f>SOF[[#This Row],[RepDate]]='Monthly-Individual-Data'!A1599</f>
        <v>0</v>
      </c>
      <c r="B1594" s="21">
        <v>44805</v>
      </c>
      <c r="C1594" t="s">
        <v>239</v>
      </c>
      <c r="D1594" t="s">
        <v>174</v>
      </c>
      <c r="E1594">
        <v>148</v>
      </c>
      <c r="F1594" t="str">
        <f>INDEX(Branch[Area],MATCH(SOF[[#This Row],[Branch]],Branch[SortCode],0))</f>
        <v>South &amp; East</v>
      </c>
      <c r="G1594" t="str">
        <f>INDEX(Branch[Branch],MATCH(SOF[[#This Row],[Branch]],Branch[SortCode],0))</f>
        <v>Clonmel</v>
      </c>
      <c r="V1594">
        <v>990710</v>
      </c>
      <c r="W1594" t="str">
        <f t="shared" si="29"/>
        <v>54710600</v>
      </c>
    </row>
    <row r="1595" spans="1:23" x14ac:dyDescent="0.55000000000000004">
      <c r="A1595" s="21" t="b">
        <f>SOF[[#This Row],[RepDate]]='Monthly-Individual-Data'!A1600</f>
        <v>0</v>
      </c>
      <c r="B1595" s="21">
        <v>44805</v>
      </c>
      <c r="C1595" t="s">
        <v>239</v>
      </c>
      <c r="D1595" t="s">
        <v>175</v>
      </c>
      <c r="E1595">
        <v>147</v>
      </c>
      <c r="F1595" t="str">
        <f>INDEX(Branch[Area],MATCH(SOF[[#This Row],[Branch]],Branch[SortCode],0))</f>
        <v>South &amp; East</v>
      </c>
      <c r="G1595" t="str">
        <f>INDEX(Branch[Branch],MATCH(SOF[[#This Row],[Branch]],Branch[SortCode],0))</f>
        <v>Clonmel</v>
      </c>
      <c r="V1595">
        <v>990710</v>
      </c>
      <c r="W1595" t="str">
        <f t="shared" si="29"/>
        <v>54710600</v>
      </c>
    </row>
    <row r="1596" spans="1:23" x14ac:dyDescent="0.55000000000000004">
      <c r="A1596" s="21" t="b">
        <f>SOF[[#This Row],[RepDate]]='Monthly-Individual-Data'!A1601</f>
        <v>0</v>
      </c>
      <c r="B1596" s="21">
        <v>44805</v>
      </c>
      <c r="C1596" t="s">
        <v>246</v>
      </c>
      <c r="D1596" t="s">
        <v>109</v>
      </c>
      <c r="E1596">
        <v>59</v>
      </c>
      <c r="F1596" t="str">
        <f>INDEX(Branch[Area],MATCH(SOF[[#This Row],[Branch]],Branch[SortCode],0))</f>
        <v>South &amp; East</v>
      </c>
      <c r="G1596" t="str">
        <f>INDEX(Branch[Branch],MATCH(SOF[[#This Row],[Branch]],Branch[SortCode],0))</f>
        <v>Tralee</v>
      </c>
      <c r="V1596">
        <v>990711</v>
      </c>
      <c r="W1596" t="str">
        <f t="shared" si="29"/>
        <v>61711530</v>
      </c>
    </row>
    <row r="1597" spans="1:23" x14ac:dyDescent="0.55000000000000004">
      <c r="A1597" s="21" t="b">
        <f>SOF[[#This Row],[RepDate]]='Monthly-Individual-Data'!A1602</f>
        <v>0</v>
      </c>
      <c r="B1597" s="21">
        <v>44805</v>
      </c>
      <c r="C1597" t="s">
        <v>246</v>
      </c>
      <c r="D1597" t="s">
        <v>168</v>
      </c>
      <c r="E1597">
        <v>97</v>
      </c>
      <c r="F1597" t="str">
        <f>INDEX(Branch[Area],MATCH(SOF[[#This Row],[Branch]],Branch[SortCode],0))</f>
        <v>South &amp; East</v>
      </c>
      <c r="G1597" t="str">
        <f>INDEX(Branch[Branch],MATCH(SOF[[#This Row],[Branch]],Branch[SortCode],0))</f>
        <v>Tralee</v>
      </c>
      <c r="V1597">
        <v>990711</v>
      </c>
      <c r="W1597" t="str">
        <f t="shared" si="29"/>
        <v>61711530</v>
      </c>
    </row>
    <row r="1598" spans="1:23" x14ac:dyDescent="0.55000000000000004">
      <c r="A1598" s="21" t="b">
        <f>SOF[[#This Row],[RepDate]]='Monthly-Individual-Data'!A1603</f>
        <v>0</v>
      </c>
      <c r="B1598" s="21">
        <v>44805</v>
      </c>
      <c r="C1598" t="s">
        <v>246</v>
      </c>
      <c r="D1598" t="s">
        <v>169</v>
      </c>
      <c r="E1598">
        <v>97</v>
      </c>
      <c r="F1598" t="str">
        <f>INDEX(Branch[Area],MATCH(SOF[[#This Row],[Branch]],Branch[SortCode],0))</f>
        <v>South &amp; East</v>
      </c>
      <c r="G1598" t="str">
        <f>INDEX(Branch[Branch],MATCH(SOF[[#This Row],[Branch]],Branch[SortCode],0))</f>
        <v>Tralee</v>
      </c>
      <c r="V1598">
        <v>990711</v>
      </c>
      <c r="W1598" t="str">
        <f t="shared" si="29"/>
        <v>61711530</v>
      </c>
    </row>
    <row r="1599" spans="1:23" x14ac:dyDescent="0.55000000000000004">
      <c r="A1599" s="21" t="b">
        <f>SOF[[#This Row],[RepDate]]='Monthly-Individual-Data'!A1604</f>
        <v>0</v>
      </c>
      <c r="B1599" s="21">
        <v>44805</v>
      </c>
      <c r="C1599" t="s">
        <v>246</v>
      </c>
      <c r="D1599" t="s">
        <v>171</v>
      </c>
      <c r="E1599">
        <v>113</v>
      </c>
      <c r="F1599" t="str">
        <f>INDEX(Branch[Area],MATCH(SOF[[#This Row],[Branch]],Branch[SortCode],0))</f>
        <v>South &amp; East</v>
      </c>
      <c r="G1599" t="str">
        <f>INDEX(Branch[Branch],MATCH(SOF[[#This Row],[Branch]],Branch[SortCode],0))</f>
        <v>Tralee</v>
      </c>
      <c r="V1599">
        <v>990711</v>
      </c>
      <c r="W1599" t="str">
        <f t="shared" si="29"/>
        <v>61711530</v>
      </c>
    </row>
    <row r="1600" spans="1:23" x14ac:dyDescent="0.55000000000000004">
      <c r="A1600" s="21" t="b">
        <f>SOF[[#This Row],[RepDate]]='Monthly-Individual-Data'!A1605</f>
        <v>0</v>
      </c>
      <c r="B1600" s="21">
        <v>44805</v>
      </c>
      <c r="C1600" t="s">
        <v>246</v>
      </c>
      <c r="D1600" t="s">
        <v>172</v>
      </c>
      <c r="E1600">
        <v>47</v>
      </c>
      <c r="F1600" t="str">
        <f>INDEX(Branch[Area],MATCH(SOF[[#This Row],[Branch]],Branch[SortCode],0))</f>
        <v>South &amp; East</v>
      </c>
      <c r="G1600" t="str">
        <f>INDEX(Branch[Branch],MATCH(SOF[[#This Row],[Branch]],Branch[SortCode],0))</f>
        <v>Tralee</v>
      </c>
      <c r="V1600">
        <v>990711</v>
      </c>
      <c r="W1600" t="str">
        <f t="shared" si="29"/>
        <v>61711530</v>
      </c>
    </row>
    <row r="1601" spans="1:23" x14ac:dyDescent="0.55000000000000004">
      <c r="A1601" s="21" t="b">
        <f>SOF[[#This Row],[RepDate]]='Monthly-Individual-Data'!A1606</f>
        <v>0</v>
      </c>
      <c r="B1601" s="21">
        <v>44805</v>
      </c>
      <c r="C1601" t="s">
        <v>246</v>
      </c>
      <c r="D1601" t="s">
        <v>174</v>
      </c>
      <c r="E1601">
        <v>130</v>
      </c>
      <c r="F1601" t="str">
        <f>INDEX(Branch[Area],MATCH(SOF[[#This Row],[Branch]],Branch[SortCode],0))</f>
        <v>South &amp; East</v>
      </c>
      <c r="G1601" t="str">
        <f>INDEX(Branch[Branch],MATCH(SOF[[#This Row],[Branch]],Branch[SortCode],0))</f>
        <v>Tralee</v>
      </c>
      <c r="V1601">
        <v>990711</v>
      </c>
      <c r="W1601" t="str">
        <f t="shared" si="29"/>
        <v>61711530</v>
      </c>
    </row>
    <row r="1602" spans="1:23" x14ac:dyDescent="0.55000000000000004">
      <c r="A1602" s="21" t="b">
        <f>SOF[[#This Row],[RepDate]]='Monthly-Individual-Data'!A1607</f>
        <v>0</v>
      </c>
      <c r="B1602" s="21">
        <v>44805</v>
      </c>
      <c r="C1602" t="s">
        <v>246</v>
      </c>
      <c r="D1602" t="s">
        <v>175</v>
      </c>
      <c r="E1602">
        <v>29</v>
      </c>
      <c r="F1602" t="str">
        <f>INDEX(Branch[Area],MATCH(SOF[[#This Row],[Branch]],Branch[SortCode],0))</f>
        <v>South &amp; East</v>
      </c>
      <c r="G1602" t="str">
        <f>INDEX(Branch[Branch],MATCH(SOF[[#This Row],[Branch]],Branch[SortCode],0))</f>
        <v>Tralee</v>
      </c>
      <c r="V1602">
        <v>990711</v>
      </c>
      <c r="W1602" t="str">
        <f t="shared" si="29"/>
        <v>61711530</v>
      </c>
    </row>
    <row r="1603" spans="1:23" x14ac:dyDescent="0.55000000000000004">
      <c r="A1603" s="21" t="b">
        <f>SOF[[#This Row],[RepDate]]='Monthly-Individual-Data'!A1608</f>
        <v>0</v>
      </c>
      <c r="B1603" s="21">
        <v>44805</v>
      </c>
      <c r="C1603" t="s">
        <v>246</v>
      </c>
      <c r="D1603" t="s">
        <v>180</v>
      </c>
      <c r="E1603">
        <v>9</v>
      </c>
      <c r="F1603" t="str">
        <f>INDEX(Branch[Area],MATCH(SOF[[#This Row],[Branch]],Branch[SortCode],0))</f>
        <v>South &amp; East</v>
      </c>
      <c r="G1603" t="str">
        <f>INDEX(Branch[Branch],MATCH(SOF[[#This Row],[Branch]],Branch[SortCode],0))</f>
        <v>Tralee</v>
      </c>
      <c r="V1603">
        <v>990711</v>
      </c>
      <c r="W1603" t="str">
        <f t="shared" ref="W1603:W1666" si="30">VLOOKUP(V1603,R:S,2,0)</f>
        <v>61711530</v>
      </c>
    </row>
    <row r="1604" spans="1:23" x14ac:dyDescent="0.55000000000000004">
      <c r="A1604" s="21" t="b">
        <f>SOF[[#This Row],[RepDate]]='Monthly-Individual-Data'!A1609</f>
        <v>0</v>
      </c>
      <c r="B1604" s="21">
        <v>44805</v>
      </c>
      <c r="C1604" t="s">
        <v>246</v>
      </c>
      <c r="D1604" t="s">
        <v>181</v>
      </c>
      <c r="E1604">
        <v>38</v>
      </c>
      <c r="F1604" t="str">
        <f>INDEX(Branch[Area],MATCH(SOF[[#This Row],[Branch]],Branch[SortCode],0))</f>
        <v>South &amp; East</v>
      </c>
      <c r="G1604" t="str">
        <f>INDEX(Branch[Branch],MATCH(SOF[[#This Row],[Branch]],Branch[SortCode],0))</f>
        <v>Tralee</v>
      </c>
      <c r="V1604">
        <v>990711</v>
      </c>
      <c r="W1604" t="str">
        <f t="shared" si="30"/>
        <v>61711530</v>
      </c>
    </row>
    <row r="1605" spans="1:23" x14ac:dyDescent="0.55000000000000004">
      <c r="A1605" s="21" t="b">
        <f>SOF[[#This Row],[RepDate]]='Monthly-Individual-Data'!A1610</f>
        <v>0</v>
      </c>
      <c r="B1605" s="21">
        <v>44805</v>
      </c>
      <c r="C1605" t="s">
        <v>259</v>
      </c>
      <c r="D1605" t="s">
        <v>109</v>
      </c>
      <c r="E1605">
        <v>2</v>
      </c>
      <c r="F1605" t="str">
        <f>INDEX(Branch[Area],MATCH(SOF[[#This Row],[Branch]],Branch[SortCode],0))</f>
        <v>South &amp; East</v>
      </c>
      <c r="G1605" t="str">
        <f>INDEX(Branch[Branch],MATCH(SOF[[#This Row],[Branch]],Branch[SortCode],0))</f>
        <v>Clonakilty</v>
      </c>
      <c r="V1605">
        <v>990712</v>
      </c>
      <c r="W1605" t="str">
        <f t="shared" si="30"/>
        <v>74712400</v>
      </c>
    </row>
    <row r="1606" spans="1:23" x14ac:dyDescent="0.55000000000000004">
      <c r="A1606" s="21" t="b">
        <f>SOF[[#This Row],[RepDate]]='Monthly-Individual-Data'!A1611</f>
        <v>0</v>
      </c>
      <c r="B1606" s="21">
        <v>44805</v>
      </c>
      <c r="C1606" t="s">
        <v>259</v>
      </c>
      <c r="D1606" t="s">
        <v>168</v>
      </c>
      <c r="E1606">
        <v>121</v>
      </c>
      <c r="F1606" t="str">
        <f>INDEX(Branch[Area],MATCH(SOF[[#This Row],[Branch]],Branch[SortCode],0))</f>
        <v>South &amp; East</v>
      </c>
      <c r="G1606" t="str">
        <f>INDEX(Branch[Branch],MATCH(SOF[[#This Row],[Branch]],Branch[SortCode],0))</f>
        <v>Clonakilty</v>
      </c>
      <c r="V1606">
        <v>990712</v>
      </c>
      <c r="W1606" t="str">
        <f t="shared" si="30"/>
        <v>74712400</v>
      </c>
    </row>
    <row r="1607" spans="1:23" x14ac:dyDescent="0.55000000000000004">
      <c r="A1607" s="21" t="b">
        <f>SOF[[#This Row],[RepDate]]='Monthly-Individual-Data'!A1612</f>
        <v>0</v>
      </c>
      <c r="B1607" s="21">
        <v>44805</v>
      </c>
      <c r="C1607" t="s">
        <v>259</v>
      </c>
      <c r="D1607" t="s">
        <v>169</v>
      </c>
      <c r="E1607">
        <v>7</v>
      </c>
      <c r="F1607" t="str">
        <f>INDEX(Branch[Area],MATCH(SOF[[#This Row],[Branch]],Branch[SortCode],0))</f>
        <v>South &amp; East</v>
      </c>
      <c r="G1607" t="str">
        <f>INDEX(Branch[Branch],MATCH(SOF[[#This Row],[Branch]],Branch[SortCode],0))</f>
        <v>Clonakilty</v>
      </c>
      <c r="V1607">
        <v>990712</v>
      </c>
      <c r="W1607" t="str">
        <f t="shared" si="30"/>
        <v>74712400</v>
      </c>
    </row>
    <row r="1608" spans="1:23" x14ac:dyDescent="0.55000000000000004">
      <c r="A1608" s="21" t="b">
        <f>SOF[[#This Row],[RepDate]]='Monthly-Individual-Data'!A1613</f>
        <v>0</v>
      </c>
      <c r="B1608" s="21">
        <v>44805</v>
      </c>
      <c r="C1608" t="s">
        <v>259</v>
      </c>
      <c r="D1608" t="s">
        <v>171</v>
      </c>
      <c r="E1608">
        <v>106</v>
      </c>
      <c r="F1608" t="str">
        <f>INDEX(Branch[Area],MATCH(SOF[[#This Row],[Branch]],Branch[SortCode],0))</f>
        <v>South &amp; East</v>
      </c>
      <c r="G1608" t="str">
        <f>INDEX(Branch[Branch],MATCH(SOF[[#This Row],[Branch]],Branch[SortCode],0))</f>
        <v>Clonakilty</v>
      </c>
      <c r="V1608">
        <v>990712</v>
      </c>
      <c r="W1608" t="str">
        <f t="shared" si="30"/>
        <v>74712400</v>
      </c>
    </row>
    <row r="1609" spans="1:23" x14ac:dyDescent="0.55000000000000004">
      <c r="A1609" s="21" t="b">
        <f>SOF[[#This Row],[RepDate]]='Monthly-Individual-Data'!A1614</f>
        <v>0</v>
      </c>
      <c r="B1609" s="21">
        <v>44805</v>
      </c>
      <c r="C1609" t="s">
        <v>259</v>
      </c>
      <c r="D1609" t="s">
        <v>172</v>
      </c>
      <c r="E1609">
        <v>14</v>
      </c>
      <c r="F1609" t="str">
        <f>INDEX(Branch[Area],MATCH(SOF[[#This Row],[Branch]],Branch[SortCode],0))</f>
        <v>South &amp; East</v>
      </c>
      <c r="G1609" t="str">
        <f>INDEX(Branch[Branch],MATCH(SOF[[#This Row],[Branch]],Branch[SortCode],0))</f>
        <v>Clonakilty</v>
      </c>
      <c r="V1609">
        <v>990712</v>
      </c>
      <c r="W1609" t="str">
        <f t="shared" si="30"/>
        <v>74712400</v>
      </c>
    </row>
    <row r="1610" spans="1:23" x14ac:dyDescent="0.55000000000000004">
      <c r="A1610" s="21" t="b">
        <f>SOF[[#This Row],[RepDate]]='Monthly-Individual-Data'!A1615</f>
        <v>0</v>
      </c>
      <c r="B1610" s="21">
        <v>44805</v>
      </c>
      <c r="C1610" t="s">
        <v>259</v>
      </c>
      <c r="D1610" t="s">
        <v>174</v>
      </c>
      <c r="E1610">
        <v>95</v>
      </c>
      <c r="F1610" t="str">
        <f>INDEX(Branch[Area],MATCH(SOF[[#This Row],[Branch]],Branch[SortCode],0))</f>
        <v>South &amp; East</v>
      </c>
      <c r="G1610" t="str">
        <f>INDEX(Branch[Branch],MATCH(SOF[[#This Row],[Branch]],Branch[SortCode],0))</f>
        <v>Clonakilty</v>
      </c>
      <c r="V1610">
        <v>990712</v>
      </c>
      <c r="W1610" t="str">
        <f t="shared" si="30"/>
        <v>74712400</v>
      </c>
    </row>
    <row r="1611" spans="1:23" x14ac:dyDescent="0.55000000000000004">
      <c r="A1611" s="21" t="b">
        <f>SOF[[#This Row],[RepDate]]='Monthly-Individual-Data'!A1616</f>
        <v>0</v>
      </c>
      <c r="B1611" s="21">
        <v>44805</v>
      </c>
      <c r="C1611" t="s">
        <v>259</v>
      </c>
      <c r="D1611" t="s">
        <v>175</v>
      </c>
      <c r="E1611">
        <v>127</v>
      </c>
      <c r="F1611" t="str">
        <f>INDEX(Branch[Area],MATCH(SOF[[#This Row],[Branch]],Branch[SortCode],0))</f>
        <v>South &amp; East</v>
      </c>
      <c r="G1611" t="str">
        <f>INDEX(Branch[Branch],MATCH(SOF[[#This Row],[Branch]],Branch[SortCode],0))</f>
        <v>Clonakilty</v>
      </c>
      <c r="V1611">
        <v>990712</v>
      </c>
      <c r="W1611" t="str">
        <f t="shared" si="30"/>
        <v>74712400</v>
      </c>
    </row>
    <row r="1612" spans="1:23" x14ac:dyDescent="0.55000000000000004">
      <c r="A1612" s="21" t="b">
        <f>SOF[[#This Row],[RepDate]]='Monthly-Individual-Data'!A1617</f>
        <v>0</v>
      </c>
      <c r="B1612" s="21">
        <v>44805</v>
      </c>
      <c r="C1612" t="s">
        <v>259</v>
      </c>
      <c r="D1612" t="s">
        <v>183</v>
      </c>
      <c r="E1612">
        <v>114</v>
      </c>
      <c r="F1612" t="str">
        <f>INDEX(Branch[Area],MATCH(SOF[[#This Row],[Branch]],Branch[SortCode],0))</f>
        <v>South &amp; East</v>
      </c>
      <c r="G1612" t="str">
        <f>INDEX(Branch[Branch],MATCH(SOF[[#This Row],[Branch]],Branch[SortCode],0))</f>
        <v>Clonakilty</v>
      </c>
      <c r="V1612">
        <v>990712</v>
      </c>
      <c r="W1612" t="str">
        <f t="shared" si="30"/>
        <v>74712400</v>
      </c>
    </row>
    <row r="1613" spans="1:23" x14ac:dyDescent="0.55000000000000004">
      <c r="A1613" s="21" t="b">
        <f>SOF[[#This Row],[RepDate]]='Monthly-Individual-Data'!A1618</f>
        <v>0</v>
      </c>
      <c r="B1613" s="21">
        <v>44805</v>
      </c>
      <c r="C1613" t="s">
        <v>253</v>
      </c>
      <c r="D1613" t="s">
        <v>109</v>
      </c>
      <c r="E1613">
        <v>133</v>
      </c>
      <c r="F1613" t="str">
        <f>INDEX(Branch[Area],MATCH(SOF[[#This Row],[Branch]],Branch[SortCode],0))</f>
        <v>South &amp; East</v>
      </c>
      <c r="G1613" t="str">
        <f>INDEX(Branch[Branch],MATCH(SOF[[#This Row],[Branch]],Branch[SortCode],0))</f>
        <v>Mallow</v>
      </c>
      <c r="V1613">
        <v>990713</v>
      </c>
      <c r="W1613" t="str">
        <f t="shared" si="30"/>
        <v>68713460</v>
      </c>
    </row>
    <row r="1614" spans="1:23" x14ac:dyDescent="0.55000000000000004">
      <c r="A1614" s="21" t="b">
        <f>SOF[[#This Row],[RepDate]]='Monthly-Individual-Data'!A1619</f>
        <v>0</v>
      </c>
      <c r="B1614" s="21">
        <v>44805</v>
      </c>
      <c r="C1614" t="s">
        <v>258</v>
      </c>
      <c r="D1614" t="s">
        <v>109</v>
      </c>
      <c r="E1614">
        <v>153</v>
      </c>
      <c r="F1614" t="str">
        <f>INDEX(Branch[Area],MATCH(SOF[[#This Row],[Branch]],Branch[SortCode],0))</f>
        <v>South &amp; East</v>
      </c>
      <c r="G1614" t="str">
        <f>INDEX(Branch[Branch],MATCH(SOF[[#This Row],[Branch]],Branch[SortCode],0))</f>
        <v>Ballincollig</v>
      </c>
      <c r="V1614">
        <v>990715</v>
      </c>
      <c r="W1614" t="str">
        <f t="shared" si="30"/>
        <v>73715410</v>
      </c>
    </row>
    <row r="1615" spans="1:23" x14ac:dyDescent="0.55000000000000004">
      <c r="A1615" s="21" t="b">
        <f>SOF[[#This Row],[RepDate]]='Monthly-Individual-Data'!A1620</f>
        <v>0</v>
      </c>
      <c r="B1615" s="21">
        <v>44805</v>
      </c>
      <c r="C1615" t="s">
        <v>248</v>
      </c>
      <c r="D1615" t="s">
        <v>109</v>
      </c>
      <c r="E1615">
        <v>87</v>
      </c>
      <c r="F1615" t="str">
        <f>INDEX(Branch[Area],MATCH(SOF[[#This Row],[Branch]],Branch[SortCode],0))</f>
        <v>South &amp; East</v>
      </c>
      <c r="G1615" t="str">
        <f>INDEX(Branch[Branch],MATCH(SOF[[#This Row],[Branch]],Branch[SortCode],0))</f>
        <v>Carrigaline</v>
      </c>
      <c r="V1615">
        <v>990716</v>
      </c>
      <c r="W1615" t="str">
        <f t="shared" si="30"/>
        <v>63716510</v>
      </c>
    </row>
    <row r="1616" spans="1:23" x14ac:dyDescent="0.55000000000000004">
      <c r="A1616" s="21" t="b">
        <f>SOF[[#This Row],[RepDate]]='Monthly-Individual-Data'!A1621</f>
        <v>0</v>
      </c>
      <c r="B1616" s="21">
        <v>44805</v>
      </c>
      <c r="C1616" t="s">
        <v>248</v>
      </c>
      <c r="D1616" t="s">
        <v>169</v>
      </c>
      <c r="E1616">
        <v>38</v>
      </c>
      <c r="F1616" t="str">
        <f>INDEX(Branch[Area],MATCH(SOF[[#This Row],[Branch]],Branch[SortCode],0))</f>
        <v>South &amp; East</v>
      </c>
      <c r="G1616" t="str">
        <f>INDEX(Branch[Branch],MATCH(SOF[[#This Row],[Branch]],Branch[SortCode],0))</f>
        <v>Carrigaline</v>
      </c>
      <c r="V1616">
        <v>990716</v>
      </c>
      <c r="W1616" t="str">
        <f t="shared" si="30"/>
        <v>63716510</v>
      </c>
    </row>
    <row r="1617" spans="1:23" x14ac:dyDescent="0.55000000000000004">
      <c r="A1617" s="21" t="b">
        <f>SOF[[#This Row],[RepDate]]='Monthly-Individual-Data'!A1622</f>
        <v>0</v>
      </c>
      <c r="B1617" s="21">
        <v>44805</v>
      </c>
      <c r="C1617" t="s">
        <v>248</v>
      </c>
      <c r="D1617" t="s">
        <v>170</v>
      </c>
      <c r="E1617">
        <v>145</v>
      </c>
      <c r="F1617" t="str">
        <f>INDEX(Branch[Area],MATCH(SOF[[#This Row],[Branch]],Branch[SortCode],0))</f>
        <v>South &amp; East</v>
      </c>
      <c r="G1617" t="str">
        <f>INDEX(Branch[Branch],MATCH(SOF[[#This Row],[Branch]],Branch[SortCode],0))</f>
        <v>Carrigaline</v>
      </c>
      <c r="V1617">
        <v>990716</v>
      </c>
      <c r="W1617" t="str">
        <f t="shared" si="30"/>
        <v>63716510</v>
      </c>
    </row>
    <row r="1618" spans="1:23" x14ac:dyDescent="0.55000000000000004">
      <c r="A1618" s="21" t="b">
        <f>SOF[[#This Row],[RepDate]]='Monthly-Individual-Data'!A1623</f>
        <v>0</v>
      </c>
      <c r="B1618" s="21">
        <v>44805</v>
      </c>
      <c r="C1618" t="s">
        <v>248</v>
      </c>
      <c r="D1618" t="s">
        <v>174</v>
      </c>
      <c r="E1618">
        <v>101</v>
      </c>
      <c r="F1618" t="str">
        <f>INDEX(Branch[Area],MATCH(SOF[[#This Row],[Branch]],Branch[SortCode],0))</f>
        <v>South &amp; East</v>
      </c>
      <c r="G1618" t="str">
        <f>INDEX(Branch[Branch],MATCH(SOF[[#This Row],[Branch]],Branch[SortCode],0))</f>
        <v>Carrigaline</v>
      </c>
      <c r="V1618">
        <v>990716</v>
      </c>
      <c r="W1618" t="str">
        <f t="shared" si="30"/>
        <v>63716510</v>
      </c>
    </row>
    <row r="1619" spans="1:23" x14ac:dyDescent="0.55000000000000004">
      <c r="A1619" s="21" t="b">
        <f>SOF[[#This Row],[RepDate]]='Monthly-Individual-Data'!A1624</f>
        <v>0</v>
      </c>
      <c r="B1619" s="21">
        <v>44805</v>
      </c>
      <c r="C1619" t="s">
        <v>261</v>
      </c>
      <c r="D1619" t="s">
        <v>109</v>
      </c>
      <c r="E1619">
        <v>41</v>
      </c>
      <c r="F1619" t="str">
        <f>INDEX(Branch[Area],MATCH(SOF[[#This Row],[Branch]],Branch[SortCode],0))</f>
        <v>South &amp; East</v>
      </c>
      <c r="G1619" t="str">
        <f>INDEX(Branch[Branch],MATCH(SOF[[#This Row],[Branch]],Branch[SortCode],0))</f>
        <v>Skibbereen</v>
      </c>
      <c r="V1619">
        <v>990717</v>
      </c>
      <c r="W1619" t="str">
        <f t="shared" si="30"/>
        <v>76717380</v>
      </c>
    </row>
    <row r="1620" spans="1:23" x14ac:dyDescent="0.55000000000000004">
      <c r="A1620" s="21" t="b">
        <f>SOF[[#This Row],[RepDate]]='Monthly-Individual-Data'!A1625</f>
        <v>0</v>
      </c>
      <c r="B1620" s="21">
        <v>44805</v>
      </c>
      <c r="C1620" t="s">
        <v>261</v>
      </c>
      <c r="D1620" t="s">
        <v>168</v>
      </c>
      <c r="E1620">
        <v>87</v>
      </c>
      <c r="F1620" t="str">
        <f>INDEX(Branch[Area],MATCH(SOF[[#This Row],[Branch]],Branch[SortCode],0))</f>
        <v>South &amp; East</v>
      </c>
      <c r="G1620" t="str">
        <f>INDEX(Branch[Branch],MATCH(SOF[[#This Row],[Branch]],Branch[SortCode],0))</f>
        <v>Skibbereen</v>
      </c>
      <c r="V1620">
        <v>990717</v>
      </c>
      <c r="W1620" t="str">
        <f t="shared" si="30"/>
        <v>76717380</v>
      </c>
    </row>
    <row r="1621" spans="1:23" x14ac:dyDescent="0.55000000000000004">
      <c r="A1621" s="21" t="b">
        <f>SOF[[#This Row],[RepDate]]='Monthly-Individual-Data'!A1626</f>
        <v>0</v>
      </c>
      <c r="B1621" s="21">
        <v>44805</v>
      </c>
      <c r="C1621" t="s">
        <v>261</v>
      </c>
      <c r="D1621" t="s">
        <v>174</v>
      </c>
      <c r="E1621">
        <v>18</v>
      </c>
      <c r="F1621" t="str">
        <f>INDEX(Branch[Area],MATCH(SOF[[#This Row],[Branch]],Branch[SortCode],0))</f>
        <v>South &amp; East</v>
      </c>
      <c r="G1621" t="str">
        <f>INDEX(Branch[Branch],MATCH(SOF[[#This Row],[Branch]],Branch[SortCode],0))</f>
        <v>Skibbereen</v>
      </c>
      <c r="V1621">
        <v>990717</v>
      </c>
      <c r="W1621" t="str">
        <f t="shared" si="30"/>
        <v>76717380</v>
      </c>
    </row>
    <row r="1622" spans="1:23" x14ac:dyDescent="0.55000000000000004">
      <c r="A1622" s="21" t="b">
        <f>SOF[[#This Row],[RepDate]]='Monthly-Individual-Data'!A1627</f>
        <v>0</v>
      </c>
      <c r="B1622" s="21">
        <v>44805</v>
      </c>
      <c r="C1622" t="s">
        <v>260</v>
      </c>
      <c r="D1622" t="s">
        <v>109</v>
      </c>
      <c r="E1622">
        <v>88</v>
      </c>
      <c r="F1622" t="str">
        <f>INDEX(Branch[Area],MATCH(SOF[[#This Row],[Branch]],Branch[SortCode],0))</f>
        <v>South &amp; East</v>
      </c>
      <c r="G1622" t="str">
        <f>INDEX(Branch[Branch],MATCH(SOF[[#This Row],[Branch]],Branch[SortCode],0))</f>
        <v>Bandon</v>
      </c>
      <c r="V1622">
        <v>990719</v>
      </c>
      <c r="W1622" t="str">
        <f t="shared" si="30"/>
        <v>75719390</v>
      </c>
    </row>
    <row r="1623" spans="1:23" x14ac:dyDescent="0.55000000000000004">
      <c r="A1623" s="21" t="b">
        <f>SOF[[#This Row],[RepDate]]='Monthly-Individual-Data'!A1628</f>
        <v>0</v>
      </c>
      <c r="B1623" s="21">
        <v>44805</v>
      </c>
      <c r="C1623" t="s">
        <v>260</v>
      </c>
      <c r="D1623" t="s">
        <v>174</v>
      </c>
      <c r="E1623">
        <v>53</v>
      </c>
      <c r="F1623" t="str">
        <f>INDEX(Branch[Area],MATCH(SOF[[#This Row],[Branch]],Branch[SortCode],0))</f>
        <v>South &amp; East</v>
      </c>
      <c r="G1623" t="str">
        <f>INDEX(Branch[Branch],MATCH(SOF[[#This Row],[Branch]],Branch[SortCode],0))</f>
        <v>Bandon</v>
      </c>
      <c r="V1623">
        <v>990719</v>
      </c>
      <c r="W1623" t="str">
        <f t="shared" si="30"/>
        <v>75719390</v>
      </c>
    </row>
    <row r="1624" spans="1:23" x14ac:dyDescent="0.55000000000000004">
      <c r="A1624" s="21" t="b">
        <f>SOF[[#This Row],[RepDate]]='Monthly-Individual-Data'!A1629</f>
        <v>0</v>
      </c>
      <c r="B1624" s="21">
        <v>44805</v>
      </c>
      <c r="C1624" t="s">
        <v>245</v>
      </c>
      <c r="D1624" t="s">
        <v>109</v>
      </c>
      <c r="E1624">
        <v>9</v>
      </c>
      <c r="F1624" t="str">
        <f>INDEX(Branch[Area],MATCH(SOF[[#This Row],[Branch]],Branch[SortCode],0))</f>
        <v>South &amp; East</v>
      </c>
      <c r="G1624" t="str">
        <f>INDEX(Branch[Branch],MATCH(SOF[[#This Row],[Branch]],Branch[SortCode],0))</f>
        <v>Killarney</v>
      </c>
      <c r="V1624">
        <v>990720</v>
      </c>
      <c r="W1624" t="str">
        <f t="shared" si="30"/>
        <v>60720540</v>
      </c>
    </row>
    <row r="1625" spans="1:23" x14ac:dyDescent="0.55000000000000004">
      <c r="A1625" s="21" t="b">
        <f>SOF[[#This Row],[RepDate]]='Monthly-Individual-Data'!A1630</f>
        <v>0</v>
      </c>
      <c r="B1625" s="21">
        <v>44805</v>
      </c>
      <c r="C1625" t="s">
        <v>236</v>
      </c>
      <c r="D1625" t="s">
        <v>109</v>
      </c>
      <c r="E1625">
        <v>88</v>
      </c>
      <c r="F1625" t="str">
        <f>INDEX(Branch[Area],MATCH(SOF[[#This Row],[Branch]],Branch[SortCode],0))</f>
        <v>South &amp; East</v>
      </c>
      <c r="G1625" t="str">
        <f>INDEX(Branch[Branch],MATCH(SOF[[#This Row],[Branch]],Branch[SortCode],0))</f>
        <v>Nenagh</v>
      </c>
      <c r="V1625">
        <v>990734</v>
      </c>
      <c r="W1625" t="str">
        <f t="shared" si="30"/>
        <v>51734630</v>
      </c>
    </row>
    <row r="1626" spans="1:23" x14ac:dyDescent="0.55000000000000004">
      <c r="A1626" s="21" t="b">
        <f>SOF[[#This Row],[RepDate]]='Monthly-Individual-Data'!A1631</f>
        <v>0</v>
      </c>
      <c r="B1626" s="21">
        <v>44805</v>
      </c>
      <c r="C1626" t="s">
        <v>236</v>
      </c>
      <c r="D1626" t="s">
        <v>168</v>
      </c>
      <c r="E1626">
        <v>88</v>
      </c>
      <c r="F1626" t="str">
        <f>INDEX(Branch[Area],MATCH(SOF[[#This Row],[Branch]],Branch[SortCode],0))</f>
        <v>South &amp; East</v>
      </c>
      <c r="G1626" t="str">
        <f>INDEX(Branch[Branch],MATCH(SOF[[#This Row],[Branch]],Branch[SortCode],0))</f>
        <v>Nenagh</v>
      </c>
      <c r="V1626">
        <v>990734</v>
      </c>
      <c r="W1626" t="str">
        <f t="shared" si="30"/>
        <v>51734630</v>
      </c>
    </row>
    <row r="1627" spans="1:23" x14ac:dyDescent="0.55000000000000004">
      <c r="A1627" s="21" t="b">
        <f>SOF[[#This Row],[RepDate]]='Monthly-Individual-Data'!A1632</f>
        <v>0</v>
      </c>
      <c r="B1627" s="21">
        <v>44805</v>
      </c>
      <c r="C1627" t="s">
        <v>236</v>
      </c>
      <c r="D1627" t="s">
        <v>174</v>
      </c>
      <c r="E1627">
        <v>139</v>
      </c>
      <c r="F1627" t="str">
        <f>INDEX(Branch[Area],MATCH(SOF[[#This Row],[Branch]],Branch[SortCode],0))</f>
        <v>South &amp; East</v>
      </c>
      <c r="G1627" t="str">
        <f>INDEX(Branch[Branch],MATCH(SOF[[#This Row],[Branch]],Branch[SortCode],0))</f>
        <v>Nenagh</v>
      </c>
      <c r="V1627">
        <v>990734</v>
      </c>
      <c r="W1627" t="str">
        <f t="shared" si="30"/>
        <v>51734630</v>
      </c>
    </row>
    <row r="1628" spans="1:23" x14ac:dyDescent="0.55000000000000004">
      <c r="A1628" s="21" t="b">
        <f>SOF[[#This Row],[RepDate]]='Monthly-Individual-Data'!A1633</f>
        <v>0</v>
      </c>
      <c r="B1628" s="21">
        <v>44805</v>
      </c>
      <c r="C1628" t="s">
        <v>257</v>
      </c>
      <c r="D1628" t="s">
        <v>109</v>
      </c>
      <c r="E1628">
        <v>100</v>
      </c>
      <c r="F1628" t="str">
        <f>INDEX(Branch[Area],MATCH(SOF[[#This Row],[Branch]],Branch[SortCode],0))</f>
        <v>South &amp; East</v>
      </c>
      <c r="G1628" t="str">
        <f>INDEX(Branch[Branch],MATCH(SOF[[#This Row],[Branch]],Branch[SortCode],0))</f>
        <v>Macroom</v>
      </c>
      <c r="V1628">
        <v>990735</v>
      </c>
      <c r="W1628" t="str">
        <f t="shared" si="30"/>
        <v>72735420</v>
      </c>
    </row>
    <row r="1629" spans="1:23" x14ac:dyDescent="0.55000000000000004">
      <c r="A1629" s="21" t="b">
        <f>SOF[[#This Row],[RepDate]]='Monthly-Individual-Data'!A1634</f>
        <v>0</v>
      </c>
      <c r="B1629" s="21">
        <v>44805</v>
      </c>
      <c r="C1629" t="s">
        <v>257</v>
      </c>
      <c r="D1629" t="s">
        <v>174</v>
      </c>
      <c r="E1629">
        <v>104</v>
      </c>
      <c r="F1629" t="str">
        <f>INDEX(Branch[Area],MATCH(SOF[[#This Row],[Branch]],Branch[SortCode],0))</f>
        <v>South &amp; East</v>
      </c>
      <c r="G1629" t="str">
        <f>INDEX(Branch[Branch],MATCH(SOF[[#This Row],[Branch]],Branch[SortCode],0))</f>
        <v>Macroom</v>
      </c>
      <c r="V1629">
        <v>990735</v>
      </c>
      <c r="W1629" t="str">
        <f t="shared" si="30"/>
        <v>72735420</v>
      </c>
    </row>
    <row r="1630" spans="1:23" x14ac:dyDescent="0.55000000000000004">
      <c r="A1630" s="21" t="b">
        <f>SOF[[#This Row],[RepDate]]='Monthly-Individual-Data'!A1635</f>
        <v>0</v>
      </c>
      <c r="B1630" s="21">
        <v>44805</v>
      </c>
      <c r="C1630" t="s">
        <v>257</v>
      </c>
      <c r="D1630" t="s">
        <v>175</v>
      </c>
      <c r="E1630">
        <v>84</v>
      </c>
      <c r="F1630" t="str">
        <f>INDEX(Branch[Area],MATCH(SOF[[#This Row],[Branch]],Branch[SortCode],0))</f>
        <v>South &amp; East</v>
      </c>
      <c r="G1630" t="str">
        <f>INDEX(Branch[Branch],MATCH(SOF[[#This Row],[Branch]],Branch[SortCode],0))</f>
        <v>Macroom</v>
      </c>
      <c r="V1630">
        <v>990735</v>
      </c>
      <c r="W1630" t="str">
        <f t="shared" si="30"/>
        <v>72735420</v>
      </c>
    </row>
    <row r="1631" spans="1:23" x14ac:dyDescent="0.55000000000000004">
      <c r="A1631" s="21" t="b">
        <f>SOF[[#This Row],[RepDate]]='Monthly-Individual-Data'!A1636</f>
        <v>0</v>
      </c>
      <c r="B1631" s="21">
        <v>44805</v>
      </c>
      <c r="C1631" t="s">
        <v>249</v>
      </c>
      <c r="D1631" t="s">
        <v>109</v>
      </c>
      <c r="E1631">
        <v>60</v>
      </c>
      <c r="F1631" t="str">
        <f>INDEX(Branch[Area],MATCH(SOF[[#This Row],[Branch]],Branch[SortCode],0))</f>
        <v>South &amp; East</v>
      </c>
      <c r="G1631" t="str">
        <f>INDEX(Branch[Branch],MATCH(SOF[[#This Row],[Branch]],Branch[SortCode],0))</f>
        <v>Mitchelstown</v>
      </c>
      <c r="V1631">
        <v>990736</v>
      </c>
      <c r="W1631" t="str">
        <f t="shared" si="30"/>
        <v>64736500</v>
      </c>
    </row>
    <row r="1632" spans="1:23" x14ac:dyDescent="0.55000000000000004">
      <c r="A1632" s="21" t="b">
        <f>SOF[[#This Row],[RepDate]]='Monthly-Individual-Data'!A1637</f>
        <v>0</v>
      </c>
      <c r="B1632" s="21">
        <v>44805</v>
      </c>
      <c r="C1632" t="s">
        <v>249</v>
      </c>
      <c r="D1632" t="s">
        <v>168</v>
      </c>
      <c r="E1632">
        <v>69</v>
      </c>
      <c r="F1632" t="str">
        <f>INDEX(Branch[Area],MATCH(SOF[[#This Row],[Branch]],Branch[SortCode],0))</f>
        <v>South &amp; East</v>
      </c>
      <c r="G1632" t="str">
        <f>INDEX(Branch[Branch],MATCH(SOF[[#This Row],[Branch]],Branch[SortCode],0))</f>
        <v>Mitchelstown</v>
      </c>
      <c r="V1632">
        <v>990736</v>
      </c>
      <c r="W1632" t="str">
        <f t="shared" si="30"/>
        <v>64736500</v>
      </c>
    </row>
    <row r="1633" spans="1:23" x14ac:dyDescent="0.55000000000000004">
      <c r="A1633" s="21" t="b">
        <f>SOF[[#This Row],[RepDate]]='Monthly-Individual-Data'!A1638</f>
        <v>0</v>
      </c>
      <c r="B1633" s="21">
        <v>44805</v>
      </c>
      <c r="C1633" t="s">
        <v>249</v>
      </c>
      <c r="D1633" t="s">
        <v>169</v>
      </c>
      <c r="E1633">
        <v>140</v>
      </c>
      <c r="F1633" t="str">
        <f>INDEX(Branch[Area],MATCH(SOF[[#This Row],[Branch]],Branch[SortCode],0))</f>
        <v>South &amp; East</v>
      </c>
      <c r="G1633" t="str">
        <f>INDEX(Branch[Branch],MATCH(SOF[[#This Row],[Branch]],Branch[SortCode],0))</f>
        <v>Mitchelstown</v>
      </c>
      <c r="V1633">
        <v>990736</v>
      </c>
      <c r="W1633" t="str">
        <f t="shared" si="30"/>
        <v>64736500</v>
      </c>
    </row>
    <row r="1634" spans="1:23" x14ac:dyDescent="0.55000000000000004">
      <c r="A1634" s="21" t="b">
        <f>SOF[[#This Row],[RepDate]]='Monthly-Individual-Data'!A1639</f>
        <v>0</v>
      </c>
      <c r="B1634" s="21">
        <v>44835</v>
      </c>
      <c r="C1634" t="s">
        <v>230</v>
      </c>
      <c r="D1634" t="s">
        <v>109</v>
      </c>
      <c r="E1634">
        <v>42</v>
      </c>
      <c r="F1634" t="str">
        <f>INDEX(Branch[Area],MATCH(SOF[[#This Row],[Branch]],Branch[SortCode],0))</f>
        <v>South &amp; East</v>
      </c>
      <c r="G1634" t="str">
        <f>INDEX(Branch[Branch],MATCH(SOF[[#This Row],[Branch]],Branch[SortCode],0))</f>
        <v>Hypercentre</v>
      </c>
      <c r="V1634">
        <v>990632</v>
      </c>
      <c r="W1634" t="str">
        <f t="shared" si="30"/>
        <v>45632690</v>
      </c>
    </row>
    <row r="1635" spans="1:23" x14ac:dyDescent="0.55000000000000004">
      <c r="A1635" s="21" t="b">
        <f>SOF[[#This Row],[RepDate]]='Monthly-Individual-Data'!A1640</f>
        <v>0</v>
      </c>
      <c r="B1635" s="21">
        <v>44835</v>
      </c>
      <c r="C1635" t="s">
        <v>230</v>
      </c>
      <c r="D1635" t="s">
        <v>168</v>
      </c>
      <c r="E1635">
        <v>159</v>
      </c>
      <c r="F1635" t="str">
        <f>INDEX(Branch[Area],MATCH(SOF[[#This Row],[Branch]],Branch[SortCode],0))</f>
        <v>South &amp; East</v>
      </c>
      <c r="G1635" t="str">
        <f>INDEX(Branch[Branch],MATCH(SOF[[#This Row],[Branch]],Branch[SortCode],0))</f>
        <v>Hypercentre</v>
      </c>
      <c r="V1635">
        <v>990632</v>
      </c>
      <c r="W1635" t="str">
        <f t="shared" si="30"/>
        <v>45632690</v>
      </c>
    </row>
    <row r="1636" spans="1:23" x14ac:dyDescent="0.55000000000000004">
      <c r="A1636" s="21" t="b">
        <f>SOF[[#This Row],[RepDate]]='Monthly-Individual-Data'!A1641</f>
        <v>0</v>
      </c>
      <c r="B1636" s="21">
        <v>44835</v>
      </c>
      <c r="C1636" t="s">
        <v>230</v>
      </c>
      <c r="D1636" t="s">
        <v>169</v>
      </c>
      <c r="E1636">
        <v>4</v>
      </c>
      <c r="F1636" t="str">
        <f>INDEX(Branch[Area],MATCH(SOF[[#This Row],[Branch]],Branch[SortCode],0))</f>
        <v>South &amp; East</v>
      </c>
      <c r="G1636" t="str">
        <f>INDEX(Branch[Branch],MATCH(SOF[[#This Row],[Branch]],Branch[SortCode],0))</f>
        <v>Hypercentre</v>
      </c>
      <c r="V1636">
        <v>990632</v>
      </c>
      <c r="W1636" t="str">
        <f t="shared" si="30"/>
        <v>45632690</v>
      </c>
    </row>
    <row r="1637" spans="1:23" x14ac:dyDescent="0.55000000000000004">
      <c r="A1637" s="21" t="b">
        <f>SOF[[#This Row],[RepDate]]='Monthly-Individual-Data'!A1642</f>
        <v>0</v>
      </c>
      <c r="B1637" s="21">
        <v>44835</v>
      </c>
      <c r="C1637" t="s">
        <v>230</v>
      </c>
      <c r="D1637" t="s">
        <v>171</v>
      </c>
      <c r="E1637">
        <v>48</v>
      </c>
      <c r="F1637" t="str">
        <f>INDEX(Branch[Area],MATCH(SOF[[#This Row],[Branch]],Branch[SortCode],0))</f>
        <v>South &amp; East</v>
      </c>
      <c r="G1637" t="str">
        <f>INDEX(Branch[Branch],MATCH(SOF[[#This Row],[Branch]],Branch[SortCode],0))</f>
        <v>Hypercentre</v>
      </c>
      <c r="V1637">
        <v>990632</v>
      </c>
      <c r="W1637" t="str">
        <f t="shared" si="30"/>
        <v>45632690</v>
      </c>
    </row>
    <row r="1638" spans="1:23" x14ac:dyDescent="0.55000000000000004">
      <c r="A1638" s="21" t="b">
        <f>SOF[[#This Row],[RepDate]]='Monthly-Individual-Data'!A1643</f>
        <v>0</v>
      </c>
      <c r="B1638" s="21">
        <v>44835</v>
      </c>
      <c r="C1638" t="s">
        <v>230</v>
      </c>
      <c r="D1638" t="s">
        <v>174</v>
      </c>
      <c r="E1638">
        <v>6</v>
      </c>
      <c r="F1638" t="str">
        <f>INDEX(Branch[Area],MATCH(SOF[[#This Row],[Branch]],Branch[SortCode],0))</f>
        <v>South &amp; East</v>
      </c>
      <c r="G1638" t="str">
        <f>INDEX(Branch[Branch],MATCH(SOF[[#This Row],[Branch]],Branch[SortCode],0))</f>
        <v>Hypercentre</v>
      </c>
      <c r="V1638">
        <v>990632</v>
      </c>
      <c r="W1638" t="str">
        <f t="shared" si="30"/>
        <v>45632690</v>
      </c>
    </row>
    <row r="1639" spans="1:23" x14ac:dyDescent="0.55000000000000004">
      <c r="A1639" s="21" t="b">
        <f>SOF[[#This Row],[RepDate]]='Monthly-Individual-Data'!A1644</f>
        <v>0</v>
      </c>
      <c r="B1639" s="21">
        <v>44835</v>
      </c>
      <c r="C1639" t="s">
        <v>230</v>
      </c>
      <c r="D1639" t="s">
        <v>175</v>
      </c>
      <c r="E1639">
        <v>132</v>
      </c>
      <c r="F1639" t="str">
        <f>INDEX(Branch[Area],MATCH(SOF[[#This Row],[Branch]],Branch[SortCode],0))</f>
        <v>South &amp; East</v>
      </c>
      <c r="G1639" t="str">
        <f>INDEX(Branch[Branch],MATCH(SOF[[#This Row],[Branch]],Branch[SortCode],0))</f>
        <v>Hypercentre</v>
      </c>
      <c r="V1639">
        <v>990632</v>
      </c>
      <c r="W1639" t="str">
        <f t="shared" si="30"/>
        <v>45632690</v>
      </c>
    </row>
    <row r="1640" spans="1:23" x14ac:dyDescent="0.55000000000000004">
      <c r="A1640" s="21" t="b">
        <f>SOF[[#This Row],[RepDate]]='Monthly-Individual-Data'!A1645</f>
        <v>0</v>
      </c>
      <c r="B1640" s="21">
        <v>44835</v>
      </c>
      <c r="C1640" t="s">
        <v>230</v>
      </c>
      <c r="D1640" t="s">
        <v>179</v>
      </c>
      <c r="E1640">
        <v>15</v>
      </c>
      <c r="F1640" t="str">
        <f>INDEX(Branch[Area],MATCH(SOF[[#This Row],[Branch]],Branch[SortCode],0))</f>
        <v>South &amp; East</v>
      </c>
      <c r="G1640" t="str">
        <f>INDEX(Branch[Branch],MATCH(SOF[[#This Row],[Branch]],Branch[SortCode],0))</f>
        <v>Hypercentre</v>
      </c>
      <c r="V1640">
        <v>990632</v>
      </c>
      <c r="W1640" t="str">
        <f t="shared" si="30"/>
        <v>45632690</v>
      </c>
    </row>
    <row r="1641" spans="1:23" x14ac:dyDescent="0.55000000000000004">
      <c r="A1641" s="21" t="b">
        <f>SOF[[#This Row],[RepDate]]='Monthly-Individual-Data'!A1646</f>
        <v>0</v>
      </c>
      <c r="B1641" s="21">
        <v>44835</v>
      </c>
      <c r="C1641" t="s">
        <v>230</v>
      </c>
      <c r="D1641" t="s">
        <v>183</v>
      </c>
      <c r="E1641">
        <v>99</v>
      </c>
      <c r="F1641" t="str">
        <f>INDEX(Branch[Area],MATCH(SOF[[#This Row],[Branch]],Branch[SortCode],0))</f>
        <v>South &amp; East</v>
      </c>
      <c r="G1641" t="str">
        <f>INDEX(Branch[Branch],MATCH(SOF[[#This Row],[Branch]],Branch[SortCode],0))</f>
        <v>Hypercentre</v>
      </c>
      <c r="V1641">
        <v>990632</v>
      </c>
      <c r="W1641" t="str">
        <f t="shared" si="30"/>
        <v>45632690</v>
      </c>
    </row>
    <row r="1642" spans="1:23" x14ac:dyDescent="0.55000000000000004">
      <c r="A1642" s="21" t="b">
        <f>SOF[[#This Row],[RepDate]]='Monthly-Individual-Data'!A1647</f>
        <v>0</v>
      </c>
      <c r="B1642" s="21">
        <v>44835</v>
      </c>
      <c r="C1642" t="s">
        <v>230</v>
      </c>
      <c r="D1642" t="s">
        <v>184</v>
      </c>
      <c r="E1642">
        <v>133</v>
      </c>
      <c r="F1642" t="str">
        <f>INDEX(Branch[Area],MATCH(SOF[[#This Row],[Branch]],Branch[SortCode],0))</f>
        <v>South &amp; East</v>
      </c>
      <c r="G1642" t="str">
        <f>INDEX(Branch[Branch],MATCH(SOF[[#This Row],[Branch]],Branch[SortCode],0))</f>
        <v>Hypercentre</v>
      </c>
      <c r="V1642">
        <v>990632</v>
      </c>
      <c r="W1642" t="str">
        <f t="shared" si="30"/>
        <v>45632690</v>
      </c>
    </row>
    <row r="1643" spans="1:23" x14ac:dyDescent="0.55000000000000004">
      <c r="A1643" s="21" t="b">
        <f>SOF[[#This Row],[RepDate]]='Monthly-Individual-Data'!A1648</f>
        <v>0</v>
      </c>
      <c r="B1643" s="21">
        <v>44835</v>
      </c>
      <c r="C1643" t="s">
        <v>229</v>
      </c>
      <c r="D1643" t="s">
        <v>109</v>
      </c>
      <c r="E1643">
        <v>29</v>
      </c>
      <c r="F1643" t="str">
        <f>INDEX(Branch[Area],MATCH(SOF[[#This Row],[Branch]],Branch[SortCode],0))</f>
        <v>South &amp; East</v>
      </c>
      <c r="G1643" t="str">
        <f>INDEX(Branch[Branch],MATCH(SOF[[#This Row],[Branch]],Branch[SortCode],0))</f>
        <v>Dungarvan</v>
      </c>
      <c r="V1643">
        <v>990634</v>
      </c>
      <c r="W1643" t="str">
        <f t="shared" si="30"/>
        <v>44634700</v>
      </c>
    </row>
    <row r="1644" spans="1:23" x14ac:dyDescent="0.55000000000000004">
      <c r="A1644" s="21" t="b">
        <f>SOF[[#This Row],[RepDate]]='Monthly-Individual-Data'!A1649</f>
        <v>0</v>
      </c>
      <c r="B1644" s="21">
        <v>44835</v>
      </c>
      <c r="C1644" t="s">
        <v>229</v>
      </c>
      <c r="D1644" t="s">
        <v>168</v>
      </c>
      <c r="E1644">
        <v>81</v>
      </c>
      <c r="F1644" t="str">
        <f>INDEX(Branch[Area],MATCH(SOF[[#This Row],[Branch]],Branch[SortCode],0))</f>
        <v>South &amp; East</v>
      </c>
      <c r="G1644" t="str">
        <f>INDEX(Branch[Branch],MATCH(SOF[[#This Row],[Branch]],Branch[SortCode],0))</f>
        <v>Dungarvan</v>
      </c>
      <c r="V1644">
        <v>990634</v>
      </c>
      <c r="W1644" t="str">
        <f t="shared" si="30"/>
        <v>44634700</v>
      </c>
    </row>
    <row r="1645" spans="1:23" x14ac:dyDescent="0.55000000000000004">
      <c r="A1645" s="21" t="b">
        <f>SOF[[#This Row],[RepDate]]='Monthly-Individual-Data'!A1650</f>
        <v>0</v>
      </c>
      <c r="B1645" s="21">
        <v>44835</v>
      </c>
      <c r="C1645" t="s">
        <v>229</v>
      </c>
      <c r="D1645" t="s">
        <v>174</v>
      </c>
      <c r="E1645">
        <v>114</v>
      </c>
      <c r="F1645" t="str">
        <f>INDEX(Branch[Area],MATCH(SOF[[#This Row],[Branch]],Branch[SortCode],0))</f>
        <v>South &amp; East</v>
      </c>
      <c r="G1645" t="str">
        <f>INDEX(Branch[Branch],MATCH(SOF[[#This Row],[Branch]],Branch[SortCode],0))</f>
        <v>Dungarvan</v>
      </c>
      <c r="V1645">
        <v>990634</v>
      </c>
      <c r="W1645" t="str">
        <f t="shared" si="30"/>
        <v>44634700</v>
      </c>
    </row>
    <row r="1646" spans="1:23" x14ac:dyDescent="0.55000000000000004">
      <c r="A1646" s="21" t="b">
        <f>SOF[[#This Row],[RepDate]]='Monthly-Individual-Data'!A1651</f>
        <v>0</v>
      </c>
      <c r="B1646" s="21">
        <v>44835</v>
      </c>
      <c r="C1646" t="s">
        <v>232</v>
      </c>
      <c r="D1646" t="s">
        <v>109</v>
      </c>
      <c r="E1646">
        <v>72</v>
      </c>
      <c r="F1646" t="str">
        <f>INDEX(Branch[Area],MATCH(SOF[[#This Row],[Branch]],Branch[SortCode],0))</f>
        <v>South &amp; East</v>
      </c>
      <c r="G1646" t="str">
        <f>INDEX(Branch[Branch],MATCH(SOF[[#This Row],[Branch]],Branch[SortCode],0))</f>
        <v>Kilkenny</v>
      </c>
      <c r="V1646">
        <v>990636</v>
      </c>
      <c r="W1646" t="str">
        <f t="shared" si="30"/>
        <v>47636670</v>
      </c>
    </row>
    <row r="1647" spans="1:23" x14ac:dyDescent="0.55000000000000004">
      <c r="A1647" s="21" t="b">
        <f>SOF[[#This Row],[RepDate]]='Monthly-Individual-Data'!A1652</f>
        <v>0</v>
      </c>
      <c r="B1647" s="21">
        <v>44835</v>
      </c>
      <c r="C1647" t="s">
        <v>232</v>
      </c>
      <c r="D1647" t="s">
        <v>168</v>
      </c>
      <c r="E1647">
        <v>142</v>
      </c>
      <c r="F1647" t="str">
        <f>INDEX(Branch[Area],MATCH(SOF[[#This Row],[Branch]],Branch[SortCode],0))</f>
        <v>South &amp; East</v>
      </c>
      <c r="G1647" t="str">
        <f>INDEX(Branch[Branch],MATCH(SOF[[#This Row],[Branch]],Branch[SortCode],0))</f>
        <v>Kilkenny</v>
      </c>
      <c r="V1647">
        <v>990636</v>
      </c>
      <c r="W1647" t="str">
        <f t="shared" si="30"/>
        <v>47636670</v>
      </c>
    </row>
    <row r="1648" spans="1:23" x14ac:dyDescent="0.55000000000000004">
      <c r="A1648" s="21" t="b">
        <f>SOF[[#This Row],[RepDate]]='Monthly-Individual-Data'!A1653</f>
        <v>0</v>
      </c>
      <c r="B1648" s="21">
        <v>44835</v>
      </c>
      <c r="C1648" t="s">
        <v>232</v>
      </c>
      <c r="D1648" t="s">
        <v>169</v>
      </c>
      <c r="E1648">
        <v>58</v>
      </c>
      <c r="F1648" t="str">
        <f>INDEX(Branch[Area],MATCH(SOF[[#This Row],[Branch]],Branch[SortCode],0))</f>
        <v>South &amp; East</v>
      </c>
      <c r="G1648" t="str">
        <f>INDEX(Branch[Branch],MATCH(SOF[[#This Row],[Branch]],Branch[SortCode],0))</f>
        <v>Kilkenny</v>
      </c>
      <c r="V1648">
        <v>990636</v>
      </c>
      <c r="W1648" t="str">
        <f t="shared" si="30"/>
        <v>47636670</v>
      </c>
    </row>
    <row r="1649" spans="1:23" x14ac:dyDescent="0.55000000000000004">
      <c r="A1649" s="21" t="b">
        <f>SOF[[#This Row],[RepDate]]='Monthly-Individual-Data'!A1654</f>
        <v>0</v>
      </c>
      <c r="B1649" s="21">
        <v>44835</v>
      </c>
      <c r="C1649" t="s">
        <v>232</v>
      </c>
      <c r="D1649" t="s">
        <v>170</v>
      </c>
      <c r="E1649">
        <v>133</v>
      </c>
      <c r="F1649" t="str">
        <f>INDEX(Branch[Area],MATCH(SOF[[#This Row],[Branch]],Branch[SortCode],0))</f>
        <v>South &amp; East</v>
      </c>
      <c r="G1649" t="str">
        <f>INDEX(Branch[Branch],MATCH(SOF[[#This Row],[Branch]],Branch[SortCode],0))</f>
        <v>Kilkenny</v>
      </c>
      <c r="V1649">
        <v>990636</v>
      </c>
      <c r="W1649" t="str">
        <f t="shared" si="30"/>
        <v>47636670</v>
      </c>
    </row>
    <row r="1650" spans="1:23" x14ac:dyDescent="0.55000000000000004">
      <c r="A1650" s="21" t="b">
        <f>SOF[[#This Row],[RepDate]]='Monthly-Individual-Data'!A1655</f>
        <v>0</v>
      </c>
      <c r="B1650" s="21">
        <v>44835</v>
      </c>
      <c r="C1650" t="s">
        <v>232</v>
      </c>
      <c r="D1650" t="s">
        <v>175</v>
      </c>
      <c r="E1650">
        <v>51</v>
      </c>
      <c r="F1650" t="str">
        <f>INDEX(Branch[Area],MATCH(SOF[[#This Row],[Branch]],Branch[SortCode],0))</f>
        <v>South &amp; East</v>
      </c>
      <c r="G1650" t="str">
        <f>INDEX(Branch[Branch],MATCH(SOF[[#This Row],[Branch]],Branch[SortCode],0))</f>
        <v>Kilkenny</v>
      </c>
      <c r="V1650">
        <v>990636</v>
      </c>
      <c r="W1650" t="str">
        <f t="shared" si="30"/>
        <v>47636670</v>
      </c>
    </row>
    <row r="1651" spans="1:23" x14ac:dyDescent="0.55000000000000004">
      <c r="A1651" s="21" t="b">
        <f>SOF[[#This Row],[RepDate]]='Monthly-Individual-Data'!A1656</f>
        <v>0</v>
      </c>
      <c r="B1651" s="21">
        <v>44835</v>
      </c>
      <c r="C1651" t="s">
        <v>241</v>
      </c>
      <c r="D1651" t="s">
        <v>109</v>
      </c>
      <c r="E1651">
        <v>26</v>
      </c>
      <c r="F1651" t="str">
        <f>INDEX(Branch[Area],MATCH(SOF[[#This Row],[Branch]],Branch[SortCode],0))</f>
        <v>South &amp; East</v>
      </c>
      <c r="G1651" t="str">
        <f>INDEX(Branch[Branch],MATCH(SOF[[#This Row],[Branch]],Branch[SortCode],0))</f>
        <v>New Ross</v>
      </c>
      <c r="V1651">
        <v>990637</v>
      </c>
      <c r="W1651" t="str">
        <f t="shared" si="30"/>
        <v>56637580</v>
      </c>
    </row>
    <row r="1652" spans="1:23" x14ac:dyDescent="0.55000000000000004">
      <c r="A1652" s="21" t="b">
        <f>SOF[[#This Row],[RepDate]]='Monthly-Individual-Data'!A1657</f>
        <v>0</v>
      </c>
      <c r="B1652" s="21">
        <v>44835</v>
      </c>
      <c r="C1652" t="s">
        <v>234</v>
      </c>
      <c r="D1652" t="s">
        <v>109</v>
      </c>
      <c r="E1652">
        <v>47</v>
      </c>
      <c r="F1652" t="str">
        <f>INDEX(Branch[Area],MATCH(SOF[[#This Row],[Branch]],Branch[SortCode],0))</f>
        <v>South &amp; East</v>
      </c>
      <c r="G1652" t="str">
        <f>INDEX(Branch[Branch],MATCH(SOF[[#This Row],[Branch]],Branch[SortCode],0))</f>
        <v>Carlow</v>
      </c>
      <c r="V1652">
        <v>990638</v>
      </c>
      <c r="W1652" t="str">
        <f t="shared" si="30"/>
        <v>49638650</v>
      </c>
    </row>
    <row r="1653" spans="1:23" x14ac:dyDescent="0.55000000000000004">
      <c r="A1653" s="21" t="b">
        <f>SOF[[#This Row],[RepDate]]='Monthly-Individual-Data'!A1658</f>
        <v>0</v>
      </c>
      <c r="B1653" s="21">
        <v>44835</v>
      </c>
      <c r="C1653" t="s">
        <v>234</v>
      </c>
      <c r="D1653" t="s">
        <v>168</v>
      </c>
      <c r="E1653">
        <v>131</v>
      </c>
      <c r="F1653" t="str">
        <f>INDEX(Branch[Area],MATCH(SOF[[#This Row],[Branch]],Branch[SortCode],0))</f>
        <v>South &amp; East</v>
      </c>
      <c r="G1653" t="str">
        <f>INDEX(Branch[Branch],MATCH(SOF[[#This Row],[Branch]],Branch[SortCode],0))</f>
        <v>Carlow</v>
      </c>
      <c r="V1653">
        <v>990638</v>
      </c>
      <c r="W1653" t="str">
        <f t="shared" si="30"/>
        <v>49638650</v>
      </c>
    </row>
    <row r="1654" spans="1:23" x14ac:dyDescent="0.55000000000000004">
      <c r="A1654" s="21" t="b">
        <f>SOF[[#This Row],[RepDate]]='Monthly-Individual-Data'!A1659</f>
        <v>0</v>
      </c>
      <c r="B1654" s="21">
        <v>44835</v>
      </c>
      <c r="C1654" t="s">
        <v>234</v>
      </c>
      <c r="D1654" t="s">
        <v>169</v>
      </c>
      <c r="E1654">
        <v>3</v>
      </c>
      <c r="F1654" t="str">
        <f>INDEX(Branch[Area],MATCH(SOF[[#This Row],[Branch]],Branch[SortCode],0))</f>
        <v>South &amp; East</v>
      </c>
      <c r="G1654" t="str">
        <f>INDEX(Branch[Branch],MATCH(SOF[[#This Row],[Branch]],Branch[SortCode],0))</f>
        <v>Carlow</v>
      </c>
      <c r="V1654">
        <v>990638</v>
      </c>
      <c r="W1654" t="str">
        <f t="shared" si="30"/>
        <v>49638650</v>
      </c>
    </row>
    <row r="1655" spans="1:23" x14ac:dyDescent="0.55000000000000004">
      <c r="A1655" s="21" t="b">
        <f>SOF[[#This Row],[RepDate]]='Monthly-Individual-Data'!A1660</f>
        <v>0</v>
      </c>
      <c r="B1655" s="21">
        <v>44835</v>
      </c>
      <c r="C1655" t="s">
        <v>234</v>
      </c>
      <c r="D1655" t="s">
        <v>171</v>
      </c>
      <c r="E1655">
        <v>69</v>
      </c>
      <c r="F1655" t="str">
        <f>INDEX(Branch[Area],MATCH(SOF[[#This Row],[Branch]],Branch[SortCode],0))</f>
        <v>South &amp; East</v>
      </c>
      <c r="G1655" t="str">
        <f>INDEX(Branch[Branch],MATCH(SOF[[#This Row],[Branch]],Branch[SortCode],0))</f>
        <v>Carlow</v>
      </c>
      <c r="V1655">
        <v>990638</v>
      </c>
      <c r="W1655" t="str">
        <f t="shared" si="30"/>
        <v>49638650</v>
      </c>
    </row>
    <row r="1656" spans="1:23" x14ac:dyDescent="0.55000000000000004">
      <c r="A1656" s="21" t="b">
        <f>SOF[[#This Row],[RepDate]]='Monthly-Individual-Data'!A1661</f>
        <v>0</v>
      </c>
      <c r="B1656" s="21">
        <v>44835</v>
      </c>
      <c r="C1656" t="s">
        <v>234</v>
      </c>
      <c r="D1656" t="s">
        <v>174</v>
      </c>
      <c r="E1656">
        <v>121</v>
      </c>
      <c r="F1656" t="str">
        <f>INDEX(Branch[Area],MATCH(SOF[[#This Row],[Branch]],Branch[SortCode],0))</f>
        <v>South &amp; East</v>
      </c>
      <c r="G1656" t="str">
        <f>INDEX(Branch[Branch],MATCH(SOF[[#This Row],[Branch]],Branch[SortCode],0))</f>
        <v>Carlow</v>
      </c>
      <c r="V1656">
        <v>990638</v>
      </c>
      <c r="W1656" t="str">
        <f t="shared" si="30"/>
        <v>49638650</v>
      </c>
    </row>
    <row r="1657" spans="1:23" x14ac:dyDescent="0.55000000000000004">
      <c r="A1657" s="21" t="b">
        <f>SOF[[#This Row],[RepDate]]='Monthly-Individual-Data'!A1662</f>
        <v>0</v>
      </c>
      <c r="B1657" s="21">
        <v>44835</v>
      </c>
      <c r="C1657" t="s">
        <v>242</v>
      </c>
      <c r="D1657" t="s">
        <v>109</v>
      </c>
      <c r="E1657">
        <v>141</v>
      </c>
      <c r="F1657" t="str">
        <f>INDEX(Branch[Area],MATCH(SOF[[#This Row],[Branch]],Branch[SortCode],0))</f>
        <v>South &amp; East</v>
      </c>
      <c r="G1657" t="str">
        <f>INDEX(Branch[Branch],MATCH(SOF[[#This Row],[Branch]],Branch[SortCode],0))</f>
        <v>Wexford</v>
      </c>
      <c r="V1657">
        <v>990639</v>
      </c>
      <c r="W1657" t="str">
        <f t="shared" si="30"/>
        <v>57639570</v>
      </c>
    </row>
    <row r="1658" spans="1:23" x14ac:dyDescent="0.55000000000000004">
      <c r="A1658" s="21" t="b">
        <f>SOF[[#This Row],[RepDate]]='Monthly-Individual-Data'!A1663</f>
        <v>0</v>
      </c>
      <c r="B1658" s="21">
        <v>44835</v>
      </c>
      <c r="C1658" t="s">
        <v>242</v>
      </c>
      <c r="D1658" t="s">
        <v>168</v>
      </c>
      <c r="E1658">
        <v>158</v>
      </c>
      <c r="F1658" t="str">
        <f>INDEX(Branch[Area],MATCH(SOF[[#This Row],[Branch]],Branch[SortCode],0))</f>
        <v>South &amp; East</v>
      </c>
      <c r="G1658" t="str">
        <f>INDEX(Branch[Branch],MATCH(SOF[[#This Row],[Branch]],Branch[SortCode],0))</f>
        <v>Wexford</v>
      </c>
      <c r="V1658">
        <v>990639</v>
      </c>
      <c r="W1658" t="str">
        <f t="shared" si="30"/>
        <v>57639570</v>
      </c>
    </row>
    <row r="1659" spans="1:23" x14ac:dyDescent="0.55000000000000004">
      <c r="A1659" s="21" t="b">
        <f>SOF[[#This Row],[RepDate]]='Monthly-Individual-Data'!A1664</f>
        <v>0</v>
      </c>
      <c r="B1659" s="21">
        <v>44835</v>
      </c>
      <c r="C1659" t="s">
        <v>242</v>
      </c>
      <c r="D1659" t="s">
        <v>169</v>
      </c>
      <c r="E1659">
        <v>2</v>
      </c>
      <c r="F1659" t="str">
        <f>INDEX(Branch[Area],MATCH(SOF[[#This Row],[Branch]],Branch[SortCode],0))</f>
        <v>South &amp; East</v>
      </c>
      <c r="G1659" t="str">
        <f>INDEX(Branch[Branch],MATCH(SOF[[#This Row],[Branch]],Branch[SortCode],0))</f>
        <v>Wexford</v>
      </c>
      <c r="V1659">
        <v>990639</v>
      </c>
      <c r="W1659" t="str">
        <f t="shared" si="30"/>
        <v>57639570</v>
      </c>
    </row>
    <row r="1660" spans="1:23" x14ac:dyDescent="0.55000000000000004">
      <c r="A1660" s="21" t="b">
        <f>SOF[[#This Row],[RepDate]]='Monthly-Individual-Data'!A1665</f>
        <v>0</v>
      </c>
      <c r="B1660" s="21">
        <v>44835</v>
      </c>
      <c r="C1660" t="s">
        <v>242</v>
      </c>
      <c r="D1660" t="s">
        <v>171</v>
      </c>
      <c r="E1660">
        <v>11</v>
      </c>
      <c r="F1660" t="str">
        <f>INDEX(Branch[Area],MATCH(SOF[[#This Row],[Branch]],Branch[SortCode],0))</f>
        <v>South &amp; East</v>
      </c>
      <c r="G1660" t="str">
        <f>INDEX(Branch[Branch],MATCH(SOF[[#This Row],[Branch]],Branch[SortCode],0))</f>
        <v>Wexford</v>
      </c>
      <c r="V1660">
        <v>990639</v>
      </c>
      <c r="W1660" t="str">
        <f t="shared" si="30"/>
        <v>57639570</v>
      </c>
    </row>
    <row r="1661" spans="1:23" x14ac:dyDescent="0.55000000000000004">
      <c r="A1661" s="21" t="b">
        <f>SOF[[#This Row],[RepDate]]='Monthly-Individual-Data'!A1666</f>
        <v>0</v>
      </c>
      <c r="B1661" s="21">
        <v>44835</v>
      </c>
      <c r="C1661" t="s">
        <v>242</v>
      </c>
      <c r="D1661" t="s">
        <v>174</v>
      </c>
      <c r="E1661">
        <v>147</v>
      </c>
      <c r="F1661" t="str">
        <f>INDEX(Branch[Area],MATCH(SOF[[#This Row],[Branch]],Branch[SortCode],0))</f>
        <v>South &amp; East</v>
      </c>
      <c r="G1661" t="str">
        <f>INDEX(Branch[Branch],MATCH(SOF[[#This Row],[Branch]],Branch[SortCode],0))</f>
        <v>Wexford</v>
      </c>
      <c r="V1661">
        <v>990639</v>
      </c>
      <c r="W1661" t="str">
        <f t="shared" si="30"/>
        <v>57639570</v>
      </c>
    </row>
    <row r="1662" spans="1:23" x14ac:dyDescent="0.55000000000000004">
      <c r="A1662" s="21" t="b">
        <f>SOF[[#This Row],[RepDate]]='Monthly-Individual-Data'!A1667</f>
        <v>0</v>
      </c>
      <c r="B1662" s="21">
        <v>44835</v>
      </c>
      <c r="C1662" t="s">
        <v>242</v>
      </c>
      <c r="D1662" t="s">
        <v>175</v>
      </c>
      <c r="E1662">
        <v>133</v>
      </c>
      <c r="F1662" t="str">
        <f>INDEX(Branch[Area],MATCH(SOF[[#This Row],[Branch]],Branch[SortCode],0))</f>
        <v>South &amp; East</v>
      </c>
      <c r="G1662" t="str">
        <f>INDEX(Branch[Branch],MATCH(SOF[[#This Row],[Branch]],Branch[SortCode],0))</f>
        <v>Wexford</v>
      </c>
      <c r="V1662">
        <v>990639</v>
      </c>
      <c r="W1662" t="str">
        <f t="shared" si="30"/>
        <v>57639570</v>
      </c>
    </row>
    <row r="1663" spans="1:23" x14ac:dyDescent="0.55000000000000004">
      <c r="A1663" s="21" t="b">
        <f>SOF[[#This Row],[RepDate]]='Monthly-Individual-Data'!A1668</f>
        <v>0</v>
      </c>
      <c r="B1663" s="21">
        <v>44835</v>
      </c>
      <c r="C1663" t="s">
        <v>242</v>
      </c>
      <c r="D1663" t="s">
        <v>177</v>
      </c>
      <c r="E1663">
        <v>101</v>
      </c>
      <c r="F1663" t="str">
        <f>INDEX(Branch[Area],MATCH(SOF[[#This Row],[Branch]],Branch[SortCode],0))</f>
        <v>South &amp; East</v>
      </c>
      <c r="G1663" t="str">
        <f>INDEX(Branch[Branch],MATCH(SOF[[#This Row],[Branch]],Branch[SortCode],0))</f>
        <v>Wexford</v>
      </c>
      <c r="V1663">
        <v>990639</v>
      </c>
      <c r="W1663" t="str">
        <f t="shared" si="30"/>
        <v>57639570</v>
      </c>
    </row>
    <row r="1664" spans="1:23" x14ac:dyDescent="0.55000000000000004">
      <c r="A1664" s="21" t="b">
        <f>SOF[[#This Row],[RepDate]]='Monthly-Individual-Data'!A1669</f>
        <v>0</v>
      </c>
      <c r="B1664" s="21">
        <v>44835</v>
      </c>
      <c r="C1664" t="s">
        <v>242</v>
      </c>
      <c r="D1664" t="s">
        <v>179</v>
      </c>
      <c r="E1664">
        <v>9</v>
      </c>
      <c r="F1664" t="str">
        <f>INDEX(Branch[Area],MATCH(SOF[[#This Row],[Branch]],Branch[SortCode],0))</f>
        <v>South &amp; East</v>
      </c>
      <c r="G1664" t="str">
        <f>INDEX(Branch[Branch],MATCH(SOF[[#This Row],[Branch]],Branch[SortCode],0))</f>
        <v>Wexford</v>
      </c>
      <c r="V1664">
        <v>990639</v>
      </c>
      <c r="W1664" t="str">
        <f t="shared" si="30"/>
        <v>57639570</v>
      </c>
    </row>
    <row r="1665" spans="1:23" x14ac:dyDescent="0.55000000000000004">
      <c r="A1665" s="21" t="b">
        <f>SOF[[#This Row],[RepDate]]='Monthly-Individual-Data'!A1670</f>
        <v>0</v>
      </c>
      <c r="B1665" s="21">
        <v>44835</v>
      </c>
      <c r="C1665" t="s">
        <v>242</v>
      </c>
      <c r="D1665" t="s">
        <v>182</v>
      </c>
      <c r="E1665">
        <v>133</v>
      </c>
      <c r="F1665" t="str">
        <f>INDEX(Branch[Area],MATCH(SOF[[#This Row],[Branch]],Branch[SortCode],0))</f>
        <v>South &amp; East</v>
      </c>
      <c r="G1665" t="str">
        <f>INDEX(Branch[Branch],MATCH(SOF[[#This Row],[Branch]],Branch[SortCode],0))</f>
        <v>Wexford</v>
      </c>
      <c r="V1665">
        <v>990639</v>
      </c>
      <c r="W1665" t="str">
        <f t="shared" si="30"/>
        <v>57639570</v>
      </c>
    </row>
    <row r="1666" spans="1:23" x14ac:dyDescent="0.55000000000000004">
      <c r="A1666" s="21" t="b">
        <f>SOF[[#This Row],[RepDate]]='Monthly-Individual-Data'!A1671</f>
        <v>0</v>
      </c>
      <c r="B1666" s="21">
        <v>44835</v>
      </c>
      <c r="C1666" t="s">
        <v>227</v>
      </c>
      <c r="D1666" t="s">
        <v>109</v>
      </c>
      <c r="E1666">
        <v>88</v>
      </c>
      <c r="F1666" t="str">
        <f>INDEX(Branch[Area],MATCH(SOF[[#This Row],[Branch]],Branch[SortCode],0))</f>
        <v>South &amp; East</v>
      </c>
      <c r="G1666" t="str">
        <f>INDEX(Branch[Branch],MATCH(SOF[[#This Row],[Branch]],Branch[SortCode],0))</f>
        <v>Ardkeen</v>
      </c>
      <c r="V1666">
        <v>990647</v>
      </c>
      <c r="W1666" t="str">
        <f t="shared" si="30"/>
        <v>42647720</v>
      </c>
    </row>
    <row r="1667" spans="1:23" x14ac:dyDescent="0.55000000000000004">
      <c r="A1667" s="21" t="b">
        <f>SOF[[#This Row],[RepDate]]='Monthly-Individual-Data'!A1672</f>
        <v>0</v>
      </c>
      <c r="B1667" s="21">
        <v>44835</v>
      </c>
      <c r="C1667" t="s">
        <v>227</v>
      </c>
      <c r="D1667" t="s">
        <v>168</v>
      </c>
      <c r="E1667">
        <v>102</v>
      </c>
      <c r="F1667" t="str">
        <f>INDEX(Branch[Area],MATCH(SOF[[#This Row],[Branch]],Branch[SortCode],0))</f>
        <v>South &amp; East</v>
      </c>
      <c r="G1667" t="str">
        <f>INDEX(Branch[Branch],MATCH(SOF[[#This Row],[Branch]],Branch[SortCode],0))</f>
        <v>Ardkeen</v>
      </c>
      <c r="V1667">
        <v>990647</v>
      </c>
      <c r="W1667" t="str">
        <f t="shared" ref="W1667:W1730" si="31">VLOOKUP(V1667,R:S,2,0)</f>
        <v>42647720</v>
      </c>
    </row>
    <row r="1668" spans="1:23" x14ac:dyDescent="0.55000000000000004">
      <c r="A1668" s="21" t="b">
        <f>SOF[[#This Row],[RepDate]]='Monthly-Individual-Data'!A1673</f>
        <v>0</v>
      </c>
      <c r="B1668" s="21">
        <v>44835</v>
      </c>
      <c r="C1668" t="s">
        <v>227</v>
      </c>
      <c r="D1668" t="s">
        <v>169</v>
      </c>
      <c r="E1668">
        <v>35</v>
      </c>
      <c r="F1668" t="str">
        <f>INDEX(Branch[Area],MATCH(SOF[[#This Row],[Branch]],Branch[SortCode],0))</f>
        <v>South &amp; East</v>
      </c>
      <c r="G1668" t="str">
        <f>INDEX(Branch[Branch],MATCH(SOF[[#This Row],[Branch]],Branch[SortCode],0))</f>
        <v>Ardkeen</v>
      </c>
      <c r="V1668">
        <v>990647</v>
      </c>
      <c r="W1668" t="str">
        <f t="shared" si="31"/>
        <v>42647720</v>
      </c>
    </row>
    <row r="1669" spans="1:23" x14ac:dyDescent="0.55000000000000004">
      <c r="A1669" s="21" t="b">
        <f>SOF[[#This Row],[RepDate]]='Monthly-Individual-Data'!A1674</f>
        <v>0</v>
      </c>
      <c r="B1669" s="21">
        <v>44835</v>
      </c>
      <c r="C1669" t="s">
        <v>227</v>
      </c>
      <c r="D1669" t="s">
        <v>175</v>
      </c>
      <c r="E1669">
        <v>28</v>
      </c>
      <c r="F1669" t="str">
        <f>INDEX(Branch[Area],MATCH(SOF[[#This Row],[Branch]],Branch[SortCode],0))</f>
        <v>South &amp; East</v>
      </c>
      <c r="G1669" t="str">
        <f>INDEX(Branch[Branch],MATCH(SOF[[#This Row],[Branch]],Branch[SortCode],0))</f>
        <v>Ardkeen</v>
      </c>
      <c r="V1669">
        <v>990647</v>
      </c>
      <c r="W1669" t="str">
        <f t="shared" si="31"/>
        <v>42647720</v>
      </c>
    </row>
    <row r="1670" spans="1:23" x14ac:dyDescent="0.55000000000000004">
      <c r="A1670" s="21" t="b">
        <f>SOF[[#This Row],[RepDate]]='Monthly-Individual-Data'!A1675</f>
        <v>0</v>
      </c>
      <c r="B1670" s="21">
        <v>44835</v>
      </c>
      <c r="C1670" t="s">
        <v>244</v>
      </c>
      <c r="D1670" t="s">
        <v>109</v>
      </c>
      <c r="E1670">
        <v>22</v>
      </c>
      <c r="F1670" t="str">
        <f>INDEX(Branch[Area],MATCH(SOF[[#This Row],[Branch]],Branch[SortCode],0))</f>
        <v>South &amp; East</v>
      </c>
      <c r="G1670" t="str">
        <f>INDEX(Branch[Branch],MATCH(SOF[[#This Row],[Branch]],Branch[SortCode],0))</f>
        <v>Gorey</v>
      </c>
      <c r="V1670">
        <v>990665</v>
      </c>
      <c r="W1670" t="str">
        <f t="shared" si="31"/>
        <v>59665550</v>
      </c>
    </row>
    <row r="1671" spans="1:23" x14ac:dyDescent="0.55000000000000004">
      <c r="A1671" s="21" t="b">
        <f>SOF[[#This Row],[RepDate]]='Monthly-Individual-Data'!A1676</f>
        <v>0</v>
      </c>
      <c r="B1671" s="21">
        <v>44835</v>
      </c>
      <c r="C1671" t="s">
        <v>244</v>
      </c>
      <c r="D1671" t="s">
        <v>168</v>
      </c>
      <c r="E1671">
        <v>74</v>
      </c>
      <c r="F1671" t="str">
        <f>INDEX(Branch[Area],MATCH(SOF[[#This Row],[Branch]],Branch[SortCode],0))</f>
        <v>South &amp; East</v>
      </c>
      <c r="G1671" t="str">
        <f>INDEX(Branch[Branch],MATCH(SOF[[#This Row],[Branch]],Branch[SortCode],0))</f>
        <v>Gorey</v>
      </c>
      <c r="V1671">
        <v>990665</v>
      </c>
      <c r="W1671" t="str">
        <f t="shared" si="31"/>
        <v>59665550</v>
      </c>
    </row>
    <row r="1672" spans="1:23" x14ac:dyDescent="0.55000000000000004">
      <c r="A1672" s="21" t="b">
        <f>SOF[[#This Row],[RepDate]]='Monthly-Individual-Data'!A1677</f>
        <v>0</v>
      </c>
      <c r="B1672" s="21">
        <v>44835</v>
      </c>
      <c r="C1672" t="s">
        <v>244</v>
      </c>
      <c r="D1672" t="s">
        <v>169</v>
      </c>
      <c r="E1672">
        <v>42</v>
      </c>
      <c r="F1672" t="str">
        <f>INDEX(Branch[Area],MATCH(SOF[[#This Row],[Branch]],Branch[SortCode],0))</f>
        <v>South &amp; East</v>
      </c>
      <c r="G1672" t="str">
        <f>INDEX(Branch[Branch],MATCH(SOF[[#This Row],[Branch]],Branch[SortCode],0))</f>
        <v>Gorey</v>
      </c>
      <c r="V1672">
        <v>990665</v>
      </c>
      <c r="W1672" t="str">
        <f t="shared" si="31"/>
        <v>59665550</v>
      </c>
    </row>
    <row r="1673" spans="1:23" x14ac:dyDescent="0.55000000000000004">
      <c r="A1673" s="21" t="b">
        <f>SOF[[#This Row],[RepDate]]='Monthly-Individual-Data'!A1678</f>
        <v>0</v>
      </c>
      <c r="B1673" s="21">
        <v>44835</v>
      </c>
      <c r="C1673" t="s">
        <v>262</v>
      </c>
      <c r="D1673" t="s">
        <v>109</v>
      </c>
      <c r="E1673">
        <v>145</v>
      </c>
      <c r="F1673" t="str">
        <f>INDEX(Branch[Area],MATCH(SOF[[#This Row],[Branch]],Branch[SortCode],0))</f>
        <v>South &amp; East</v>
      </c>
      <c r="G1673" t="str">
        <f>INDEX(Branch[Branch],MATCH(SOF[[#This Row],[Branch]],Branch[SortCode],0))</f>
        <v>Patrick Street</v>
      </c>
      <c r="V1673">
        <v>990703</v>
      </c>
      <c r="W1673" t="str">
        <f t="shared" si="31"/>
        <v>77703370</v>
      </c>
    </row>
    <row r="1674" spans="1:23" x14ac:dyDescent="0.55000000000000004">
      <c r="A1674" s="21" t="b">
        <f>SOF[[#This Row],[RepDate]]='Monthly-Individual-Data'!A1679</f>
        <v>0</v>
      </c>
      <c r="B1674" s="21">
        <v>44835</v>
      </c>
      <c r="C1674" t="s">
        <v>262</v>
      </c>
      <c r="D1674" t="s">
        <v>169</v>
      </c>
      <c r="E1674">
        <v>71</v>
      </c>
      <c r="F1674" t="str">
        <f>INDEX(Branch[Area],MATCH(SOF[[#This Row],[Branch]],Branch[SortCode],0))</f>
        <v>South &amp; East</v>
      </c>
      <c r="G1674" t="str">
        <f>INDEX(Branch[Branch],MATCH(SOF[[#This Row],[Branch]],Branch[SortCode],0))</f>
        <v>Patrick Street</v>
      </c>
      <c r="V1674">
        <v>990703</v>
      </c>
      <c r="W1674" t="str">
        <f t="shared" si="31"/>
        <v>77703370</v>
      </c>
    </row>
    <row r="1675" spans="1:23" x14ac:dyDescent="0.55000000000000004">
      <c r="A1675" s="21" t="b">
        <f>SOF[[#This Row],[RepDate]]='Monthly-Individual-Data'!A1680</f>
        <v>0</v>
      </c>
      <c r="B1675" s="21">
        <v>44835</v>
      </c>
      <c r="C1675" t="s">
        <v>262</v>
      </c>
      <c r="D1675" t="s">
        <v>171</v>
      </c>
      <c r="E1675">
        <v>121</v>
      </c>
      <c r="F1675" t="str">
        <f>INDEX(Branch[Area],MATCH(SOF[[#This Row],[Branch]],Branch[SortCode],0))</f>
        <v>South &amp; East</v>
      </c>
      <c r="G1675" t="str">
        <f>INDEX(Branch[Branch],MATCH(SOF[[#This Row],[Branch]],Branch[SortCode],0))</f>
        <v>Patrick Street</v>
      </c>
      <c r="V1675">
        <v>990703</v>
      </c>
      <c r="W1675" t="str">
        <f t="shared" si="31"/>
        <v>77703370</v>
      </c>
    </row>
    <row r="1676" spans="1:23" x14ac:dyDescent="0.55000000000000004">
      <c r="A1676" s="21" t="b">
        <f>SOF[[#This Row],[RepDate]]='Monthly-Individual-Data'!A1681</f>
        <v>0</v>
      </c>
      <c r="B1676" s="21">
        <v>44835</v>
      </c>
      <c r="C1676" t="s">
        <v>262</v>
      </c>
      <c r="D1676" t="s">
        <v>174</v>
      </c>
      <c r="E1676">
        <v>15</v>
      </c>
      <c r="F1676" t="str">
        <f>INDEX(Branch[Area],MATCH(SOF[[#This Row],[Branch]],Branch[SortCode],0))</f>
        <v>South &amp; East</v>
      </c>
      <c r="G1676" t="str">
        <f>INDEX(Branch[Branch],MATCH(SOF[[#This Row],[Branch]],Branch[SortCode],0))</f>
        <v>Patrick Street</v>
      </c>
      <c r="V1676">
        <v>990703</v>
      </c>
      <c r="W1676" t="str">
        <f t="shared" si="31"/>
        <v>77703370</v>
      </c>
    </row>
    <row r="1677" spans="1:23" x14ac:dyDescent="0.55000000000000004">
      <c r="A1677" s="21" t="b">
        <f>SOF[[#This Row],[RepDate]]='Monthly-Individual-Data'!A1682</f>
        <v>0</v>
      </c>
      <c r="B1677" s="21">
        <v>44835</v>
      </c>
      <c r="C1677" t="s">
        <v>262</v>
      </c>
      <c r="D1677" t="s">
        <v>175</v>
      </c>
      <c r="E1677">
        <v>148</v>
      </c>
      <c r="F1677" t="str">
        <f>INDEX(Branch[Area],MATCH(SOF[[#This Row],[Branch]],Branch[SortCode],0))</f>
        <v>South &amp; East</v>
      </c>
      <c r="G1677" t="str">
        <f>INDEX(Branch[Branch],MATCH(SOF[[#This Row],[Branch]],Branch[SortCode],0))</f>
        <v>Patrick Street</v>
      </c>
      <c r="V1677">
        <v>990703</v>
      </c>
      <c r="W1677" t="str">
        <f t="shared" si="31"/>
        <v>77703370</v>
      </c>
    </row>
    <row r="1678" spans="1:23" x14ac:dyDescent="0.55000000000000004">
      <c r="A1678" s="21" t="b">
        <f>SOF[[#This Row],[RepDate]]='Monthly-Individual-Data'!A1683</f>
        <v>0</v>
      </c>
      <c r="B1678" s="21">
        <v>44835</v>
      </c>
      <c r="C1678" t="s">
        <v>262</v>
      </c>
      <c r="D1678" t="s">
        <v>179</v>
      </c>
      <c r="E1678">
        <v>18</v>
      </c>
      <c r="F1678" t="str">
        <f>INDEX(Branch[Area],MATCH(SOF[[#This Row],[Branch]],Branch[SortCode],0))</f>
        <v>South &amp; East</v>
      </c>
      <c r="G1678" t="str">
        <f>INDEX(Branch[Branch],MATCH(SOF[[#This Row],[Branch]],Branch[SortCode],0))</f>
        <v>Patrick Street</v>
      </c>
      <c r="V1678">
        <v>990703</v>
      </c>
      <c r="W1678" t="str">
        <f t="shared" si="31"/>
        <v>77703370</v>
      </c>
    </row>
    <row r="1679" spans="1:23" x14ac:dyDescent="0.55000000000000004">
      <c r="A1679" s="21" t="b">
        <f>SOF[[#This Row],[RepDate]]='Monthly-Individual-Data'!A1684</f>
        <v>0</v>
      </c>
      <c r="B1679" s="21">
        <v>44835</v>
      </c>
      <c r="C1679" t="s">
        <v>262</v>
      </c>
      <c r="D1679" t="s">
        <v>180</v>
      </c>
      <c r="E1679">
        <v>131</v>
      </c>
      <c r="F1679" t="str">
        <f>INDEX(Branch[Area],MATCH(SOF[[#This Row],[Branch]],Branch[SortCode],0))</f>
        <v>South &amp; East</v>
      </c>
      <c r="G1679" t="str">
        <f>INDEX(Branch[Branch],MATCH(SOF[[#This Row],[Branch]],Branch[SortCode],0))</f>
        <v>Patrick Street</v>
      </c>
      <c r="V1679">
        <v>990703</v>
      </c>
      <c r="W1679" t="str">
        <f t="shared" si="31"/>
        <v>77703370</v>
      </c>
    </row>
    <row r="1680" spans="1:23" x14ac:dyDescent="0.55000000000000004">
      <c r="A1680" s="21" t="b">
        <f>SOF[[#This Row],[RepDate]]='Monthly-Individual-Data'!A1685</f>
        <v>0</v>
      </c>
      <c r="B1680" s="21">
        <v>44835</v>
      </c>
      <c r="C1680" t="s">
        <v>250</v>
      </c>
      <c r="D1680" t="s">
        <v>109</v>
      </c>
      <c r="E1680">
        <v>97</v>
      </c>
      <c r="F1680" t="str">
        <f>INDEX(Branch[Area],MATCH(SOF[[#This Row],[Branch]],Branch[SortCode],0))</f>
        <v>South &amp; East</v>
      </c>
      <c r="G1680" t="str">
        <f>INDEX(Branch[Branch],MATCH(SOF[[#This Row],[Branch]],Branch[SortCode],0))</f>
        <v>Midleton</v>
      </c>
      <c r="V1680">
        <v>990705</v>
      </c>
      <c r="W1680" t="str">
        <f t="shared" si="31"/>
        <v>65705490</v>
      </c>
    </row>
    <row r="1681" spans="1:23" x14ac:dyDescent="0.55000000000000004">
      <c r="A1681" s="21" t="b">
        <f>SOF[[#This Row],[RepDate]]='Monthly-Individual-Data'!A1686</f>
        <v>0</v>
      </c>
      <c r="B1681" s="21">
        <v>44835</v>
      </c>
      <c r="C1681" t="s">
        <v>250</v>
      </c>
      <c r="D1681" t="s">
        <v>168</v>
      </c>
      <c r="E1681">
        <v>120</v>
      </c>
      <c r="F1681" t="str">
        <f>INDEX(Branch[Area],MATCH(SOF[[#This Row],[Branch]],Branch[SortCode],0))</f>
        <v>South &amp; East</v>
      </c>
      <c r="G1681" t="str">
        <f>INDEX(Branch[Branch],MATCH(SOF[[#This Row],[Branch]],Branch[SortCode],0))</f>
        <v>Midleton</v>
      </c>
      <c r="V1681">
        <v>990705</v>
      </c>
      <c r="W1681" t="str">
        <f t="shared" si="31"/>
        <v>65705490</v>
      </c>
    </row>
    <row r="1682" spans="1:23" x14ac:dyDescent="0.55000000000000004">
      <c r="A1682" s="21" t="b">
        <f>SOF[[#This Row],[RepDate]]='Monthly-Individual-Data'!A1687</f>
        <v>0</v>
      </c>
      <c r="B1682" s="21">
        <v>44835</v>
      </c>
      <c r="C1682" t="s">
        <v>250</v>
      </c>
      <c r="D1682" t="s">
        <v>169</v>
      </c>
      <c r="E1682">
        <v>113</v>
      </c>
      <c r="F1682" t="str">
        <f>INDEX(Branch[Area],MATCH(SOF[[#This Row],[Branch]],Branch[SortCode],0))</f>
        <v>South &amp; East</v>
      </c>
      <c r="G1682" t="str">
        <f>INDEX(Branch[Branch],MATCH(SOF[[#This Row],[Branch]],Branch[SortCode],0))</f>
        <v>Midleton</v>
      </c>
      <c r="V1682">
        <v>990705</v>
      </c>
      <c r="W1682" t="str">
        <f t="shared" si="31"/>
        <v>65705490</v>
      </c>
    </row>
    <row r="1683" spans="1:23" x14ac:dyDescent="0.55000000000000004">
      <c r="A1683" s="21" t="b">
        <f>SOF[[#This Row],[RepDate]]='Monthly-Individual-Data'!A1688</f>
        <v>0</v>
      </c>
      <c r="B1683" s="21">
        <v>44835</v>
      </c>
      <c r="C1683" t="s">
        <v>250</v>
      </c>
      <c r="D1683" t="s">
        <v>171</v>
      </c>
      <c r="E1683">
        <v>14</v>
      </c>
      <c r="F1683" t="str">
        <f>INDEX(Branch[Area],MATCH(SOF[[#This Row],[Branch]],Branch[SortCode],0))</f>
        <v>South &amp; East</v>
      </c>
      <c r="G1683" t="str">
        <f>INDEX(Branch[Branch],MATCH(SOF[[#This Row],[Branch]],Branch[SortCode],0))</f>
        <v>Midleton</v>
      </c>
      <c r="V1683">
        <v>990705</v>
      </c>
      <c r="W1683" t="str">
        <f t="shared" si="31"/>
        <v>65705490</v>
      </c>
    </row>
    <row r="1684" spans="1:23" x14ac:dyDescent="0.55000000000000004">
      <c r="A1684" s="21" t="b">
        <f>SOF[[#This Row],[RepDate]]='Monthly-Individual-Data'!A1689</f>
        <v>0</v>
      </c>
      <c r="B1684" s="21">
        <v>44835</v>
      </c>
      <c r="C1684" t="s">
        <v>250</v>
      </c>
      <c r="D1684" t="s">
        <v>174</v>
      </c>
      <c r="E1684">
        <v>92</v>
      </c>
      <c r="F1684" t="str">
        <f>INDEX(Branch[Area],MATCH(SOF[[#This Row],[Branch]],Branch[SortCode],0))</f>
        <v>South &amp; East</v>
      </c>
      <c r="G1684" t="str">
        <f>INDEX(Branch[Branch],MATCH(SOF[[#This Row],[Branch]],Branch[SortCode],0))</f>
        <v>Midleton</v>
      </c>
      <c r="V1684">
        <v>990705</v>
      </c>
      <c r="W1684" t="str">
        <f t="shared" si="31"/>
        <v>65705490</v>
      </c>
    </row>
    <row r="1685" spans="1:23" x14ac:dyDescent="0.55000000000000004">
      <c r="A1685" s="21" t="b">
        <f>SOF[[#This Row],[RepDate]]='Monthly-Individual-Data'!A1690</f>
        <v>0</v>
      </c>
      <c r="B1685" s="21">
        <v>44835</v>
      </c>
      <c r="C1685" t="s">
        <v>250</v>
      </c>
      <c r="D1685" t="s">
        <v>175</v>
      </c>
      <c r="E1685">
        <v>64</v>
      </c>
      <c r="F1685" t="str">
        <f>INDEX(Branch[Area],MATCH(SOF[[#This Row],[Branch]],Branch[SortCode],0))</f>
        <v>South &amp; East</v>
      </c>
      <c r="G1685" t="str">
        <f>INDEX(Branch[Branch],MATCH(SOF[[#This Row],[Branch]],Branch[SortCode],0))</f>
        <v>Midleton</v>
      </c>
      <c r="V1685">
        <v>990705</v>
      </c>
      <c r="W1685" t="str">
        <f t="shared" si="31"/>
        <v>65705490</v>
      </c>
    </row>
    <row r="1686" spans="1:23" x14ac:dyDescent="0.55000000000000004">
      <c r="A1686" s="21" t="b">
        <f>SOF[[#This Row],[RepDate]]='Monthly-Individual-Data'!A1691</f>
        <v>0</v>
      </c>
      <c r="B1686" s="21">
        <v>44835</v>
      </c>
      <c r="C1686" t="s">
        <v>250</v>
      </c>
      <c r="D1686" t="s">
        <v>179</v>
      </c>
      <c r="E1686">
        <v>131</v>
      </c>
      <c r="F1686" t="str">
        <f>INDEX(Branch[Area],MATCH(SOF[[#This Row],[Branch]],Branch[SortCode],0))</f>
        <v>South &amp; East</v>
      </c>
      <c r="G1686" t="str">
        <f>INDEX(Branch[Branch],MATCH(SOF[[#This Row],[Branch]],Branch[SortCode],0))</f>
        <v>Midleton</v>
      </c>
      <c r="V1686">
        <v>990705</v>
      </c>
      <c r="W1686" t="str">
        <f t="shared" si="31"/>
        <v>65705490</v>
      </c>
    </row>
    <row r="1687" spans="1:23" x14ac:dyDescent="0.55000000000000004">
      <c r="A1687" s="21" t="b">
        <f>SOF[[#This Row],[RepDate]]='Monthly-Individual-Data'!A1692</f>
        <v>0</v>
      </c>
      <c r="B1687" s="21">
        <v>44835</v>
      </c>
      <c r="C1687" t="s">
        <v>250</v>
      </c>
      <c r="D1687" t="s">
        <v>180</v>
      </c>
      <c r="E1687">
        <v>15</v>
      </c>
      <c r="F1687" t="str">
        <f>INDEX(Branch[Area],MATCH(SOF[[#This Row],[Branch]],Branch[SortCode],0))</f>
        <v>South &amp; East</v>
      </c>
      <c r="G1687" t="str">
        <f>INDEX(Branch[Branch],MATCH(SOF[[#This Row],[Branch]],Branch[SortCode],0))</f>
        <v>Midleton</v>
      </c>
      <c r="V1687">
        <v>990705</v>
      </c>
      <c r="W1687" t="str">
        <f t="shared" si="31"/>
        <v>65705490</v>
      </c>
    </row>
    <row r="1688" spans="1:23" x14ac:dyDescent="0.55000000000000004">
      <c r="A1688" s="21" t="b">
        <f>SOF[[#This Row],[RepDate]]='Monthly-Individual-Data'!A1693</f>
        <v>0</v>
      </c>
      <c r="B1688" s="21">
        <v>44835</v>
      </c>
      <c r="C1688" t="s">
        <v>247</v>
      </c>
      <c r="D1688" t="s">
        <v>109</v>
      </c>
      <c r="E1688">
        <v>92</v>
      </c>
      <c r="F1688" t="str">
        <f>INDEX(Branch[Area],MATCH(SOF[[#This Row],[Branch]],Branch[SortCode],0))</f>
        <v>South &amp; East</v>
      </c>
      <c r="G1688" t="str">
        <f>INDEX(Branch[Branch],MATCH(SOF[[#This Row],[Branch]],Branch[SortCode],0))</f>
        <v>Douglas</v>
      </c>
      <c r="V1688">
        <v>990706</v>
      </c>
      <c r="W1688" t="str">
        <f t="shared" si="31"/>
        <v>62706520</v>
      </c>
    </row>
    <row r="1689" spans="1:23" x14ac:dyDescent="0.55000000000000004">
      <c r="A1689" s="21" t="b">
        <f>SOF[[#This Row],[RepDate]]='Monthly-Individual-Data'!A1694</f>
        <v>0</v>
      </c>
      <c r="B1689" s="21">
        <v>44835</v>
      </c>
      <c r="C1689" t="s">
        <v>247</v>
      </c>
      <c r="D1689" t="s">
        <v>168</v>
      </c>
      <c r="E1689">
        <v>33</v>
      </c>
      <c r="F1689" t="str">
        <f>INDEX(Branch[Area],MATCH(SOF[[#This Row],[Branch]],Branch[SortCode],0))</f>
        <v>South &amp; East</v>
      </c>
      <c r="G1689" t="str">
        <f>INDEX(Branch[Branch],MATCH(SOF[[#This Row],[Branch]],Branch[SortCode],0))</f>
        <v>Douglas</v>
      </c>
      <c r="V1689">
        <v>990706</v>
      </c>
      <c r="W1689" t="str">
        <f t="shared" si="31"/>
        <v>62706520</v>
      </c>
    </row>
    <row r="1690" spans="1:23" x14ac:dyDescent="0.55000000000000004">
      <c r="A1690" s="21" t="b">
        <f>SOF[[#This Row],[RepDate]]='Monthly-Individual-Data'!A1695</f>
        <v>0</v>
      </c>
      <c r="B1690" s="21">
        <v>44835</v>
      </c>
      <c r="C1690" t="s">
        <v>247</v>
      </c>
      <c r="D1690" t="s">
        <v>169</v>
      </c>
      <c r="E1690">
        <v>65</v>
      </c>
      <c r="F1690" t="str">
        <f>INDEX(Branch[Area],MATCH(SOF[[#This Row],[Branch]],Branch[SortCode],0))</f>
        <v>South &amp; East</v>
      </c>
      <c r="G1690" t="str">
        <f>INDEX(Branch[Branch],MATCH(SOF[[#This Row],[Branch]],Branch[SortCode],0))</f>
        <v>Douglas</v>
      </c>
      <c r="V1690">
        <v>990706</v>
      </c>
      <c r="W1690" t="str">
        <f t="shared" si="31"/>
        <v>62706520</v>
      </c>
    </row>
    <row r="1691" spans="1:23" x14ac:dyDescent="0.55000000000000004">
      <c r="A1691" s="21" t="b">
        <f>SOF[[#This Row],[RepDate]]='Monthly-Individual-Data'!A1696</f>
        <v>0</v>
      </c>
      <c r="B1691" s="21">
        <v>44835</v>
      </c>
      <c r="C1691" t="s">
        <v>247</v>
      </c>
      <c r="D1691" t="s">
        <v>171</v>
      </c>
      <c r="E1691">
        <v>146</v>
      </c>
      <c r="F1691" t="str">
        <f>INDEX(Branch[Area],MATCH(SOF[[#This Row],[Branch]],Branch[SortCode],0))</f>
        <v>South &amp; East</v>
      </c>
      <c r="G1691" t="str">
        <f>INDEX(Branch[Branch],MATCH(SOF[[#This Row],[Branch]],Branch[SortCode],0))</f>
        <v>Douglas</v>
      </c>
      <c r="V1691">
        <v>990706</v>
      </c>
      <c r="W1691" t="str">
        <f t="shared" si="31"/>
        <v>62706520</v>
      </c>
    </row>
    <row r="1692" spans="1:23" x14ac:dyDescent="0.55000000000000004">
      <c r="A1692" s="21" t="b">
        <f>SOF[[#This Row],[RepDate]]='Monthly-Individual-Data'!A1697</f>
        <v>0</v>
      </c>
      <c r="B1692" s="21">
        <v>44835</v>
      </c>
      <c r="C1692" t="s">
        <v>247</v>
      </c>
      <c r="D1692" t="s">
        <v>175</v>
      </c>
      <c r="E1692">
        <v>124</v>
      </c>
      <c r="F1692" t="str">
        <f>INDEX(Branch[Area],MATCH(SOF[[#This Row],[Branch]],Branch[SortCode],0))</f>
        <v>South &amp; East</v>
      </c>
      <c r="G1692" t="str">
        <f>INDEX(Branch[Branch],MATCH(SOF[[#This Row],[Branch]],Branch[SortCode],0))</f>
        <v>Douglas</v>
      </c>
      <c r="V1692">
        <v>990706</v>
      </c>
      <c r="W1692" t="str">
        <f t="shared" si="31"/>
        <v>62706520</v>
      </c>
    </row>
    <row r="1693" spans="1:23" x14ac:dyDescent="0.55000000000000004">
      <c r="A1693" s="21" t="b">
        <f>SOF[[#This Row],[RepDate]]='Monthly-Individual-Data'!A1698</f>
        <v>0</v>
      </c>
      <c r="B1693" s="21">
        <v>44835</v>
      </c>
      <c r="C1693" t="s">
        <v>247</v>
      </c>
      <c r="D1693" t="s">
        <v>179</v>
      </c>
      <c r="E1693">
        <v>9</v>
      </c>
      <c r="F1693" t="str">
        <f>INDEX(Branch[Area],MATCH(SOF[[#This Row],[Branch]],Branch[SortCode],0))</f>
        <v>South &amp; East</v>
      </c>
      <c r="G1693" t="str">
        <f>INDEX(Branch[Branch],MATCH(SOF[[#This Row],[Branch]],Branch[SortCode],0))</f>
        <v>Douglas</v>
      </c>
      <c r="V1693">
        <v>990706</v>
      </c>
      <c r="W1693" t="str">
        <f t="shared" si="31"/>
        <v>62706520</v>
      </c>
    </row>
    <row r="1694" spans="1:23" x14ac:dyDescent="0.55000000000000004">
      <c r="A1694" s="21" t="b">
        <f>SOF[[#This Row],[RepDate]]='Monthly-Individual-Data'!A1699</f>
        <v>0</v>
      </c>
      <c r="B1694" s="21">
        <v>44835</v>
      </c>
      <c r="C1694" t="s">
        <v>247</v>
      </c>
      <c r="D1694" t="s">
        <v>180</v>
      </c>
      <c r="E1694">
        <v>70</v>
      </c>
      <c r="F1694" t="str">
        <f>INDEX(Branch[Area],MATCH(SOF[[#This Row],[Branch]],Branch[SortCode],0))</f>
        <v>South &amp; East</v>
      </c>
      <c r="G1694" t="str">
        <f>INDEX(Branch[Branch],MATCH(SOF[[#This Row],[Branch]],Branch[SortCode],0))</f>
        <v>Douglas</v>
      </c>
      <c r="V1694">
        <v>990706</v>
      </c>
      <c r="W1694" t="str">
        <f t="shared" si="31"/>
        <v>62706520</v>
      </c>
    </row>
    <row r="1695" spans="1:23" x14ac:dyDescent="0.55000000000000004">
      <c r="A1695" s="21" t="b">
        <f>SOF[[#This Row],[RepDate]]='Monthly-Individual-Data'!A1700</f>
        <v>0</v>
      </c>
      <c r="B1695" s="21">
        <v>44835</v>
      </c>
      <c r="C1695" t="s">
        <v>247</v>
      </c>
      <c r="D1695" t="s">
        <v>182</v>
      </c>
      <c r="E1695">
        <v>9</v>
      </c>
      <c r="F1695" t="str">
        <f>INDEX(Branch[Area],MATCH(SOF[[#This Row],[Branch]],Branch[SortCode],0))</f>
        <v>South &amp; East</v>
      </c>
      <c r="G1695" t="str">
        <f>INDEX(Branch[Branch],MATCH(SOF[[#This Row],[Branch]],Branch[SortCode],0))</f>
        <v>Douglas</v>
      </c>
      <c r="V1695">
        <v>990706</v>
      </c>
      <c r="W1695" t="str">
        <f t="shared" si="31"/>
        <v>62706520</v>
      </c>
    </row>
    <row r="1696" spans="1:23" x14ac:dyDescent="0.55000000000000004">
      <c r="A1696" s="21" t="b">
        <f>SOF[[#This Row],[RepDate]]='Monthly-Individual-Data'!A1701</f>
        <v>0</v>
      </c>
      <c r="B1696" s="21">
        <v>44835</v>
      </c>
      <c r="C1696" t="s">
        <v>264</v>
      </c>
      <c r="D1696" t="s">
        <v>109</v>
      </c>
      <c r="E1696">
        <v>120</v>
      </c>
      <c r="F1696" t="str">
        <f>INDEX(Branch[Area],MATCH(SOF[[#This Row],[Branch]],Branch[SortCode],0))</f>
        <v>South &amp; East</v>
      </c>
      <c r="G1696" t="str">
        <f>INDEX(Branch[Branch],MATCH(SOF[[#This Row],[Branch]],Branch[SortCode],0))</f>
        <v>Blackpool</v>
      </c>
      <c r="V1696">
        <v>990707</v>
      </c>
      <c r="W1696" t="str">
        <f t="shared" si="31"/>
        <v>79707350</v>
      </c>
    </row>
    <row r="1697" spans="1:23" x14ac:dyDescent="0.55000000000000004">
      <c r="A1697" s="21" t="b">
        <f>SOF[[#This Row],[RepDate]]='Monthly-Individual-Data'!A1702</f>
        <v>0</v>
      </c>
      <c r="B1697" s="21">
        <v>44835</v>
      </c>
      <c r="C1697" t="s">
        <v>264</v>
      </c>
      <c r="D1697" t="s">
        <v>169</v>
      </c>
      <c r="E1697">
        <v>18</v>
      </c>
      <c r="F1697" t="str">
        <f>INDEX(Branch[Area],MATCH(SOF[[#This Row],[Branch]],Branch[SortCode],0))</f>
        <v>South &amp; East</v>
      </c>
      <c r="G1697" t="str">
        <f>INDEX(Branch[Branch],MATCH(SOF[[#This Row],[Branch]],Branch[SortCode],0))</f>
        <v>Blackpool</v>
      </c>
      <c r="V1697">
        <v>990707</v>
      </c>
      <c r="W1697" t="str">
        <f t="shared" si="31"/>
        <v>79707350</v>
      </c>
    </row>
    <row r="1698" spans="1:23" x14ac:dyDescent="0.55000000000000004">
      <c r="A1698" s="21" t="b">
        <f>SOF[[#This Row],[RepDate]]='Monthly-Individual-Data'!A1703</f>
        <v>0</v>
      </c>
      <c r="B1698" s="21">
        <v>44835</v>
      </c>
      <c r="C1698" t="s">
        <v>264</v>
      </c>
      <c r="D1698" t="s">
        <v>174</v>
      </c>
      <c r="E1698">
        <v>152</v>
      </c>
      <c r="F1698" t="str">
        <f>INDEX(Branch[Area],MATCH(SOF[[#This Row],[Branch]],Branch[SortCode],0))</f>
        <v>South &amp; East</v>
      </c>
      <c r="G1698" t="str">
        <f>INDEX(Branch[Branch],MATCH(SOF[[#This Row],[Branch]],Branch[SortCode],0))</f>
        <v>Blackpool</v>
      </c>
      <c r="V1698">
        <v>990707</v>
      </c>
      <c r="W1698" t="str">
        <f t="shared" si="31"/>
        <v>79707350</v>
      </c>
    </row>
    <row r="1699" spans="1:23" x14ac:dyDescent="0.55000000000000004">
      <c r="A1699" s="21" t="b">
        <f>SOF[[#This Row],[RepDate]]='Monthly-Individual-Data'!A1704</f>
        <v>0</v>
      </c>
      <c r="B1699" s="21">
        <v>44835</v>
      </c>
      <c r="C1699" t="s">
        <v>254</v>
      </c>
      <c r="D1699" t="s">
        <v>109</v>
      </c>
      <c r="E1699">
        <v>24</v>
      </c>
      <c r="F1699" t="str">
        <f>INDEX(Branch[Area],MATCH(SOF[[#This Row],[Branch]],Branch[SortCode],0))</f>
        <v>South &amp; East</v>
      </c>
      <c r="G1699" t="str">
        <f>INDEX(Branch[Branch],MATCH(SOF[[#This Row],[Branch]],Branch[SortCode],0))</f>
        <v>Bishopstown</v>
      </c>
      <c r="V1699">
        <v>990709</v>
      </c>
      <c r="W1699" t="str">
        <f t="shared" si="31"/>
        <v>69709450</v>
      </c>
    </row>
    <row r="1700" spans="1:23" x14ac:dyDescent="0.55000000000000004">
      <c r="A1700" s="21" t="b">
        <f>SOF[[#This Row],[RepDate]]='Monthly-Individual-Data'!A1705</f>
        <v>0</v>
      </c>
      <c r="B1700" s="21">
        <v>44835</v>
      </c>
      <c r="C1700" t="s">
        <v>254</v>
      </c>
      <c r="D1700" t="s">
        <v>169</v>
      </c>
      <c r="E1700">
        <v>82</v>
      </c>
      <c r="F1700" t="str">
        <f>INDEX(Branch[Area],MATCH(SOF[[#This Row],[Branch]],Branch[SortCode],0))</f>
        <v>South &amp; East</v>
      </c>
      <c r="G1700" t="str">
        <f>INDEX(Branch[Branch],MATCH(SOF[[#This Row],[Branch]],Branch[SortCode],0))</f>
        <v>Bishopstown</v>
      </c>
      <c r="V1700">
        <v>990709</v>
      </c>
      <c r="W1700" t="str">
        <f t="shared" si="31"/>
        <v>69709450</v>
      </c>
    </row>
    <row r="1701" spans="1:23" x14ac:dyDescent="0.55000000000000004">
      <c r="A1701" s="21" t="b">
        <f>SOF[[#This Row],[RepDate]]='Monthly-Individual-Data'!A1706</f>
        <v>0</v>
      </c>
      <c r="B1701" s="21">
        <v>44835</v>
      </c>
      <c r="C1701" t="s">
        <v>254</v>
      </c>
      <c r="D1701" t="s">
        <v>172</v>
      </c>
      <c r="E1701">
        <v>60</v>
      </c>
      <c r="F1701" t="str">
        <f>INDEX(Branch[Area],MATCH(SOF[[#This Row],[Branch]],Branch[SortCode],0))</f>
        <v>South &amp; East</v>
      </c>
      <c r="G1701" t="str">
        <f>INDEX(Branch[Branch],MATCH(SOF[[#This Row],[Branch]],Branch[SortCode],0))</f>
        <v>Bishopstown</v>
      </c>
      <c r="V1701">
        <v>990709</v>
      </c>
      <c r="W1701" t="str">
        <f t="shared" si="31"/>
        <v>69709450</v>
      </c>
    </row>
    <row r="1702" spans="1:23" x14ac:dyDescent="0.55000000000000004">
      <c r="A1702" s="21" t="b">
        <f>SOF[[#This Row],[RepDate]]='Monthly-Individual-Data'!A1707</f>
        <v>0</v>
      </c>
      <c r="B1702" s="21">
        <v>44835</v>
      </c>
      <c r="C1702" t="s">
        <v>254</v>
      </c>
      <c r="D1702" t="s">
        <v>174</v>
      </c>
      <c r="E1702">
        <v>108</v>
      </c>
      <c r="F1702" t="str">
        <f>INDEX(Branch[Area],MATCH(SOF[[#This Row],[Branch]],Branch[SortCode],0))</f>
        <v>South &amp; East</v>
      </c>
      <c r="G1702" t="str">
        <f>INDEX(Branch[Branch],MATCH(SOF[[#This Row],[Branch]],Branch[SortCode],0))</f>
        <v>Bishopstown</v>
      </c>
      <c r="V1702">
        <v>990709</v>
      </c>
      <c r="W1702" t="str">
        <f t="shared" si="31"/>
        <v>69709450</v>
      </c>
    </row>
    <row r="1703" spans="1:23" x14ac:dyDescent="0.55000000000000004">
      <c r="A1703" s="21" t="b">
        <f>SOF[[#This Row],[RepDate]]='Monthly-Individual-Data'!A1708</f>
        <v>0</v>
      </c>
      <c r="B1703" s="21">
        <v>44835</v>
      </c>
      <c r="C1703" t="s">
        <v>239</v>
      </c>
      <c r="D1703" t="s">
        <v>109</v>
      </c>
      <c r="E1703">
        <v>104</v>
      </c>
      <c r="F1703" t="str">
        <f>INDEX(Branch[Area],MATCH(SOF[[#This Row],[Branch]],Branch[SortCode],0))</f>
        <v>South &amp; East</v>
      </c>
      <c r="G1703" t="str">
        <f>INDEX(Branch[Branch],MATCH(SOF[[#This Row],[Branch]],Branch[SortCode],0))</f>
        <v>Clonmel</v>
      </c>
      <c r="V1703">
        <v>990710</v>
      </c>
      <c r="W1703" t="str">
        <f t="shared" si="31"/>
        <v>54710600</v>
      </c>
    </row>
    <row r="1704" spans="1:23" x14ac:dyDescent="0.55000000000000004">
      <c r="A1704" s="21" t="b">
        <f>SOF[[#This Row],[RepDate]]='Monthly-Individual-Data'!A1709</f>
        <v>0</v>
      </c>
      <c r="B1704" s="21">
        <v>44835</v>
      </c>
      <c r="C1704" t="s">
        <v>239</v>
      </c>
      <c r="D1704" t="s">
        <v>168</v>
      </c>
      <c r="E1704">
        <v>21</v>
      </c>
      <c r="F1704" t="str">
        <f>INDEX(Branch[Area],MATCH(SOF[[#This Row],[Branch]],Branch[SortCode],0))</f>
        <v>South &amp; East</v>
      </c>
      <c r="G1704" t="str">
        <f>INDEX(Branch[Branch],MATCH(SOF[[#This Row],[Branch]],Branch[SortCode],0))</f>
        <v>Clonmel</v>
      </c>
      <c r="V1704">
        <v>990710</v>
      </c>
      <c r="W1704" t="str">
        <f t="shared" si="31"/>
        <v>54710600</v>
      </c>
    </row>
    <row r="1705" spans="1:23" x14ac:dyDescent="0.55000000000000004">
      <c r="A1705" s="21" t="b">
        <f>SOF[[#This Row],[RepDate]]='Monthly-Individual-Data'!A1710</f>
        <v>0</v>
      </c>
      <c r="B1705" s="21">
        <v>44835</v>
      </c>
      <c r="C1705" t="s">
        <v>239</v>
      </c>
      <c r="D1705" t="s">
        <v>169</v>
      </c>
      <c r="E1705">
        <v>50</v>
      </c>
      <c r="F1705" t="str">
        <f>INDEX(Branch[Area],MATCH(SOF[[#This Row],[Branch]],Branch[SortCode],0))</f>
        <v>South &amp; East</v>
      </c>
      <c r="G1705" t="str">
        <f>INDEX(Branch[Branch],MATCH(SOF[[#This Row],[Branch]],Branch[SortCode],0))</f>
        <v>Clonmel</v>
      </c>
      <c r="V1705">
        <v>990710</v>
      </c>
      <c r="W1705" t="str">
        <f t="shared" si="31"/>
        <v>54710600</v>
      </c>
    </row>
    <row r="1706" spans="1:23" x14ac:dyDescent="0.55000000000000004">
      <c r="A1706" s="21" t="b">
        <f>SOF[[#This Row],[RepDate]]='Monthly-Individual-Data'!A1711</f>
        <v>0</v>
      </c>
      <c r="B1706" s="21">
        <v>44835</v>
      </c>
      <c r="C1706" t="s">
        <v>239</v>
      </c>
      <c r="D1706" t="s">
        <v>170</v>
      </c>
      <c r="E1706">
        <v>79</v>
      </c>
      <c r="F1706" t="str">
        <f>INDEX(Branch[Area],MATCH(SOF[[#This Row],[Branch]],Branch[SortCode],0))</f>
        <v>South &amp; East</v>
      </c>
      <c r="G1706" t="str">
        <f>INDEX(Branch[Branch],MATCH(SOF[[#This Row],[Branch]],Branch[SortCode],0))</f>
        <v>Clonmel</v>
      </c>
      <c r="V1706">
        <v>990710</v>
      </c>
      <c r="W1706" t="str">
        <f t="shared" si="31"/>
        <v>54710600</v>
      </c>
    </row>
    <row r="1707" spans="1:23" x14ac:dyDescent="0.55000000000000004">
      <c r="A1707" s="21" t="b">
        <f>SOF[[#This Row],[RepDate]]='Monthly-Individual-Data'!A1712</f>
        <v>0</v>
      </c>
      <c r="B1707" s="21">
        <v>44835</v>
      </c>
      <c r="C1707" t="s">
        <v>239</v>
      </c>
      <c r="D1707" t="s">
        <v>171</v>
      </c>
      <c r="E1707">
        <v>137</v>
      </c>
      <c r="F1707" t="str">
        <f>INDEX(Branch[Area],MATCH(SOF[[#This Row],[Branch]],Branch[SortCode],0))</f>
        <v>South &amp; East</v>
      </c>
      <c r="G1707" t="str">
        <f>INDEX(Branch[Branch],MATCH(SOF[[#This Row],[Branch]],Branch[SortCode],0))</f>
        <v>Clonmel</v>
      </c>
      <c r="V1707">
        <v>990710</v>
      </c>
      <c r="W1707" t="str">
        <f t="shared" si="31"/>
        <v>54710600</v>
      </c>
    </row>
    <row r="1708" spans="1:23" x14ac:dyDescent="0.55000000000000004">
      <c r="A1708" s="21" t="b">
        <f>SOF[[#This Row],[RepDate]]='Monthly-Individual-Data'!A1713</f>
        <v>0</v>
      </c>
      <c r="B1708" s="21">
        <v>44835</v>
      </c>
      <c r="C1708" t="s">
        <v>239</v>
      </c>
      <c r="D1708" t="s">
        <v>172</v>
      </c>
      <c r="E1708">
        <v>133</v>
      </c>
      <c r="F1708" t="str">
        <f>INDEX(Branch[Area],MATCH(SOF[[#This Row],[Branch]],Branch[SortCode],0))</f>
        <v>South &amp; East</v>
      </c>
      <c r="G1708" t="str">
        <f>INDEX(Branch[Branch],MATCH(SOF[[#This Row],[Branch]],Branch[SortCode],0))</f>
        <v>Clonmel</v>
      </c>
      <c r="V1708">
        <v>990710</v>
      </c>
      <c r="W1708" t="str">
        <f t="shared" si="31"/>
        <v>54710600</v>
      </c>
    </row>
    <row r="1709" spans="1:23" x14ac:dyDescent="0.55000000000000004">
      <c r="A1709" s="21" t="b">
        <f>SOF[[#This Row],[RepDate]]='Monthly-Individual-Data'!A1714</f>
        <v>0</v>
      </c>
      <c r="B1709" s="21">
        <v>44835</v>
      </c>
      <c r="C1709" t="s">
        <v>239</v>
      </c>
      <c r="D1709" t="s">
        <v>174</v>
      </c>
      <c r="E1709">
        <v>96</v>
      </c>
      <c r="F1709" t="str">
        <f>INDEX(Branch[Area],MATCH(SOF[[#This Row],[Branch]],Branch[SortCode],0))</f>
        <v>South &amp; East</v>
      </c>
      <c r="G1709" t="str">
        <f>INDEX(Branch[Branch],MATCH(SOF[[#This Row],[Branch]],Branch[SortCode],0))</f>
        <v>Clonmel</v>
      </c>
      <c r="V1709">
        <v>990710</v>
      </c>
      <c r="W1709" t="str">
        <f t="shared" si="31"/>
        <v>54710600</v>
      </c>
    </row>
    <row r="1710" spans="1:23" x14ac:dyDescent="0.55000000000000004">
      <c r="A1710" s="21" t="b">
        <f>SOF[[#This Row],[RepDate]]='Monthly-Individual-Data'!A1715</f>
        <v>0</v>
      </c>
      <c r="B1710" s="21">
        <v>44835</v>
      </c>
      <c r="C1710" t="s">
        <v>246</v>
      </c>
      <c r="D1710" t="s">
        <v>109</v>
      </c>
      <c r="E1710">
        <v>7</v>
      </c>
      <c r="F1710" t="str">
        <f>INDEX(Branch[Area],MATCH(SOF[[#This Row],[Branch]],Branch[SortCode],0))</f>
        <v>South &amp; East</v>
      </c>
      <c r="G1710" t="str">
        <f>INDEX(Branch[Branch],MATCH(SOF[[#This Row],[Branch]],Branch[SortCode],0))</f>
        <v>Tralee</v>
      </c>
      <c r="V1710">
        <v>990711</v>
      </c>
      <c r="W1710" t="str">
        <f t="shared" si="31"/>
        <v>61711530</v>
      </c>
    </row>
    <row r="1711" spans="1:23" x14ac:dyDescent="0.55000000000000004">
      <c r="A1711" s="21" t="b">
        <f>SOF[[#This Row],[RepDate]]='Monthly-Individual-Data'!A1716</f>
        <v>0</v>
      </c>
      <c r="B1711" s="21">
        <v>44835</v>
      </c>
      <c r="C1711" t="s">
        <v>246</v>
      </c>
      <c r="D1711" t="s">
        <v>168</v>
      </c>
      <c r="E1711">
        <v>97</v>
      </c>
      <c r="F1711" t="str">
        <f>INDEX(Branch[Area],MATCH(SOF[[#This Row],[Branch]],Branch[SortCode],0))</f>
        <v>South &amp; East</v>
      </c>
      <c r="G1711" t="str">
        <f>INDEX(Branch[Branch],MATCH(SOF[[#This Row],[Branch]],Branch[SortCode],0))</f>
        <v>Tralee</v>
      </c>
      <c r="V1711">
        <v>990711</v>
      </c>
      <c r="W1711" t="str">
        <f t="shared" si="31"/>
        <v>61711530</v>
      </c>
    </row>
    <row r="1712" spans="1:23" x14ac:dyDescent="0.55000000000000004">
      <c r="A1712" s="21" t="b">
        <f>SOF[[#This Row],[RepDate]]='Monthly-Individual-Data'!A1717</f>
        <v>0</v>
      </c>
      <c r="B1712" s="21">
        <v>44835</v>
      </c>
      <c r="C1712" t="s">
        <v>246</v>
      </c>
      <c r="D1712" t="s">
        <v>169</v>
      </c>
      <c r="E1712">
        <v>38</v>
      </c>
      <c r="F1712" t="str">
        <f>INDEX(Branch[Area],MATCH(SOF[[#This Row],[Branch]],Branch[SortCode],0))</f>
        <v>South &amp; East</v>
      </c>
      <c r="G1712" t="str">
        <f>INDEX(Branch[Branch],MATCH(SOF[[#This Row],[Branch]],Branch[SortCode],0))</f>
        <v>Tralee</v>
      </c>
      <c r="V1712">
        <v>990711</v>
      </c>
      <c r="W1712" t="str">
        <f t="shared" si="31"/>
        <v>61711530</v>
      </c>
    </row>
    <row r="1713" spans="1:23" x14ac:dyDescent="0.55000000000000004">
      <c r="A1713" s="21" t="b">
        <f>SOF[[#This Row],[RepDate]]='Monthly-Individual-Data'!A1718</f>
        <v>0</v>
      </c>
      <c r="B1713" s="21">
        <v>44835</v>
      </c>
      <c r="C1713" t="s">
        <v>246</v>
      </c>
      <c r="D1713" t="s">
        <v>171</v>
      </c>
      <c r="E1713">
        <v>113</v>
      </c>
      <c r="F1713" t="str">
        <f>INDEX(Branch[Area],MATCH(SOF[[#This Row],[Branch]],Branch[SortCode],0))</f>
        <v>South &amp; East</v>
      </c>
      <c r="G1713" t="str">
        <f>INDEX(Branch[Branch],MATCH(SOF[[#This Row],[Branch]],Branch[SortCode],0))</f>
        <v>Tralee</v>
      </c>
      <c r="V1713">
        <v>990711</v>
      </c>
      <c r="W1713" t="str">
        <f t="shared" si="31"/>
        <v>61711530</v>
      </c>
    </row>
    <row r="1714" spans="1:23" x14ac:dyDescent="0.55000000000000004">
      <c r="A1714" s="21" t="b">
        <f>SOF[[#This Row],[RepDate]]='Monthly-Individual-Data'!A1719</f>
        <v>0</v>
      </c>
      <c r="B1714" s="21">
        <v>44835</v>
      </c>
      <c r="C1714" t="s">
        <v>246</v>
      </c>
      <c r="D1714" t="s">
        <v>172</v>
      </c>
      <c r="E1714">
        <v>96</v>
      </c>
      <c r="F1714" t="str">
        <f>INDEX(Branch[Area],MATCH(SOF[[#This Row],[Branch]],Branch[SortCode],0))</f>
        <v>South &amp; East</v>
      </c>
      <c r="G1714" t="str">
        <f>INDEX(Branch[Branch],MATCH(SOF[[#This Row],[Branch]],Branch[SortCode],0))</f>
        <v>Tralee</v>
      </c>
      <c r="V1714">
        <v>990711</v>
      </c>
      <c r="W1714" t="str">
        <f t="shared" si="31"/>
        <v>61711530</v>
      </c>
    </row>
    <row r="1715" spans="1:23" x14ac:dyDescent="0.55000000000000004">
      <c r="A1715" s="21" t="b">
        <f>SOF[[#This Row],[RepDate]]='Monthly-Individual-Data'!A1720</f>
        <v>0</v>
      </c>
      <c r="B1715" s="21">
        <v>44835</v>
      </c>
      <c r="C1715" t="s">
        <v>246</v>
      </c>
      <c r="D1715" t="s">
        <v>174</v>
      </c>
      <c r="E1715">
        <v>53</v>
      </c>
      <c r="F1715" t="str">
        <f>INDEX(Branch[Area],MATCH(SOF[[#This Row],[Branch]],Branch[SortCode],0))</f>
        <v>South &amp; East</v>
      </c>
      <c r="G1715" t="str">
        <f>INDEX(Branch[Branch],MATCH(SOF[[#This Row],[Branch]],Branch[SortCode],0))</f>
        <v>Tralee</v>
      </c>
      <c r="V1715">
        <v>990711</v>
      </c>
      <c r="W1715" t="str">
        <f t="shared" si="31"/>
        <v>61711530</v>
      </c>
    </row>
    <row r="1716" spans="1:23" x14ac:dyDescent="0.55000000000000004">
      <c r="A1716" s="21" t="b">
        <f>SOF[[#This Row],[RepDate]]='Monthly-Individual-Data'!A1721</f>
        <v>0</v>
      </c>
      <c r="B1716" s="21">
        <v>44835</v>
      </c>
      <c r="C1716" t="s">
        <v>246</v>
      </c>
      <c r="D1716" t="s">
        <v>175</v>
      </c>
      <c r="E1716">
        <v>24</v>
      </c>
      <c r="F1716" t="str">
        <f>INDEX(Branch[Area],MATCH(SOF[[#This Row],[Branch]],Branch[SortCode],0))</f>
        <v>South &amp; East</v>
      </c>
      <c r="G1716" t="str">
        <f>INDEX(Branch[Branch],MATCH(SOF[[#This Row],[Branch]],Branch[SortCode],0))</f>
        <v>Tralee</v>
      </c>
      <c r="V1716">
        <v>990711</v>
      </c>
      <c r="W1716" t="str">
        <f t="shared" si="31"/>
        <v>61711530</v>
      </c>
    </row>
    <row r="1717" spans="1:23" x14ac:dyDescent="0.55000000000000004">
      <c r="A1717" s="21" t="b">
        <f>SOF[[#This Row],[RepDate]]='Monthly-Individual-Data'!A1722</f>
        <v>0</v>
      </c>
      <c r="B1717" s="21">
        <v>44835</v>
      </c>
      <c r="C1717" t="s">
        <v>246</v>
      </c>
      <c r="D1717" t="s">
        <v>179</v>
      </c>
      <c r="E1717">
        <v>78</v>
      </c>
      <c r="F1717" t="str">
        <f>INDEX(Branch[Area],MATCH(SOF[[#This Row],[Branch]],Branch[SortCode],0))</f>
        <v>South &amp; East</v>
      </c>
      <c r="G1717" t="str">
        <f>INDEX(Branch[Branch],MATCH(SOF[[#This Row],[Branch]],Branch[SortCode],0))</f>
        <v>Tralee</v>
      </c>
      <c r="V1717">
        <v>990711</v>
      </c>
      <c r="W1717" t="str">
        <f t="shared" si="31"/>
        <v>61711530</v>
      </c>
    </row>
    <row r="1718" spans="1:23" x14ac:dyDescent="0.55000000000000004">
      <c r="A1718" s="21" t="b">
        <f>SOF[[#This Row],[RepDate]]='Monthly-Individual-Data'!A1723</f>
        <v>0</v>
      </c>
      <c r="B1718" s="21">
        <v>44835</v>
      </c>
      <c r="C1718" t="s">
        <v>246</v>
      </c>
      <c r="D1718" t="s">
        <v>180</v>
      </c>
      <c r="E1718">
        <v>145</v>
      </c>
      <c r="F1718" t="str">
        <f>INDEX(Branch[Area],MATCH(SOF[[#This Row],[Branch]],Branch[SortCode],0))</f>
        <v>South &amp; East</v>
      </c>
      <c r="G1718" t="str">
        <f>INDEX(Branch[Branch],MATCH(SOF[[#This Row],[Branch]],Branch[SortCode],0))</f>
        <v>Tralee</v>
      </c>
      <c r="V1718">
        <v>990711</v>
      </c>
      <c r="W1718" t="str">
        <f t="shared" si="31"/>
        <v>61711530</v>
      </c>
    </row>
    <row r="1719" spans="1:23" x14ac:dyDescent="0.55000000000000004">
      <c r="A1719" s="21" t="b">
        <f>SOF[[#This Row],[RepDate]]='Monthly-Individual-Data'!A1724</f>
        <v>0</v>
      </c>
      <c r="B1719" s="21">
        <v>44835</v>
      </c>
      <c r="C1719" t="s">
        <v>259</v>
      </c>
      <c r="D1719" t="s">
        <v>109</v>
      </c>
      <c r="E1719">
        <v>1</v>
      </c>
      <c r="F1719" t="str">
        <f>INDEX(Branch[Area],MATCH(SOF[[#This Row],[Branch]],Branch[SortCode],0))</f>
        <v>South &amp; East</v>
      </c>
      <c r="G1719" t="str">
        <f>INDEX(Branch[Branch],MATCH(SOF[[#This Row],[Branch]],Branch[SortCode],0))</f>
        <v>Clonakilty</v>
      </c>
      <c r="V1719">
        <v>990712</v>
      </c>
      <c r="W1719" t="str">
        <f t="shared" si="31"/>
        <v>74712400</v>
      </c>
    </row>
    <row r="1720" spans="1:23" x14ac:dyDescent="0.55000000000000004">
      <c r="A1720" s="21" t="b">
        <f>SOF[[#This Row],[RepDate]]='Monthly-Individual-Data'!A1725</f>
        <v>0</v>
      </c>
      <c r="B1720" s="21">
        <v>44835</v>
      </c>
      <c r="C1720" t="s">
        <v>259</v>
      </c>
      <c r="D1720" t="s">
        <v>168</v>
      </c>
      <c r="E1720">
        <v>36</v>
      </c>
      <c r="F1720" t="str">
        <f>INDEX(Branch[Area],MATCH(SOF[[#This Row],[Branch]],Branch[SortCode],0))</f>
        <v>South &amp; East</v>
      </c>
      <c r="G1720" t="str">
        <f>INDEX(Branch[Branch],MATCH(SOF[[#This Row],[Branch]],Branch[SortCode],0))</f>
        <v>Clonakilty</v>
      </c>
      <c r="V1720">
        <v>990712</v>
      </c>
      <c r="W1720" t="str">
        <f t="shared" si="31"/>
        <v>74712400</v>
      </c>
    </row>
    <row r="1721" spans="1:23" x14ac:dyDescent="0.55000000000000004">
      <c r="A1721" s="21" t="b">
        <f>SOF[[#This Row],[RepDate]]='Monthly-Individual-Data'!A1726</f>
        <v>0</v>
      </c>
      <c r="B1721" s="21">
        <v>44835</v>
      </c>
      <c r="C1721" t="s">
        <v>259</v>
      </c>
      <c r="D1721" t="s">
        <v>169</v>
      </c>
      <c r="E1721">
        <v>40</v>
      </c>
      <c r="F1721" t="str">
        <f>INDEX(Branch[Area],MATCH(SOF[[#This Row],[Branch]],Branch[SortCode],0))</f>
        <v>South &amp; East</v>
      </c>
      <c r="G1721" t="str">
        <f>INDEX(Branch[Branch],MATCH(SOF[[#This Row],[Branch]],Branch[SortCode],0))</f>
        <v>Clonakilty</v>
      </c>
      <c r="V1721">
        <v>990712</v>
      </c>
      <c r="W1721" t="str">
        <f t="shared" si="31"/>
        <v>74712400</v>
      </c>
    </row>
    <row r="1722" spans="1:23" x14ac:dyDescent="0.55000000000000004">
      <c r="A1722" s="21" t="b">
        <f>SOF[[#This Row],[RepDate]]='Monthly-Individual-Data'!A1727</f>
        <v>0</v>
      </c>
      <c r="B1722" s="21">
        <v>44835</v>
      </c>
      <c r="C1722" t="s">
        <v>259</v>
      </c>
      <c r="D1722" t="s">
        <v>175</v>
      </c>
      <c r="E1722">
        <v>126</v>
      </c>
      <c r="F1722" t="str">
        <f>INDEX(Branch[Area],MATCH(SOF[[#This Row],[Branch]],Branch[SortCode],0))</f>
        <v>South &amp; East</v>
      </c>
      <c r="G1722" t="str">
        <f>INDEX(Branch[Branch],MATCH(SOF[[#This Row],[Branch]],Branch[SortCode],0))</f>
        <v>Clonakilty</v>
      </c>
      <c r="V1722">
        <v>990712</v>
      </c>
      <c r="W1722" t="str">
        <f t="shared" si="31"/>
        <v>74712400</v>
      </c>
    </row>
    <row r="1723" spans="1:23" x14ac:dyDescent="0.55000000000000004">
      <c r="A1723" s="21" t="b">
        <f>SOF[[#This Row],[RepDate]]='Monthly-Individual-Data'!A1728</f>
        <v>0</v>
      </c>
      <c r="B1723" s="21">
        <v>44835</v>
      </c>
      <c r="C1723" t="s">
        <v>259</v>
      </c>
      <c r="D1723" t="s">
        <v>180</v>
      </c>
      <c r="E1723">
        <v>146</v>
      </c>
      <c r="F1723" t="str">
        <f>INDEX(Branch[Area],MATCH(SOF[[#This Row],[Branch]],Branch[SortCode],0))</f>
        <v>South &amp; East</v>
      </c>
      <c r="G1723" t="str">
        <f>INDEX(Branch[Branch],MATCH(SOF[[#This Row],[Branch]],Branch[SortCode],0))</f>
        <v>Clonakilty</v>
      </c>
      <c r="V1723">
        <v>990712</v>
      </c>
      <c r="W1723" t="str">
        <f t="shared" si="31"/>
        <v>74712400</v>
      </c>
    </row>
    <row r="1724" spans="1:23" x14ac:dyDescent="0.55000000000000004">
      <c r="A1724" s="21" t="b">
        <f>SOF[[#This Row],[RepDate]]='Monthly-Individual-Data'!A1729</f>
        <v>0</v>
      </c>
      <c r="B1724" s="21">
        <v>44835</v>
      </c>
      <c r="C1724" t="s">
        <v>253</v>
      </c>
      <c r="D1724" t="s">
        <v>109</v>
      </c>
      <c r="E1724">
        <v>53</v>
      </c>
      <c r="F1724" t="str">
        <f>INDEX(Branch[Area],MATCH(SOF[[#This Row],[Branch]],Branch[SortCode],0))</f>
        <v>South &amp; East</v>
      </c>
      <c r="G1724" t="str">
        <f>INDEX(Branch[Branch],MATCH(SOF[[#This Row],[Branch]],Branch[SortCode],0))</f>
        <v>Mallow</v>
      </c>
      <c r="V1724">
        <v>990713</v>
      </c>
      <c r="W1724" t="str">
        <f t="shared" si="31"/>
        <v>68713460</v>
      </c>
    </row>
    <row r="1725" spans="1:23" x14ac:dyDescent="0.55000000000000004">
      <c r="A1725" s="21" t="b">
        <f>SOF[[#This Row],[RepDate]]='Monthly-Individual-Data'!A1730</f>
        <v>0</v>
      </c>
      <c r="B1725" s="21">
        <v>44835</v>
      </c>
      <c r="C1725" t="s">
        <v>253</v>
      </c>
      <c r="D1725" t="s">
        <v>174</v>
      </c>
      <c r="E1725">
        <v>157</v>
      </c>
      <c r="F1725" t="str">
        <f>INDEX(Branch[Area],MATCH(SOF[[#This Row],[Branch]],Branch[SortCode],0))</f>
        <v>South &amp; East</v>
      </c>
      <c r="G1725" t="str">
        <f>INDEX(Branch[Branch],MATCH(SOF[[#This Row],[Branch]],Branch[SortCode],0))</f>
        <v>Mallow</v>
      </c>
      <c r="V1725">
        <v>990713</v>
      </c>
      <c r="W1725" t="str">
        <f t="shared" si="31"/>
        <v>68713460</v>
      </c>
    </row>
    <row r="1726" spans="1:23" x14ac:dyDescent="0.55000000000000004">
      <c r="A1726" s="21" t="b">
        <f>SOF[[#This Row],[RepDate]]='Monthly-Individual-Data'!A1731</f>
        <v>0</v>
      </c>
      <c r="B1726" s="21">
        <v>44835</v>
      </c>
      <c r="C1726" t="s">
        <v>258</v>
      </c>
      <c r="D1726" t="s">
        <v>109</v>
      </c>
      <c r="E1726">
        <v>113</v>
      </c>
      <c r="F1726" t="str">
        <f>INDEX(Branch[Area],MATCH(SOF[[#This Row],[Branch]],Branch[SortCode],0))</f>
        <v>South &amp; East</v>
      </c>
      <c r="G1726" t="str">
        <f>INDEX(Branch[Branch],MATCH(SOF[[#This Row],[Branch]],Branch[SortCode],0))</f>
        <v>Ballincollig</v>
      </c>
      <c r="V1726">
        <v>990715</v>
      </c>
      <c r="W1726" t="str">
        <f t="shared" si="31"/>
        <v>73715410</v>
      </c>
    </row>
    <row r="1727" spans="1:23" x14ac:dyDescent="0.55000000000000004">
      <c r="A1727" s="21" t="b">
        <f>SOF[[#This Row],[RepDate]]='Monthly-Individual-Data'!A1732</f>
        <v>0</v>
      </c>
      <c r="B1727" s="21">
        <v>44835</v>
      </c>
      <c r="C1727" t="s">
        <v>258</v>
      </c>
      <c r="D1727" t="s">
        <v>175</v>
      </c>
      <c r="E1727">
        <v>153</v>
      </c>
      <c r="F1727" t="str">
        <f>INDEX(Branch[Area],MATCH(SOF[[#This Row],[Branch]],Branch[SortCode],0))</f>
        <v>South &amp; East</v>
      </c>
      <c r="G1727" t="str">
        <f>INDEX(Branch[Branch],MATCH(SOF[[#This Row],[Branch]],Branch[SortCode],0))</f>
        <v>Ballincollig</v>
      </c>
      <c r="V1727">
        <v>990715</v>
      </c>
      <c r="W1727" t="str">
        <f t="shared" si="31"/>
        <v>73715410</v>
      </c>
    </row>
    <row r="1728" spans="1:23" x14ac:dyDescent="0.55000000000000004">
      <c r="A1728" s="21" t="b">
        <f>SOF[[#This Row],[RepDate]]='Monthly-Individual-Data'!A1733</f>
        <v>0</v>
      </c>
      <c r="B1728" s="21">
        <v>44835</v>
      </c>
      <c r="C1728" t="s">
        <v>248</v>
      </c>
      <c r="D1728" t="s">
        <v>109</v>
      </c>
      <c r="E1728">
        <v>13</v>
      </c>
      <c r="F1728" t="str">
        <f>INDEX(Branch[Area],MATCH(SOF[[#This Row],[Branch]],Branch[SortCode],0))</f>
        <v>South &amp; East</v>
      </c>
      <c r="G1728" t="str">
        <f>INDEX(Branch[Branch],MATCH(SOF[[#This Row],[Branch]],Branch[SortCode],0))</f>
        <v>Carrigaline</v>
      </c>
      <c r="V1728">
        <v>990716</v>
      </c>
      <c r="W1728" t="str">
        <f t="shared" si="31"/>
        <v>63716510</v>
      </c>
    </row>
    <row r="1729" spans="1:23" x14ac:dyDescent="0.55000000000000004">
      <c r="A1729" s="21" t="b">
        <f>SOF[[#This Row],[RepDate]]='Monthly-Individual-Data'!A1734</f>
        <v>0</v>
      </c>
      <c r="B1729" s="21">
        <v>44835</v>
      </c>
      <c r="C1729" t="s">
        <v>248</v>
      </c>
      <c r="D1729" t="s">
        <v>169</v>
      </c>
      <c r="E1729">
        <v>52</v>
      </c>
      <c r="F1729" t="str">
        <f>INDEX(Branch[Area],MATCH(SOF[[#This Row],[Branch]],Branch[SortCode],0))</f>
        <v>South &amp; East</v>
      </c>
      <c r="G1729" t="str">
        <f>INDEX(Branch[Branch],MATCH(SOF[[#This Row],[Branch]],Branch[SortCode],0))</f>
        <v>Carrigaline</v>
      </c>
      <c r="V1729">
        <v>990716</v>
      </c>
      <c r="W1729" t="str">
        <f t="shared" si="31"/>
        <v>63716510</v>
      </c>
    </row>
    <row r="1730" spans="1:23" x14ac:dyDescent="0.55000000000000004">
      <c r="A1730" s="21" t="b">
        <f>SOF[[#This Row],[RepDate]]='Monthly-Individual-Data'!A1735</f>
        <v>0</v>
      </c>
      <c r="B1730" s="21">
        <v>44835</v>
      </c>
      <c r="C1730" t="s">
        <v>261</v>
      </c>
      <c r="D1730" t="s">
        <v>109</v>
      </c>
      <c r="E1730">
        <v>99</v>
      </c>
      <c r="F1730" t="str">
        <f>INDEX(Branch[Area],MATCH(SOF[[#This Row],[Branch]],Branch[SortCode],0))</f>
        <v>South &amp; East</v>
      </c>
      <c r="G1730" t="str">
        <f>INDEX(Branch[Branch],MATCH(SOF[[#This Row],[Branch]],Branch[SortCode],0))</f>
        <v>Skibbereen</v>
      </c>
      <c r="V1730">
        <v>990717</v>
      </c>
      <c r="W1730" t="str">
        <f t="shared" si="31"/>
        <v>76717380</v>
      </c>
    </row>
    <row r="1731" spans="1:23" x14ac:dyDescent="0.55000000000000004">
      <c r="A1731" s="21" t="b">
        <f>SOF[[#This Row],[RepDate]]='Monthly-Individual-Data'!A1736</f>
        <v>0</v>
      </c>
      <c r="B1731" s="21">
        <v>44835</v>
      </c>
      <c r="C1731" t="s">
        <v>261</v>
      </c>
      <c r="D1731" t="s">
        <v>168</v>
      </c>
      <c r="E1731">
        <v>65</v>
      </c>
      <c r="F1731" t="str">
        <f>INDEX(Branch[Area],MATCH(SOF[[#This Row],[Branch]],Branch[SortCode],0))</f>
        <v>South &amp; East</v>
      </c>
      <c r="G1731" t="str">
        <f>INDEX(Branch[Branch],MATCH(SOF[[#This Row],[Branch]],Branch[SortCode],0))</f>
        <v>Skibbereen</v>
      </c>
      <c r="V1731">
        <v>990717</v>
      </c>
      <c r="W1731" t="str">
        <f t="shared" ref="W1731:W1794" si="32">VLOOKUP(V1731,R:S,2,0)</f>
        <v>76717380</v>
      </c>
    </row>
    <row r="1732" spans="1:23" x14ac:dyDescent="0.55000000000000004">
      <c r="A1732" s="21" t="b">
        <f>SOF[[#This Row],[RepDate]]='Monthly-Individual-Data'!A1737</f>
        <v>0</v>
      </c>
      <c r="B1732" s="21">
        <v>44835</v>
      </c>
      <c r="C1732" t="s">
        <v>261</v>
      </c>
      <c r="D1732" t="s">
        <v>169</v>
      </c>
      <c r="E1732">
        <v>56</v>
      </c>
      <c r="F1732" t="str">
        <f>INDEX(Branch[Area],MATCH(SOF[[#This Row],[Branch]],Branch[SortCode],0))</f>
        <v>South &amp; East</v>
      </c>
      <c r="G1732" t="str">
        <f>INDEX(Branch[Branch],MATCH(SOF[[#This Row],[Branch]],Branch[SortCode],0))</f>
        <v>Skibbereen</v>
      </c>
      <c r="V1732">
        <v>990717</v>
      </c>
      <c r="W1732" t="str">
        <f t="shared" si="32"/>
        <v>76717380</v>
      </c>
    </row>
    <row r="1733" spans="1:23" x14ac:dyDescent="0.55000000000000004">
      <c r="A1733" s="21" t="b">
        <f>SOF[[#This Row],[RepDate]]='Monthly-Individual-Data'!A1738</f>
        <v>0</v>
      </c>
      <c r="B1733" s="21">
        <v>44835</v>
      </c>
      <c r="C1733" t="s">
        <v>261</v>
      </c>
      <c r="D1733" t="s">
        <v>171</v>
      </c>
      <c r="E1733">
        <v>160</v>
      </c>
      <c r="F1733" t="str">
        <f>INDEX(Branch[Area],MATCH(SOF[[#This Row],[Branch]],Branch[SortCode],0))</f>
        <v>South &amp; East</v>
      </c>
      <c r="G1733" t="str">
        <f>INDEX(Branch[Branch],MATCH(SOF[[#This Row],[Branch]],Branch[SortCode],0))</f>
        <v>Skibbereen</v>
      </c>
      <c r="V1733">
        <v>990717</v>
      </c>
      <c r="W1733" t="str">
        <f t="shared" si="32"/>
        <v>76717380</v>
      </c>
    </row>
    <row r="1734" spans="1:23" x14ac:dyDescent="0.55000000000000004">
      <c r="A1734" s="21" t="b">
        <f>SOF[[#This Row],[RepDate]]='Monthly-Individual-Data'!A1739</f>
        <v>0</v>
      </c>
      <c r="B1734" s="21">
        <v>44835</v>
      </c>
      <c r="C1734" t="s">
        <v>261</v>
      </c>
      <c r="D1734" t="s">
        <v>175</v>
      </c>
      <c r="E1734">
        <v>150</v>
      </c>
      <c r="F1734" t="str">
        <f>INDEX(Branch[Area],MATCH(SOF[[#This Row],[Branch]],Branch[SortCode],0))</f>
        <v>South &amp; East</v>
      </c>
      <c r="G1734" t="str">
        <f>INDEX(Branch[Branch],MATCH(SOF[[#This Row],[Branch]],Branch[SortCode],0))</f>
        <v>Skibbereen</v>
      </c>
      <c r="V1734">
        <v>990717</v>
      </c>
      <c r="W1734" t="str">
        <f t="shared" si="32"/>
        <v>76717380</v>
      </c>
    </row>
    <row r="1735" spans="1:23" x14ac:dyDescent="0.55000000000000004">
      <c r="A1735" s="21" t="b">
        <f>SOF[[#This Row],[RepDate]]='Monthly-Individual-Data'!A1740</f>
        <v>0</v>
      </c>
      <c r="B1735" s="21">
        <v>44835</v>
      </c>
      <c r="C1735" t="s">
        <v>260</v>
      </c>
      <c r="D1735" t="s">
        <v>109</v>
      </c>
      <c r="E1735">
        <v>34</v>
      </c>
      <c r="F1735" t="str">
        <f>INDEX(Branch[Area],MATCH(SOF[[#This Row],[Branch]],Branch[SortCode],0))</f>
        <v>South &amp; East</v>
      </c>
      <c r="G1735" t="str">
        <f>INDEX(Branch[Branch],MATCH(SOF[[#This Row],[Branch]],Branch[SortCode],0))</f>
        <v>Bandon</v>
      </c>
      <c r="V1735">
        <v>990719</v>
      </c>
      <c r="W1735" t="str">
        <f t="shared" si="32"/>
        <v>75719390</v>
      </c>
    </row>
    <row r="1736" spans="1:23" x14ac:dyDescent="0.55000000000000004">
      <c r="A1736" s="21" t="b">
        <f>SOF[[#This Row],[RepDate]]='Monthly-Individual-Data'!A1741</f>
        <v>0</v>
      </c>
      <c r="B1736" s="21">
        <v>44835</v>
      </c>
      <c r="C1736" t="s">
        <v>260</v>
      </c>
      <c r="D1736" t="s">
        <v>174</v>
      </c>
      <c r="E1736">
        <v>16</v>
      </c>
      <c r="F1736" t="str">
        <f>INDEX(Branch[Area],MATCH(SOF[[#This Row],[Branch]],Branch[SortCode],0))</f>
        <v>South &amp; East</v>
      </c>
      <c r="G1736" t="str">
        <f>INDEX(Branch[Branch],MATCH(SOF[[#This Row],[Branch]],Branch[SortCode],0))</f>
        <v>Bandon</v>
      </c>
      <c r="V1736">
        <v>990719</v>
      </c>
      <c r="W1736" t="str">
        <f t="shared" si="32"/>
        <v>75719390</v>
      </c>
    </row>
    <row r="1737" spans="1:23" x14ac:dyDescent="0.55000000000000004">
      <c r="A1737" s="21" t="b">
        <f>SOF[[#This Row],[RepDate]]='Monthly-Individual-Data'!A1742</f>
        <v>0</v>
      </c>
      <c r="B1737" s="21">
        <v>44835</v>
      </c>
      <c r="C1737" t="s">
        <v>245</v>
      </c>
      <c r="D1737" t="s">
        <v>109</v>
      </c>
      <c r="E1737">
        <v>96</v>
      </c>
      <c r="F1737" t="str">
        <f>INDEX(Branch[Area],MATCH(SOF[[#This Row],[Branch]],Branch[SortCode],0))</f>
        <v>South &amp; East</v>
      </c>
      <c r="G1737" t="str">
        <f>INDEX(Branch[Branch],MATCH(SOF[[#This Row],[Branch]],Branch[SortCode],0))</f>
        <v>Killarney</v>
      </c>
      <c r="V1737">
        <v>990720</v>
      </c>
      <c r="W1737" t="str">
        <f t="shared" si="32"/>
        <v>60720540</v>
      </c>
    </row>
    <row r="1738" spans="1:23" x14ac:dyDescent="0.55000000000000004">
      <c r="A1738" s="21" t="b">
        <f>SOF[[#This Row],[RepDate]]='Monthly-Individual-Data'!A1743</f>
        <v>0</v>
      </c>
      <c r="B1738" s="21">
        <v>44835</v>
      </c>
      <c r="C1738" t="s">
        <v>236</v>
      </c>
      <c r="D1738" t="s">
        <v>109</v>
      </c>
      <c r="E1738">
        <v>61</v>
      </c>
      <c r="F1738" t="str">
        <f>INDEX(Branch[Area],MATCH(SOF[[#This Row],[Branch]],Branch[SortCode],0))</f>
        <v>South &amp; East</v>
      </c>
      <c r="G1738" t="str">
        <f>INDEX(Branch[Branch],MATCH(SOF[[#This Row],[Branch]],Branch[SortCode],0))</f>
        <v>Nenagh</v>
      </c>
      <c r="V1738">
        <v>990734</v>
      </c>
      <c r="W1738" t="str">
        <f t="shared" si="32"/>
        <v>51734630</v>
      </c>
    </row>
    <row r="1739" spans="1:23" x14ac:dyDescent="0.55000000000000004">
      <c r="A1739" s="21" t="b">
        <f>SOF[[#This Row],[RepDate]]='Monthly-Individual-Data'!A1744</f>
        <v>0</v>
      </c>
      <c r="B1739" s="21">
        <v>44835</v>
      </c>
      <c r="C1739" t="s">
        <v>236</v>
      </c>
      <c r="D1739" t="s">
        <v>168</v>
      </c>
      <c r="E1739">
        <v>38</v>
      </c>
      <c r="F1739" t="str">
        <f>INDEX(Branch[Area],MATCH(SOF[[#This Row],[Branch]],Branch[SortCode],0))</f>
        <v>South &amp; East</v>
      </c>
      <c r="G1739" t="str">
        <f>INDEX(Branch[Branch],MATCH(SOF[[#This Row],[Branch]],Branch[SortCode],0))</f>
        <v>Nenagh</v>
      </c>
      <c r="V1739">
        <v>990734</v>
      </c>
      <c r="W1739" t="str">
        <f t="shared" si="32"/>
        <v>51734630</v>
      </c>
    </row>
    <row r="1740" spans="1:23" x14ac:dyDescent="0.55000000000000004">
      <c r="A1740" s="21" t="b">
        <f>SOF[[#This Row],[RepDate]]='Monthly-Individual-Data'!A1745</f>
        <v>0</v>
      </c>
      <c r="B1740" s="21">
        <v>44835</v>
      </c>
      <c r="C1740" t="s">
        <v>236</v>
      </c>
      <c r="D1740" t="s">
        <v>169</v>
      </c>
      <c r="E1740">
        <v>93</v>
      </c>
      <c r="F1740" t="str">
        <f>INDEX(Branch[Area],MATCH(SOF[[#This Row],[Branch]],Branch[SortCode],0))</f>
        <v>South &amp; East</v>
      </c>
      <c r="G1740" t="str">
        <f>INDEX(Branch[Branch],MATCH(SOF[[#This Row],[Branch]],Branch[SortCode],0))</f>
        <v>Nenagh</v>
      </c>
      <c r="V1740">
        <v>990734</v>
      </c>
      <c r="W1740" t="str">
        <f t="shared" si="32"/>
        <v>51734630</v>
      </c>
    </row>
    <row r="1741" spans="1:23" x14ac:dyDescent="0.55000000000000004">
      <c r="A1741" s="21" t="b">
        <f>SOF[[#This Row],[RepDate]]='Monthly-Individual-Data'!A1746</f>
        <v>0</v>
      </c>
      <c r="B1741" s="21">
        <v>44835</v>
      </c>
      <c r="C1741" t="s">
        <v>236</v>
      </c>
      <c r="D1741" t="s">
        <v>174</v>
      </c>
      <c r="E1741">
        <v>54</v>
      </c>
      <c r="F1741" t="str">
        <f>INDEX(Branch[Area],MATCH(SOF[[#This Row],[Branch]],Branch[SortCode],0))</f>
        <v>South &amp; East</v>
      </c>
      <c r="G1741" t="str">
        <f>INDEX(Branch[Branch],MATCH(SOF[[#This Row],[Branch]],Branch[SortCode],0))</f>
        <v>Nenagh</v>
      </c>
      <c r="V1741">
        <v>990734</v>
      </c>
      <c r="W1741" t="str">
        <f t="shared" si="32"/>
        <v>51734630</v>
      </c>
    </row>
    <row r="1742" spans="1:23" x14ac:dyDescent="0.55000000000000004">
      <c r="A1742" s="21" t="b">
        <f>SOF[[#This Row],[RepDate]]='Monthly-Individual-Data'!A1747</f>
        <v>0</v>
      </c>
      <c r="B1742" s="21">
        <v>44835</v>
      </c>
      <c r="C1742" t="s">
        <v>236</v>
      </c>
      <c r="D1742" t="s">
        <v>175</v>
      </c>
      <c r="E1742">
        <v>93</v>
      </c>
      <c r="F1742" t="str">
        <f>INDEX(Branch[Area],MATCH(SOF[[#This Row],[Branch]],Branch[SortCode],0))</f>
        <v>South &amp; East</v>
      </c>
      <c r="G1742" t="str">
        <f>INDEX(Branch[Branch],MATCH(SOF[[#This Row],[Branch]],Branch[SortCode],0))</f>
        <v>Nenagh</v>
      </c>
      <c r="V1742">
        <v>990734</v>
      </c>
      <c r="W1742" t="str">
        <f t="shared" si="32"/>
        <v>51734630</v>
      </c>
    </row>
    <row r="1743" spans="1:23" x14ac:dyDescent="0.55000000000000004">
      <c r="A1743" s="21" t="b">
        <f>SOF[[#This Row],[RepDate]]='Monthly-Individual-Data'!A1748</f>
        <v>0</v>
      </c>
      <c r="B1743" s="21">
        <v>44835</v>
      </c>
      <c r="C1743" t="s">
        <v>257</v>
      </c>
      <c r="D1743" t="s">
        <v>109</v>
      </c>
      <c r="E1743">
        <v>128</v>
      </c>
      <c r="F1743" t="str">
        <f>INDEX(Branch[Area],MATCH(SOF[[#This Row],[Branch]],Branch[SortCode],0))</f>
        <v>South &amp; East</v>
      </c>
      <c r="G1743" t="str">
        <f>INDEX(Branch[Branch],MATCH(SOF[[#This Row],[Branch]],Branch[SortCode],0))</f>
        <v>Macroom</v>
      </c>
      <c r="V1743">
        <v>990735</v>
      </c>
      <c r="W1743" t="str">
        <f t="shared" si="32"/>
        <v>72735420</v>
      </c>
    </row>
    <row r="1744" spans="1:23" x14ac:dyDescent="0.55000000000000004">
      <c r="A1744" s="21" t="b">
        <f>SOF[[#This Row],[RepDate]]='Monthly-Individual-Data'!A1749</f>
        <v>0</v>
      </c>
      <c r="B1744" s="21">
        <v>44835</v>
      </c>
      <c r="C1744" t="s">
        <v>257</v>
      </c>
      <c r="D1744" t="s">
        <v>171</v>
      </c>
      <c r="E1744">
        <v>50</v>
      </c>
      <c r="F1744" t="str">
        <f>INDEX(Branch[Area],MATCH(SOF[[#This Row],[Branch]],Branch[SortCode],0))</f>
        <v>South &amp; East</v>
      </c>
      <c r="G1744" t="str">
        <f>INDEX(Branch[Branch],MATCH(SOF[[#This Row],[Branch]],Branch[SortCode],0))</f>
        <v>Macroom</v>
      </c>
      <c r="V1744">
        <v>990735</v>
      </c>
      <c r="W1744" t="str">
        <f t="shared" si="32"/>
        <v>72735420</v>
      </c>
    </row>
    <row r="1745" spans="1:23" x14ac:dyDescent="0.55000000000000004">
      <c r="A1745" s="21" t="b">
        <f>SOF[[#This Row],[RepDate]]='Monthly-Individual-Data'!A1750</f>
        <v>0</v>
      </c>
      <c r="B1745" s="21">
        <v>44835</v>
      </c>
      <c r="C1745" t="s">
        <v>257</v>
      </c>
      <c r="D1745" t="s">
        <v>174</v>
      </c>
      <c r="E1745">
        <v>16</v>
      </c>
      <c r="F1745" t="str">
        <f>INDEX(Branch[Area],MATCH(SOF[[#This Row],[Branch]],Branch[SortCode],0))</f>
        <v>South &amp; East</v>
      </c>
      <c r="G1745" t="str">
        <f>INDEX(Branch[Branch],MATCH(SOF[[#This Row],[Branch]],Branch[SortCode],0))</f>
        <v>Macroom</v>
      </c>
      <c r="V1745">
        <v>990735</v>
      </c>
      <c r="W1745" t="str">
        <f t="shared" si="32"/>
        <v>72735420</v>
      </c>
    </row>
    <row r="1746" spans="1:23" x14ac:dyDescent="0.55000000000000004">
      <c r="A1746" s="21" t="b">
        <f>SOF[[#This Row],[RepDate]]='Monthly-Individual-Data'!A1751</f>
        <v>0</v>
      </c>
      <c r="B1746" s="21">
        <v>44835</v>
      </c>
      <c r="C1746" t="s">
        <v>257</v>
      </c>
      <c r="D1746" t="s">
        <v>175</v>
      </c>
      <c r="E1746">
        <v>111</v>
      </c>
      <c r="F1746" t="str">
        <f>INDEX(Branch[Area],MATCH(SOF[[#This Row],[Branch]],Branch[SortCode],0))</f>
        <v>South &amp; East</v>
      </c>
      <c r="G1746" t="str">
        <f>INDEX(Branch[Branch],MATCH(SOF[[#This Row],[Branch]],Branch[SortCode],0))</f>
        <v>Macroom</v>
      </c>
      <c r="V1746">
        <v>990735</v>
      </c>
      <c r="W1746" t="str">
        <f t="shared" si="32"/>
        <v>72735420</v>
      </c>
    </row>
    <row r="1747" spans="1:23" x14ac:dyDescent="0.55000000000000004">
      <c r="A1747" s="21" t="b">
        <f>SOF[[#This Row],[RepDate]]='Monthly-Individual-Data'!A1752</f>
        <v>0</v>
      </c>
      <c r="B1747" s="21">
        <v>44835</v>
      </c>
      <c r="C1747" t="s">
        <v>257</v>
      </c>
      <c r="D1747" t="s">
        <v>182</v>
      </c>
      <c r="E1747">
        <v>151</v>
      </c>
      <c r="F1747" t="str">
        <f>INDEX(Branch[Area],MATCH(SOF[[#This Row],[Branch]],Branch[SortCode],0))</f>
        <v>South &amp; East</v>
      </c>
      <c r="G1747" t="str">
        <f>INDEX(Branch[Branch],MATCH(SOF[[#This Row],[Branch]],Branch[SortCode],0))</f>
        <v>Macroom</v>
      </c>
      <c r="V1747">
        <v>990735</v>
      </c>
      <c r="W1747" t="str">
        <f t="shared" si="32"/>
        <v>72735420</v>
      </c>
    </row>
    <row r="1748" spans="1:23" x14ac:dyDescent="0.55000000000000004">
      <c r="A1748" s="21" t="b">
        <f>SOF[[#This Row],[RepDate]]='Monthly-Individual-Data'!A1753</f>
        <v>0</v>
      </c>
      <c r="B1748" s="21">
        <v>44835</v>
      </c>
      <c r="C1748" t="s">
        <v>249</v>
      </c>
      <c r="D1748" t="s">
        <v>109</v>
      </c>
      <c r="E1748">
        <v>12</v>
      </c>
      <c r="F1748" t="str">
        <f>INDEX(Branch[Area],MATCH(SOF[[#This Row],[Branch]],Branch[SortCode],0))</f>
        <v>South &amp; East</v>
      </c>
      <c r="G1748" t="str">
        <f>INDEX(Branch[Branch],MATCH(SOF[[#This Row],[Branch]],Branch[SortCode],0))</f>
        <v>Mitchelstown</v>
      </c>
      <c r="V1748">
        <v>990736</v>
      </c>
      <c r="W1748" t="str">
        <f t="shared" si="32"/>
        <v>64736500</v>
      </c>
    </row>
    <row r="1749" spans="1:23" x14ac:dyDescent="0.55000000000000004">
      <c r="A1749" s="21" t="b">
        <f>SOF[[#This Row],[RepDate]]='Monthly-Individual-Data'!A1754</f>
        <v>0</v>
      </c>
      <c r="B1749" s="21">
        <v>44835</v>
      </c>
      <c r="C1749" t="s">
        <v>249</v>
      </c>
      <c r="D1749" t="s">
        <v>168</v>
      </c>
      <c r="E1749">
        <v>73</v>
      </c>
      <c r="F1749" t="str">
        <f>INDEX(Branch[Area],MATCH(SOF[[#This Row],[Branch]],Branch[SortCode],0))</f>
        <v>South &amp; East</v>
      </c>
      <c r="G1749" t="str">
        <f>INDEX(Branch[Branch],MATCH(SOF[[#This Row],[Branch]],Branch[SortCode],0))</f>
        <v>Mitchelstown</v>
      </c>
      <c r="V1749">
        <v>990736</v>
      </c>
      <c r="W1749" t="str">
        <f t="shared" si="32"/>
        <v>64736500</v>
      </c>
    </row>
    <row r="1750" spans="1:23" x14ac:dyDescent="0.55000000000000004">
      <c r="A1750" s="21" t="b">
        <f>SOF[[#This Row],[RepDate]]='Monthly-Individual-Data'!A1755</f>
        <v>0</v>
      </c>
      <c r="B1750" s="21">
        <v>44835</v>
      </c>
      <c r="C1750" t="s">
        <v>249</v>
      </c>
      <c r="D1750" t="s">
        <v>169</v>
      </c>
      <c r="E1750">
        <v>75</v>
      </c>
      <c r="F1750" t="str">
        <f>INDEX(Branch[Area],MATCH(SOF[[#This Row],[Branch]],Branch[SortCode],0))</f>
        <v>South &amp; East</v>
      </c>
      <c r="G1750" t="str">
        <f>INDEX(Branch[Branch],MATCH(SOF[[#This Row],[Branch]],Branch[SortCode],0))</f>
        <v>Mitchelstown</v>
      </c>
      <c r="V1750">
        <v>990736</v>
      </c>
      <c r="W1750" t="str">
        <f t="shared" si="32"/>
        <v>64736500</v>
      </c>
    </row>
    <row r="1751" spans="1:23" x14ac:dyDescent="0.55000000000000004">
      <c r="A1751" s="21" t="b">
        <f>SOF[[#This Row],[RepDate]]='Monthly-Individual-Data'!A1756</f>
        <v>0</v>
      </c>
      <c r="B1751" s="21">
        <v>44866</v>
      </c>
      <c r="C1751" t="s">
        <v>230</v>
      </c>
      <c r="D1751" t="s">
        <v>109</v>
      </c>
      <c r="E1751">
        <v>146</v>
      </c>
      <c r="F1751" t="str">
        <f>INDEX(Branch[Area],MATCH(SOF[[#This Row],[Branch]],Branch[SortCode],0))</f>
        <v>South &amp; East</v>
      </c>
      <c r="G1751" t="str">
        <f>INDEX(Branch[Branch],MATCH(SOF[[#This Row],[Branch]],Branch[SortCode],0))</f>
        <v>Hypercentre</v>
      </c>
      <c r="V1751">
        <v>990632</v>
      </c>
      <c r="W1751" t="str">
        <f t="shared" si="32"/>
        <v>45632690</v>
      </c>
    </row>
    <row r="1752" spans="1:23" x14ac:dyDescent="0.55000000000000004">
      <c r="A1752" s="21" t="b">
        <f>SOF[[#This Row],[RepDate]]='Monthly-Individual-Data'!A1757</f>
        <v>0</v>
      </c>
      <c r="B1752" s="21">
        <v>44866</v>
      </c>
      <c r="C1752" t="s">
        <v>230</v>
      </c>
      <c r="D1752" t="s">
        <v>168</v>
      </c>
      <c r="E1752">
        <v>74</v>
      </c>
      <c r="F1752" t="str">
        <f>INDEX(Branch[Area],MATCH(SOF[[#This Row],[Branch]],Branch[SortCode],0))</f>
        <v>South &amp; East</v>
      </c>
      <c r="G1752" t="str">
        <f>INDEX(Branch[Branch],MATCH(SOF[[#This Row],[Branch]],Branch[SortCode],0))</f>
        <v>Hypercentre</v>
      </c>
      <c r="V1752">
        <v>990632</v>
      </c>
      <c r="W1752" t="str">
        <f t="shared" si="32"/>
        <v>45632690</v>
      </c>
    </row>
    <row r="1753" spans="1:23" x14ac:dyDescent="0.55000000000000004">
      <c r="A1753" s="21" t="b">
        <f>SOF[[#This Row],[RepDate]]='Monthly-Individual-Data'!A1758</f>
        <v>0</v>
      </c>
      <c r="B1753" s="21">
        <v>44866</v>
      </c>
      <c r="C1753" t="s">
        <v>230</v>
      </c>
      <c r="D1753" t="s">
        <v>169</v>
      </c>
      <c r="E1753">
        <v>91</v>
      </c>
      <c r="F1753" t="str">
        <f>INDEX(Branch[Area],MATCH(SOF[[#This Row],[Branch]],Branch[SortCode],0))</f>
        <v>South &amp; East</v>
      </c>
      <c r="G1753" t="str">
        <f>INDEX(Branch[Branch],MATCH(SOF[[#This Row],[Branch]],Branch[SortCode],0))</f>
        <v>Hypercentre</v>
      </c>
      <c r="V1753">
        <v>990632</v>
      </c>
      <c r="W1753" t="str">
        <f t="shared" si="32"/>
        <v>45632690</v>
      </c>
    </row>
    <row r="1754" spans="1:23" x14ac:dyDescent="0.55000000000000004">
      <c r="A1754" s="21" t="b">
        <f>SOF[[#This Row],[RepDate]]='Monthly-Individual-Data'!A1759</f>
        <v>0</v>
      </c>
      <c r="B1754" s="21">
        <v>44866</v>
      </c>
      <c r="C1754" t="s">
        <v>230</v>
      </c>
      <c r="D1754" t="s">
        <v>171</v>
      </c>
      <c r="E1754">
        <v>13</v>
      </c>
      <c r="F1754" t="str">
        <f>INDEX(Branch[Area],MATCH(SOF[[#This Row],[Branch]],Branch[SortCode],0))</f>
        <v>South &amp; East</v>
      </c>
      <c r="G1754" t="str">
        <f>INDEX(Branch[Branch],MATCH(SOF[[#This Row],[Branch]],Branch[SortCode],0))</f>
        <v>Hypercentre</v>
      </c>
      <c r="V1754">
        <v>990632</v>
      </c>
      <c r="W1754" t="str">
        <f t="shared" si="32"/>
        <v>45632690</v>
      </c>
    </row>
    <row r="1755" spans="1:23" x14ac:dyDescent="0.55000000000000004">
      <c r="A1755" s="21" t="b">
        <f>SOF[[#This Row],[RepDate]]='Monthly-Individual-Data'!A1760</f>
        <v>0</v>
      </c>
      <c r="B1755" s="21">
        <v>44866</v>
      </c>
      <c r="C1755" t="s">
        <v>230</v>
      </c>
      <c r="D1755" t="s">
        <v>174</v>
      </c>
      <c r="E1755">
        <v>31</v>
      </c>
      <c r="F1755" t="str">
        <f>INDEX(Branch[Area],MATCH(SOF[[#This Row],[Branch]],Branch[SortCode],0))</f>
        <v>South &amp; East</v>
      </c>
      <c r="G1755" t="str">
        <f>INDEX(Branch[Branch],MATCH(SOF[[#This Row],[Branch]],Branch[SortCode],0))</f>
        <v>Hypercentre</v>
      </c>
      <c r="V1755">
        <v>990632</v>
      </c>
      <c r="W1755" t="str">
        <f t="shared" si="32"/>
        <v>45632690</v>
      </c>
    </row>
    <row r="1756" spans="1:23" x14ac:dyDescent="0.55000000000000004">
      <c r="A1756" s="21" t="b">
        <f>SOF[[#This Row],[RepDate]]='Monthly-Individual-Data'!A1761</f>
        <v>0</v>
      </c>
      <c r="B1756" s="21">
        <v>44866</v>
      </c>
      <c r="C1756" t="s">
        <v>230</v>
      </c>
      <c r="D1756" t="s">
        <v>175</v>
      </c>
      <c r="E1756">
        <v>94</v>
      </c>
      <c r="F1756" t="str">
        <f>INDEX(Branch[Area],MATCH(SOF[[#This Row],[Branch]],Branch[SortCode],0))</f>
        <v>South &amp; East</v>
      </c>
      <c r="G1756" t="str">
        <f>INDEX(Branch[Branch],MATCH(SOF[[#This Row],[Branch]],Branch[SortCode],0))</f>
        <v>Hypercentre</v>
      </c>
      <c r="V1756">
        <v>990632</v>
      </c>
      <c r="W1756" t="str">
        <f t="shared" si="32"/>
        <v>45632690</v>
      </c>
    </row>
    <row r="1757" spans="1:23" x14ac:dyDescent="0.55000000000000004">
      <c r="A1757" s="21" t="b">
        <f>SOF[[#This Row],[RepDate]]='Monthly-Individual-Data'!A1762</f>
        <v>0</v>
      </c>
      <c r="B1757" s="21">
        <v>44866</v>
      </c>
      <c r="C1757" t="s">
        <v>230</v>
      </c>
      <c r="D1757" t="s">
        <v>179</v>
      </c>
      <c r="E1757">
        <v>106</v>
      </c>
      <c r="F1757" t="str">
        <f>INDEX(Branch[Area],MATCH(SOF[[#This Row],[Branch]],Branch[SortCode],0))</f>
        <v>South &amp; East</v>
      </c>
      <c r="G1757" t="str">
        <f>INDEX(Branch[Branch],MATCH(SOF[[#This Row],[Branch]],Branch[SortCode],0))</f>
        <v>Hypercentre</v>
      </c>
      <c r="V1757">
        <v>990632</v>
      </c>
      <c r="W1757" t="str">
        <f t="shared" si="32"/>
        <v>45632690</v>
      </c>
    </row>
    <row r="1758" spans="1:23" x14ac:dyDescent="0.55000000000000004">
      <c r="A1758" s="21" t="b">
        <f>SOF[[#This Row],[RepDate]]='Monthly-Individual-Data'!A1763</f>
        <v>0</v>
      </c>
      <c r="B1758" s="21">
        <v>44866</v>
      </c>
      <c r="C1758" t="s">
        <v>230</v>
      </c>
      <c r="D1758" t="s">
        <v>182</v>
      </c>
      <c r="E1758">
        <v>98</v>
      </c>
      <c r="F1758" t="str">
        <f>INDEX(Branch[Area],MATCH(SOF[[#This Row],[Branch]],Branch[SortCode],0))</f>
        <v>South &amp; East</v>
      </c>
      <c r="G1758" t="str">
        <f>INDEX(Branch[Branch],MATCH(SOF[[#This Row],[Branch]],Branch[SortCode],0))</f>
        <v>Hypercentre</v>
      </c>
      <c r="V1758">
        <v>990632</v>
      </c>
      <c r="W1758" t="str">
        <f t="shared" si="32"/>
        <v>45632690</v>
      </c>
    </row>
    <row r="1759" spans="1:23" x14ac:dyDescent="0.55000000000000004">
      <c r="A1759" s="21" t="b">
        <f>SOF[[#This Row],[RepDate]]='Monthly-Individual-Data'!A1764</f>
        <v>0</v>
      </c>
      <c r="B1759" s="21">
        <v>44866</v>
      </c>
      <c r="C1759" t="s">
        <v>229</v>
      </c>
      <c r="D1759" t="s">
        <v>109</v>
      </c>
      <c r="E1759">
        <v>116</v>
      </c>
      <c r="F1759" t="str">
        <f>INDEX(Branch[Area],MATCH(SOF[[#This Row],[Branch]],Branch[SortCode],0))</f>
        <v>South &amp; East</v>
      </c>
      <c r="G1759" t="str">
        <f>INDEX(Branch[Branch],MATCH(SOF[[#This Row],[Branch]],Branch[SortCode],0))</f>
        <v>Dungarvan</v>
      </c>
      <c r="V1759">
        <v>990634</v>
      </c>
      <c r="W1759" t="str">
        <f t="shared" si="32"/>
        <v>44634700</v>
      </c>
    </row>
    <row r="1760" spans="1:23" x14ac:dyDescent="0.55000000000000004">
      <c r="A1760" s="21" t="b">
        <f>SOF[[#This Row],[RepDate]]='Monthly-Individual-Data'!A1765</f>
        <v>0</v>
      </c>
      <c r="B1760" s="21">
        <v>44866</v>
      </c>
      <c r="C1760" t="s">
        <v>229</v>
      </c>
      <c r="D1760" t="s">
        <v>168</v>
      </c>
      <c r="E1760">
        <v>10</v>
      </c>
      <c r="F1760" t="str">
        <f>INDEX(Branch[Area],MATCH(SOF[[#This Row],[Branch]],Branch[SortCode],0))</f>
        <v>South &amp; East</v>
      </c>
      <c r="G1760" t="str">
        <f>INDEX(Branch[Branch],MATCH(SOF[[#This Row],[Branch]],Branch[SortCode],0))</f>
        <v>Dungarvan</v>
      </c>
      <c r="V1760">
        <v>990634</v>
      </c>
      <c r="W1760" t="str">
        <f t="shared" si="32"/>
        <v>44634700</v>
      </c>
    </row>
    <row r="1761" spans="1:23" x14ac:dyDescent="0.55000000000000004">
      <c r="A1761" s="21" t="b">
        <f>SOF[[#This Row],[RepDate]]='Monthly-Individual-Data'!A1766</f>
        <v>0</v>
      </c>
      <c r="B1761" s="21">
        <v>44866</v>
      </c>
      <c r="C1761" t="s">
        <v>229</v>
      </c>
      <c r="D1761" t="s">
        <v>169</v>
      </c>
      <c r="E1761">
        <v>2</v>
      </c>
      <c r="F1761" t="str">
        <f>INDEX(Branch[Area],MATCH(SOF[[#This Row],[Branch]],Branch[SortCode],0))</f>
        <v>South &amp; East</v>
      </c>
      <c r="G1761" t="str">
        <f>INDEX(Branch[Branch],MATCH(SOF[[#This Row],[Branch]],Branch[SortCode],0))</f>
        <v>Dungarvan</v>
      </c>
      <c r="V1761">
        <v>990634</v>
      </c>
      <c r="W1761" t="str">
        <f t="shared" si="32"/>
        <v>44634700</v>
      </c>
    </row>
    <row r="1762" spans="1:23" x14ac:dyDescent="0.55000000000000004">
      <c r="A1762" s="21" t="b">
        <f>SOF[[#This Row],[RepDate]]='Monthly-Individual-Data'!A1767</f>
        <v>0</v>
      </c>
      <c r="B1762" s="21">
        <v>44866</v>
      </c>
      <c r="C1762" t="s">
        <v>232</v>
      </c>
      <c r="D1762" t="s">
        <v>109</v>
      </c>
      <c r="E1762">
        <v>155</v>
      </c>
      <c r="F1762" t="str">
        <f>INDEX(Branch[Area],MATCH(SOF[[#This Row],[Branch]],Branch[SortCode],0))</f>
        <v>South &amp; East</v>
      </c>
      <c r="G1762" t="str">
        <f>INDEX(Branch[Branch],MATCH(SOF[[#This Row],[Branch]],Branch[SortCode],0))</f>
        <v>Kilkenny</v>
      </c>
      <c r="V1762">
        <v>990636</v>
      </c>
      <c r="W1762" t="str">
        <f t="shared" si="32"/>
        <v>47636670</v>
      </c>
    </row>
    <row r="1763" spans="1:23" x14ac:dyDescent="0.55000000000000004">
      <c r="A1763" s="21" t="b">
        <f>SOF[[#This Row],[RepDate]]='Monthly-Individual-Data'!A1768</f>
        <v>0</v>
      </c>
      <c r="B1763" s="21">
        <v>44866</v>
      </c>
      <c r="C1763" t="s">
        <v>232</v>
      </c>
      <c r="D1763" t="s">
        <v>168</v>
      </c>
      <c r="E1763">
        <v>7</v>
      </c>
      <c r="F1763" t="str">
        <f>INDEX(Branch[Area],MATCH(SOF[[#This Row],[Branch]],Branch[SortCode],0))</f>
        <v>South &amp; East</v>
      </c>
      <c r="G1763" t="str">
        <f>INDEX(Branch[Branch],MATCH(SOF[[#This Row],[Branch]],Branch[SortCode],0))</f>
        <v>Kilkenny</v>
      </c>
      <c r="V1763">
        <v>990636</v>
      </c>
      <c r="W1763" t="str">
        <f t="shared" si="32"/>
        <v>47636670</v>
      </c>
    </row>
    <row r="1764" spans="1:23" x14ac:dyDescent="0.55000000000000004">
      <c r="A1764" s="21" t="b">
        <f>SOF[[#This Row],[RepDate]]='Monthly-Individual-Data'!A1769</f>
        <v>0</v>
      </c>
      <c r="B1764" s="21">
        <v>44866</v>
      </c>
      <c r="C1764" t="s">
        <v>232</v>
      </c>
      <c r="D1764" t="s">
        <v>169</v>
      </c>
      <c r="E1764">
        <v>58</v>
      </c>
      <c r="F1764" t="str">
        <f>INDEX(Branch[Area],MATCH(SOF[[#This Row],[Branch]],Branch[SortCode],0))</f>
        <v>South &amp; East</v>
      </c>
      <c r="G1764" t="str">
        <f>INDEX(Branch[Branch],MATCH(SOF[[#This Row],[Branch]],Branch[SortCode],0))</f>
        <v>Kilkenny</v>
      </c>
      <c r="V1764">
        <v>990636</v>
      </c>
      <c r="W1764" t="str">
        <f t="shared" si="32"/>
        <v>47636670</v>
      </c>
    </row>
    <row r="1765" spans="1:23" x14ac:dyDescent="0.55000000000000004">
      <c r="A1765" s="21" t="b">
        <f>SOF[[#This Row],[RepDate]]='Monthly-Individual-Data'!A1770</f>
        <v>0</v>
      </c>
      <c r="B1765" s="21">
        <v>44866</v>
      </c>
      <c r="C1765" t="s">
        <v>232</v>
      </c>
      <c r="D1765" t="s">
        <v>171</v>
      </c>
      <c r="E1765">
        <v>147</v>
      </c>
      <c r="F1765" t="str">
        <f>INDEX(Branch[Area],MATCH(SOF[[#This Row],[Branch]],Branch[SortCode],0))</f>
        <v>South &amp; East</v>
      </c>
      <c r="G1765" t="str">
        <f>INDEX(Branch[Branch],MATCH(SOF[[#This Row],[Branch]],Branch[SortCode],0))</f>
        <v>Kilkenny</v>
      </c>
      <c r="V1765">
        <v>990636</v>
      </c>
      <c r="W1765" t="str">
        <f t="shared" si="32"/>
        <v>47636670</v>
      </c>
    </row>
    <row r="1766" spans="1:23" x14ac:dyDescent="0.55000000000000004">
      <c r="A1766" s="21" t="b">
        <f>SOF[[#This Row],[RepDate]]='Monthly-Individual-Data'!A1771</f>
        <v>0</v>
      </c>
      <c r="B1766" s="21">
        <v>44866</v>
      </c>
      <c r="C1766" t="s">
        <v>241</v>
      </c>
      <c r="D1766" t="s">
        <v>109</v>
      </c>
      <c r="E1766">
        <v>33</v>
      </c>
      <c r="F1766" t="str">
        <f>INDEX(Branch[Area],MATCH(SOF[[#This Row],[Branch]],Branch[SortCode],0))</f>
        <v>South &amp; East</v>
      </c>
      <c r="G1766" t="str">
        <f>INDEX(Branch[Branch],MATCH(SOF[[#This Row],[Branch]],Branch[SortCode],0))</f>
        <v>New Ross</v>
      </c>
      <c r="V1766">
        <v>990637</v>
      </c>
      <c r="W1766" t="str">
        <f t="shared" si="32"/>
        <v>56637580</v>
      </c>
    </row>
    <row r="1767" spans="1:23" x14ac:dyDescent="0.55000000000000004">
      <c r="A1767" s="21" t="b">
        <f>SOF[[#This Row],[RepDate]]='Monthly-Individual-Data'!A1772</f>
        <v>0</v>
      </c>
      <c r="B1767" s="21">
        <v>44866</v>
      </c>
      <c r="C1767" t="s">
        <v>241</v>
      </c>
      <c r="D1767" t="s">
        <v>171</v>
      </c>
      <c r="E1767">
        <v>158</v>
      </c>
      <c r="F1767" t="str">
        <f>INDEX(Branch[Area],MATCH(SOF[[#This Row],[Branch]],Branch[SortCode],0))</f>
        <v>South &amp; East</v>
      </c>
      <c r="G1767" t="str">
        <f>INDEX(Branch[Branch],MATCH(SOF[[#This Row],[Branch]],Branch[SortCode],0))</f>
        <v>New Ross</v>
      </c>
      <c r="V1767">
        <v>990637</v>
      </c>
      <c r="W1767" t="str">
        <f t="shared" si="32"/>
        <v>56637580</v>
      </c>
    </row>
    <row r="1768" spans="1:23" x14ac:dyDescent="0.55000000000000004">
      <c r="A1768" s="21" t="b">
        <f>SOF[[#This Row],[RepDate]]='Monthly-Individual-Data'!A1773</f>
        <v>0</v>
      </c>
      <c r="B1768" s="21">
        <v>44866</v>
      </c>
      <c r="C1768" t="s">
        <v>234</v>
      </c>
      <c r="D1768" t="s">
        <v>109</v>
      </c>
      <c r="E1768">
        <v>66</v>
      </c>
      <c r="F1768" t="str">
        <f>INDEX(Branch[Area],MATCH(SOF[[#This Row],[Branch]],Branch[SortCode],0))</f>
        <v>South &amp; East</v>
      </c>
      <c r="G1768" t="str">
        <f>INDEX(Branch[Branch],MATCH(SOF[[#This Row],[Branch]],Branch[SortCode],0))</f>
        <v>Carlow</v>
      </c>
      <c r="V1768">
        <v>990638</v>
      </c>
      <c r="W1768" t="str">
        <f t="shared" si="32"/>
        <v>49638650</v>
      </c>
    </row>
    <row r="1769" spans="1:23" x14ac:dyDescent="0.55000000000000004">
      <c r="A1769" s="21" t="b">
        <f>SOF[[#This Row],[RepDate]]='Monthly-Individual-Data'!A1774</f>
        <v>0</v>
      </c>
      <c r="B1769" s="21">
        <v>44866</v>
      </c>
      <c r="C1769" t="s">
        <v>234</v>
      </c>
      <c r="D1769" t="s">
        <v>174</v>
      </c>
      <c r="E1769">
        <v>66</v>
      </c>
      <c r="F1769" t="str">
        <f>INDEX(Branch[Area],MATCH(SOF[[#This Row],[Branch]],Branch[SortCode],0))</f>
        <v>South &amp; East</v>
      </c>
      <c r="G1769" t="str">
        <f>INDEX(Branch[Branch],MATCH(SOF[[#This Row],[Branch]],Branch[SortCode],0))</f>
        <v>Carlow</v>
      </c>
      <c r="V1769">
        <v>990638</v>
      </c>
      <c r="W1769" t="str">
        <f t="shared" si="32"/>
        <v>49638650</v>
      </c>
    </row>
    <row r="1770" spans="1:23" x14ac:dyDescent="0.55000000000000004">
      <c r="A1770" s="21" t="b">
        <f>SOF[[#This Row],[RepDate]]='Monthly-Individual-Data'!A1775</f>
        <v>0</v>
      </c>
      <c r="B1770" s="21">
        <v>44866</v>
      </c>
      <c r="C1770" t="s">
        <v>242</v>
      </c>
      <c r="D1770" t="s">
        <v>109</v>
      </c>
      <c r="E1770">
        <v>130</v>
      </c>
      <c r="F1770" t="str">
        <f>INDEX(Branch[Area],MATCH(SOF[[#This Row],[Branch]],Branch[SortCode],0))</f>
        <v>South &amp; East</v>
      </c>
      <c r="G1770" t="str">
        <f>INDEX(Branch[Branch],MATCH(SOF[[#This Row],[Branch]],Branch[SortCode],0))</f>
        <v>Wexford</v>
      </c>
      <c r="V1770">
        <v>990639</v>
      </c>
      <c r="W1770" t="str">
        <f t="shared" si="32"/>
        <v>57639570</v>
      </c>
    </row>
    <row r="1771" spans="1:23" x14ac:dyDescent="0.55000000000000004">
      <c r="A1771" s="21" t="b">
        <f>SOF[[#This Row],[RepDate]]='Monthly-Individual-Data'!A1776</f>
        <v>0</v>
      </c>
      <c r="B1771" s="21">
        <v>44866</v>
      </c>
      <c r="C1771" t="s">
        <v>242</v>
      </c>
      <c r="D1771" t="s">
        <v>168</v>
      </c>
      <c r="E1771">
        <v>24</v>
      </c>
      <c r="F1771" t="str">
        <f>INDEX(Branch[Area],MATCH(SOF[[#This Row],[Branch]],Branch[SortCode],0))</f>
        <v>South &amp; East</v>
      </c>
      <c r="G1771" t="str">
        <f>INDEX(Branch[Branch],MATCH(SOF[[#This Row],[Branch]],Branch[SortCode],0))</f>
        <v>Wexford</v>
      </c>
      <c r="V1771">
        <v>990639</v>
      </c>
      <c r="W1771" t="str">
        <f t="shared" si="32"/>
        <v>57639570</v>
      </c>
    </row>
    <row r="1772" spans="1:23" x14ac:dyDescent="0.55000000000000004">
      <c r="A1772" s="21" t="b">
        <f>SOF[[#This Row],[RepDate]]='Monthly-Individual-Data'!A1777</f>
        <v>0</v>
      </c>
      <c r="B1772" s="21">
        <v>44866</v>
      </c>
      <c r="C1772" t="s">
        <v>242</v>
      </c>
      <c r="D1772" t="s">
        <v>169</v>
      </c>
      <c r="E1772">
        <v>70</v>
      </c>
      <c r="F1772" t="str">
        <f>INDEX(Branch[Area],MATCH(SOF[[#This Row],[Branch]],Branch[SortCode],0))</f>
        <v>South &amp; East</v>
      </c>
      <c r="G1772" t="str">
        <f>INDEX(Branch[Branch],MATCH(SOF[[#This Row],[Branch]],Branch[SortCode],0))</f>
        <v>Wexford</v>
      </c>
      <c r="V1772">
        <v>990639</v>
      </c>
      <c r="W1772" t="str">
        <f t="shared" si="32"/>
        <v>57639570</v>
      </c>
    </row>
    <row r="1773" spans="1:23" x14ac:dyDescent="0.55000000000000004">
      <c r="A1773" s="21" t="b">
        <f>SOF[[#This Row],[RepDate]]='Monthly-Individual-Data'!A1778</f>
        <v>0</v>
      </c>
      <c r="B1773" s="21">
        <v>44866</v>
      </c>
      <c r="C1773" t="s">
        <v>242</v>
      </c>
      <c r="D1773" t="s">
        <v>172</v>
      </c>
      <c r="E1773">
        <v>114</v>
      </c>
      <c r="F1773" t="str">
        <f>INDEX(Branch[Area],MATCH(SOF[[#This Row],[Branch]],Branch[SortCode],0))</f>
        <v>South &amp; East</v>
      </c>
      <c r="G1773" t="str">
        <f>INDEX(Branch[Branch],MATCH(SOF[[#This Row],[Branch]],Branch[SortCode],0))</f>
        <v>Wexford</v>
      </c>
      <c r="V1773">
        <v>990639</v>
      </c>
      <c r="W1773" t="str">
        <f t="shared" si="32"/>
        <v>57639570</v>
      </c>
    </row>
    <row r="1774" spans="1:23" x14ac:dyDescent="0.55000000000000004">
      <c r="A1774" s="21" t="b">
        <f>SOF[[#This Row],[RepDate]]='Monthly-Individual-Data'!A1779</f>
        <v>0</v>
      </c>
      <c r="B1774" s="21">
        <v>44866</v>
      </c>
      <c r="C1774" t="s">
        <v>242</v>
      </c>
      <c r="D1774" t="s">
        <v>174</v>
      </c>
      <c r="E1774">
        <v>152</v>
      </c>
      <c r="F1774" t="str">
        <f>INDEX(Branch[Area],MATCH(SOF[[#This Row],[Branch]],Branch[SortCode],0))</f>
        <v>South &amp; East</v>
      </c>
      <c r="G1774" t="str">
        <f>INDEX(Branch[Branch],MATCH(SOF[[#This Row],[Branch]],Branch[SortCode],0))</f>
        <v>Wexford</v>
      </c>
      <c r="V1774">
        <v>990639</v>
      </c>
      <c r="W1774" t="str">
        <f t="shared" si="32"/>
        <v>57639570</v>
      </c>
    </row>
    <row r="1775" spans="1:23" x14ac:dyDescent="0.55000000000000004">
      <c r="A1775" s="21" t="b">
        <f>SOF[[#This Row],[RepDate]]='Monthly-Individual-Data'!A1780</f>
        <v>0</v>
      </c>
      <c r="B1775" s="21">
        <v>44866</v>
      </c>
      <c r="C1775" t="s">
        <v>242</v>
      </c>
      <c r="D1775" t="s">
        <v>175</v>
      </c>
      <c r="E1775">
        <v>111</v>
      </c>
      <c r="F1775" t="str">
        <f>INDEX(Branch[Area],MATCH(SOF[[#This Row],[Branch]],Branch[SortCode],0))</f>
        <v>South &amp; East</v>
      </c>
      <c r="G1775" t="str">
        <f>INDEX(Branch[Branch],MATCH(SOF[[#This Row],[Branch]],Branch[SortCode],0))</f>
        <v>Wexford</v>
      </c>
      <c r="V1775">
        <v>990639</v>
      </c>
      <c r="W1775" t="str">
        <f t="shared" si="32"/>
        <v>57639570</v>
      </c>
    </row>
    <row r="1776" spans="1:23" x14ac:dyDescent="0.55000000000000004">
      <c r="A1776" s="21" t="b">
        <f>SOF[[#This Row],[RepDate]]='Monthly-Individual-Data'!A1781</f>
        <v>0</v>
      </c>
      <c r="B1776" s="21">
        <v>44866</v>
      </c>
      <c r="C1776" t="s">
        <v>227</v>
      </c>
      <c r="D1776" t="s">
        <v>109</v>
      </c>
      <c r="E1776">
        <v>48</v>
      </c>
      <c r="F1776" t="str">
        <f>INDEX(Branch[Area],MATCH(SOF[[#This Row],[Branch]],Branch[SortCode],0))</f>
        <v>South &amp; East</v>
      </c>
      <c r="G1776" t="str">
        <f>INDEX(Branch[Branch],MATCH(SOF[[#This Row],[Branch]],Branch[SortCode],0))</f>
        <v>Ardkeen</v>
      </c>
      <c r="V1776">
        <v>990647</v>
      </c>
      <c r="W1776" t="str">
        <f t="shared" si="32"/>
        <v>42647720</v>
      </c>
    </row>
    <row r="1777" spans="1:23" x14ac:dyDescent="0.55000000000000004">
      <c r="A1777" s="21" t="b">
        <f>SOF[[#This Row],[RepDate]]='Monthly-Individual-Data'!A1782</f>
        <v>0</v>
      </c>
      <c r="B1777" s="21">
        <v>44866</v>
      </c>
      <c r="C1777" t="s">
        <v>227</v>
      </c>
      <c r="D1777" t="s">
        <v>169</v>
      </c>
      <c r="E1777">
        <v>123</v>
      </c>
      <c r="F1777" t="str">
        <f>INDEX(Branch[Area],MATCH(SOF[[#This Row],[Branch]],Branch[SortCode],0))</f>
        <v>South &amp; East</v>
      </c>
      <c r="G1777" t="str">
        <f>INDEX(Branch[Branch],MATCH(SOF[[#This Row],[Branch]],Branch[SortCode],0))</f>
        <v>Ardkeen</v>
      </c>
      <c r="V1777">
        <v>990647</v>
      </c>
      <c r="W1777" t="str">
        <f t="shared" si="32"/>
        <v>42647720</v>
      </c>
    </row>
    <row r="1778" spans="1:23" x14ac:dyDescent="0.55000000000000004">
      <c r="A1778" s="21" t="b">
        <f>SOF[[#This Row],[RepDate]]='Monthly-Individual-Data'!A1783</f>
        <v>0</v>
      </c>
      <c r="B1778" s="21">
        <v>44866</v>
      </c>
      <c r="C1778" t="s">
        <v>244</v>
      </c>
      <c r="D1778" t="s">
        <v>109</v>
      </c>
      <c r="E1778">
        <v>30</v>
      </c>
      <c r="F1778" t="str">
        <f>INDEX(Branch[Area],MATCH(SOF[[#This Row],[Branch]],Branch[SortCode],0))</f>
        <v>South &amp; East</v>
      </c>
      <c r="G1778" t="str">
        <f>INDEX(Branch[Branch],MATCH(SOF[[#This Row],[Branch]],Branch[SortCode],0))</f>
        <v>Gorey</v>
      </c>
      <c r="V1778">
        <v>990665</v>
      </c>
      <c r="W1778" t="str">
        <f t="shared" si="32"/>
        <v>59665550</v>
      </c>
    </row>
    <row r="1779" spans="1:23" x14ac:dyDescent="0.55000000000000004">
      <c r="A1779" s="21" t="b">
        <f>SOF[[#This Row],[RepDate]]='Monthly-Individual-Data'!A1784</f>
        <v>0</v>
      </c>
      <c r="B1779" s="21">
        <v>44866</v>
      </c>
      <c r="C1779" t="s">
        <v>244</v>
      </c>
      <c r="D1779" t="s">
        <v>168</v>
      </c>
      <c r="E1779">
        <v>13</v>
      </c>
      <c r="F1779" t="str">
        <f>INDEX(Branch[Area],MATCH(SOF[[#This Row],[Branch]],Branch[SortCode],0))</f>
        <v>South &amp; East</v>
      </c>
      <c r="G1779" t="str">
        <f>INDEX(Branch[Branch],MATCH(SOF[[#This Row],[Branch]],Branch[SortCode],0))</f>
        <v>Gorey</v>
      </c>
      <c r="V1779">
        <v>990665</v>
      </c>
      <c r="W1779" t="str">
        <f t="shared" si="32"/>
        <v>59665550</v>
      </c>
    </row>
    <row r="1780" spans="1:23" x14ac:dyDescent="0.55000000000000004">
      <c r="A1780" s="21" t="b">
        <f>SOF[[#This Row],[RepDate]]='Monthly-Individual-Data'!A1785</f>
        <v>0</v>
      </c>
      <c r="B1780" s="21">
        <v>44866</v>
      </c>
      <c r="C1780" t="s">
        <v>244</v>
      </c>
      <c r="D1780" t="s">
        <v>171</v>
      </c>
      <c r="E1780">
        <v>107</v>
      </c>
      <c r="F1780" t="str">
        <f>INDEX(Branch[Area],MATCH(SOF[[#This Row],[Branch]],Branch[SortCode],0))</f>
        <v>South &amp; East</v>
      </c>
      <c r="G1780" t="str">
        <f>INDEX(Branch[Branch],MATCH(SOF[[#This Row],[Branch]],Branch[SortCode],0))</f>
        <v>Gorey</v>
      </c>
      <c r="V1780">
        <v>990665</v>
      </c>
      <c r="W1780" t="str">
        <f t="shared" si="32"/>
        <v>59665550</v>
      </c>
    </row>
    <row r="1781" spans="1:23" x14ac:dyDescent="0.55000000000000004">
      <c r="A1781" s="21" t="b">
        <f>SOF[[#This Row],[RepDate]]='Monthly-Individual-Data'!A1786</f>
        <v>0</v>
      </c>
      <c r="B1781" s="21">
        <v>44866</v>
      </c>
      <c r="C1781" t="s">
        <v>244</v>
      </c>
      <c r="D1781" t="s">
        <v>174</v>
      </c>
      <c r="E1781">
        <v>54</v>
      </c>
      <c r="F1781" t="str">
        <f>INDEX(Branch[Area],MATCH(SOF[[#This Row],[Branch]],Branch[SortCode],0))</f>
        <v>South &amp; East</v>
      </c>
      <c r="G1781" t="str">
        <f>INDEX(Branch[Branch],MATCH(SOF[[#This Row],[Branch]],Branch[SortCode],0))</f>
        <v>Gorey</v>
      </c>
      <c r="V1781">
        <v>990665</v>
      </c>
      <c r="W1781" t="str">
        <f t="shared" si="32"/>
        <v>59665550</v>
      </c>
    </row>
    <row r="1782" spans="1:23" x14ac:dyDescent="0.55000000000000004">
      <c r="A1782" s="21" t="b">
        <f>SOF[[#This Row],[RepDate]]='Monthly-Individual-Data'!A1787</f>
        <v>0</v>
      </c>
      <c r="B1782" s="21">
        <v>44866</v>
      </c>
      <c r="C1782" t="s">
        <v>244</v>
      </c>
      <c r="D1782" t="s">
        <v>175</v>
      </c>
      <c r="E1782">
        <v>22</v>
      </c>
      <c r="F1782" t="str">
        <f>INDEX(Branch[Area],MATCH(SOF[[#This Row],[Branch]],Branch[SortCode],0))</f>
        <v>South &amp; East</v>
      </c>
      <c r="G1782" t="str">
        <f>INDEX(Branch[Branch],MATCH(SOF[[#This Row],[Branch]],Branch[SortCode],0))</f>
        <v>Gorey</v>
      </c>
      <c r="V1782">
        <v>990665</v>
      </c>
      <c r="W1782" t="str">
        <f t="shared" si="32"/>
        <v>59665550</v>
      </c>
    </row>
    <row r="1783" spans="1:23" x14ac:dyDescent="0.55000000000000004">
      <c r="A1783" s="21" t="b">
        <f>SOF[[#This Row],[RepDate]]='Monthly-Individual-Data'!A1788</f>
        <v>0</v>
      </c>
      <c r="B1783" s="21">
        <v>44866</v>
      </c>
      <c r="C1783" t="s">
        <v>262</v>
      </c>
      <c r="D1783" t="s">
        <v>109</v>
      </c>
      <c r="E1783">
        <v>123</v>
      </c>
      <c r="F1783" t="str">
        <f>INDEX(Branch[Area],MATCH(SOF[[#This Row],[Branch]],Branch[SortCode],0))</f>
        <v>South &amp; East</v>
      </c>
      <c r="G1783" t="str">
        <f>INDEX(Branch[Branch],MATCH(SOF[[#This Row],[Branch]],Branch[SortCode],0))</f>
        <v>Patrick Street</v>
      </c>
      <c r="V1783">
        <v>990703</v>
      </c>
      <c r="W1783" t="str">
        <f t="shared" si="32"/>
        <v>77703370</v>
      </c>
    </row>
    <row r="1784" spans="1:23" x14ac:dyDescent="0.55000000000000004">
      <c r="A1784" s="21" t="b">
        <f>SOF[[#This Row],[RepDate]]='Monthly-Individual-Data'!A1789</f>
        <v>0</v>
      </c>
      <c r="B1784" s="21">
        <v>44866</v>
      </c>
      <c r="C1784" t="s">
        <v>262</v>
      </c>
      <c r="D1784" t="s">
        <v>169</v>
      </c>
      <c r="E1784">
        <v>50</v>
      </c>
      <c r="F1784" t="str">
        <f>INDEX(Branch[Area],MATCH(SOF[[#This Row],[Branch]],Branch[SortCode],0))</f>
        <v>South &amp; East</v>
      </c>
      <c r="G1784" t="str">
        <f>INDEX(Branch[Branch],MATCH(SOF[[#This Row],[Branch]],Branch[SortCode],0))</f>
        <v>Patrick Street</v>
      </c>
      <c r="V1784">
        <v>990703</v>
      </c>
      <c r="W1784" t="str">
        <f t="shared" si="32"/>
        <v>77703370</v>
      </c>
    </row>
    <row r="1785" spans="1:23" x14ac:dyDescent="0.55000000000000004">
      <c r="A1785" s="21" t="b">
        <f>SOF[[#This Row],[RepDate]]='Monthly-Individual-Data'!A1790</f>
        <v>0</v>
      </c>
      <c r="B1785" s="21">
        <v>44866</v>
      </c>
      <c r="C1785" t="s">
        <v>262</v>
      </c>
      <c r="D1785" t="s">
        <v>170</v>
      </c>
      <c r="E1785">
        <v>25</v>
      </c>
      <c r="F1785" t="str">
        <f>INDEX(Branch[Area],MATCH(SOF[[#This Row],[Branch]],Branch[SortCode],0))</f>
        <v>South &amp; East</v>
      </c>
      <c r="G1785" t="str">
        <f>INDEX(Branch[Branch],MATCH(SOF[[#This Row],[Branch]],Branch[SortCode],0))</f>
        <v>Patrick Street</v>
      </c>
      <c r="V1785">
        <v>990703</v>
      </c>
      <c r="W1785" t="str">
        <f t="shared" si="32"/>
        <v>77703370</v>
      </c>
    </row>
    <row r="1786" spans="1:23" x14ac:dyDescent="0.55000000000000004">
      <c r="A1786" s="21" t="b">
        <f>SOF[[#This Row],[RepDate]]='Monthly-Individual-Data'!A1791</f>
        <v>0</v>
      </c>
      <c r="B1786" s="21">
        <v>44866</v>
      </c>
      <c r="C1786" t="s">
        <v>262</v>
      </c>
      <c r="D1786" t="s">
        <v>171</v>
      </c>
      <c r="E1786">
        <v>150</v>
      </c>
      <c r="F1786" t="str">
        <f>INDEX(Branch[Area],MATCH(SOF[[#This Row],[Branch]],Branch[SortCode],0))</f>
        <v>South &amp; East</v>
      </c>
      <c r="G1786" t="str">
        <f>INDEX(Branch[Branch],MATCH(SOF[[#This Row],[Branch]],Branch[SortCode],0))</f>
        <v>Patrick Street</v>
      </c>
      <c r="V1786">
        <v>990703</v>
      </c>
      <c r="W1786" t="str">
        <f t="shared" si="32"/>
        <v>77703370</v>
      </c>
    </row>
    <row r="1787" spans="1:23" x14ac:dyDescent="0.55000000000000004">
      <c r="A1787" s="21" t="b">
        <f>SOF[[#This Row],[RepDate]]='Monthly-Individual-Data'!A1792</f>
        <v>0</v>
      </c>
      <c r="B1787" s="21">
        <v>44866</v>
      </c>
      <c r="C1787" t="s">
        <v>262</v>
      </c>
      <c r="D1787" t="s">
        <v>174</v>
      </c>
      <c r="E1787">
        <v>123</v>
      </c>
      <c r="F1787" t="str">
        <f>INDEX(Branch[Area],MATCH(SOF[[#This Row],[Branch]],Branch[SortCode],0))</f>
        <v>South &amp; East</v>
      </c>
      <c r="G1787" t="str">
        <f>INDEX(Branch[Branch],MATCH(SOF[[#This Row],[Branch]],Branch[SortCode],0))</f>
        <v>Patrick Street</v>
      </c>
      <c r="V1787">
        <v>990703</v>
      </c>
      <c r="W1787" t="str">
        <f t="shared" si="32"/>
        <v>77703370</v>
      </c>
    </row>
    <row r="1788" spans="1:23" x14ac:dyDescent="0.55000000000000004">
      <c r="A1788" s="21" t="b">
        <f>SOF[[#This Row],[RepDate]]='Monthly-Individual-Data'!A1793</f>
        <v>0</v>
      </c>
      <c r="B1788" s="21">
        <v>44866</v>
      </c>
      <c r="C1788" t="s">
        <v>262</v>
      </c>
      <c r="D1788" t="s">
        <v>175</v>
      </c>
      <c r="E1788">
        <v>116</v>
      </c>
      <c r="F1788" t="str">
        <f>INDEX(Branch[Area],MATCH(SOF[[#This Row],[Branch]],Branch[SortCode],0))</f>
        <v>South &amp; East</v>
      </c>
      <c r="G1788" t="str">
        <f>INDEX(Branch[Branch],MATCH(SOF[[#This Row],[Branch]],Branch[SortCode],0))</f>
        <v>Patrick Street</v>
      </c>
      <c r="V1788">
        <v>990703</v>
      </c>
      <c r="W1788" t="str">
        <f t="shared" si="32"/>
        <v>77703370</v>
      </c>
    </row>
    <row r="1789" spans="1:23" x14ac:dyDescent="0.55000000000000004">
      <c r="A1789" s="21" t="b">
        <f>SOF[[#This Row],[RepDate]]='Monthly-Individual-Data'!A1794</f>
        <v>0</v>
      </c>
      <c r="B1789" s="21">
        <v>44866</v>
      </c>
      <c r="C1789" t="s">
        <v>250</v>
      </c>
      <c r="D1789" t="s">
        <v>109</v>
      </c>
      <c r="E1789">
        <v>37</v>
      </c>
      <c r="F1789" t="str">
        <f>INDEX(Branch[Area],MATCH(SOF[[#This Row],[Branch]],Branch[SortCode],0))</f>
        <v>South &amp; East</v>
      </c>
      <c r="G1789" t="str">
        <f>INDEX(Branch[Branch],MATCH(SOF[[#This Row],[Branch]],Branch[SortCode],0))</f>
        <v>Midleton</v>
      </c>
      <c r="V1789">
        <v>990705</v>
      </c>
      <c r="W1789" t="str">
        <f t="shared" si="32"/>
        <v>65705490</v>
      </c>
    </row>
    <row r="1790" spans="1:23" x14ac:dyDescent="0.55000000000000004">
      <c r="A1790" s="21" t="b">
        <f>SOF[[#This Row],[RepDate]]='Monthly-Individual-Data'!A1795</f>
        <v>0</v>
      </c>
      <c r="B1790" s="21">
        <v>44866</v>
      </c>
      <c r="C1790" t="s">
        <v>250</v>
      </c>
      <c r="D1790" t="s">
        <v>168</v>
      </c>
      <c r="E1790">
        <v>146</v>
      </c>
      <c r="F1790" t="str">
        <f>INDEX(Branch[Area],MATCH(SOF[[#This Row],[Branch]],Branch[SortCode],0))</f>
        <v>South &amp; East</v>
      </c>
      <c r="G1790" t="str">
        <f>INDEX(Branch[Branch],MATCH(SOF[[#This Row],[Branch]],Branch[SortCode],0))</f>
        <v>Midleton</v>
      </c>
      <c r="V1790">
        <v>990705</v>
      </c>
      <c r="W1790" t="str">
        <f t="shared" si="32"/>
        <v>65705490</v>
      </c>
    </row>
    <row r="1791" spans="1:23" x14ac:dyDescent="0.55000000000000004">
      <c r="A1791" s="21" t="b">
        <f>SOF[[#This Row],[RepDate]]='Monthly-Individual-Data'!A1796</f>
        <v>0</v>
      </c>
      <c r="B1791" s="21">
        <v>44866</v>
      </c>
      <c r="C1791" t="s">
        <v>250</v>
      </c>
      <c r="D1791" t="s">
        <v>169</v>
      </c>
      <c r="E1791">
        <v>127</v>
      </c>
      <c r="F1791" t="str">
        <f>INDEX(Branch[Area],MATCH(SOF[[#This Row],[Branch]],Branch[SortCode],0))</f>
        <v>South &amp; East</v>
      </c>
      <c r="G1791" t="str">
        <f>INDEX(Branch[Branch],MATCH(SOF[[#This Row],[Branch]],Branch[SortCode],0))</f>
        <v>Midleton</v>
      </c>
      <c r="V1791">
        <v>990705</v>
      </c>
      <c r="W1791" t="str">
        <f t="shared" si="32"/>
        <v>65705490</v>
      </c>
    </row>
    <row r="1792" spans="1:23" x14ac:dyDescent="0.55000000000000004">
      <c r="A1792" s="21" t="b">
        <f>SOF[[#This Row],[RepDate]]='Monthly-Individual-Data'!A1797</f>
        <v>0</v>
      </c>
      <c r="B1792" s="21">
        <v>44866</v>
      </c>
      <c r="C1792" t="s">
        <v>250</v>
      </c>
      <c r="D1792" t="s">
        <v>170</v>
      </c>
      <c r="E1792">
        <v>80</v>
      </c>
      <c r="F1792" t="str">
        <f>INDEX(Branch[Area],MATCH(SOF[[#This Row],[Branch]],Branch[SortCode],0))</f>
        <v>South &amp; East</v>
      </c>
      <c r="G1792" t="str">
        <f>INDEX(Branch[Branch],MATCH(SOF[[#This Row],[Branch]],Branch[SortCode],0))</f>
        <v>Midleton</v>
      </c>
      <c r="V1792">
        <v>990705</v>
      </c>
      <c r="W1792" t="str">
        <f t="shared" si="32"/>
        <v>65705490</v>
      </c>
    </row>
    <row r="1793" spans="1:23" x14ac:dyDescent="0.55000000000000004">
      <c r="A1793" s="21" t="b">
        <f>SOF[[#This Row],[RepDate]]='Monthly-Individual-Data'!A1798</f>
        <v>0</v>
      </c>
      <c r="B1793" s="21">
        <v>44866</v>
      </c>
      <c r="C1793" t="s">
        <v>250</v>
      </c>
      <c r="D1793" t="s">
        <v>171</v>
      </c>
      <c r="E1793">
        <v>26</v>
      </c>
      <c r="F1793" t="str">
        <f>INDEX(Branch[Area],MATCH(SOF[[#This Row],[Branch]],Branch[SortCode],0))</f>
        <v>South &amp; East</v>
      </c>
      <c r="G1793" t="str">
        <f>INDEX(Branch[Branch],MATCH(SOF[[#This Row],[Branch]],Branch[SortCode],0))</f>
        <v>Midleton</v>
      </c>
      <c r="V1793">
        <v>990705</v>
      </c>
      <c r="W1793" t="str">
        <f t="shared" si="32"/>
        <v>65705490</v>
      </c>
    </row>
    <row r="1794" spans="1:23" x14ac:dyDescent="0.55000000000000004">
      <c r="A1794" s="21" t="b">
        <f>SOF[[#This Row],[RepDate]]='Monthly-Individual-Data'!A1799</f>
        <v>0</v>
      </c>
      <c r="B1794" s="21">
        <v>44866</v>
      </c>
      <c r="C1794" t="s">
        <v>250</v>
      </c>
      <c r="D1794" t="s">
        <v>174</v>
      </c>
      <c r="E1794">
        <v>159</v>
      </c>
      <c r="F1794" t="str">
        <f>INDEX(Branch[Area],MATCH(SOF[[#This Row],[Branch]],Branch[SortCode],0))</f>
        <v>South &amp; East</v>
      </c>
      <c r="G1794" t="str">
        <f>INDEX(Branch[Branch],MATCH(SOF[[#This Row],[Branch]],Branch[SortCode],0))</f>
        <v>Midleton</v>
      </c>
      <c r="V1794">
        <v>990705</v>
      </c>
      <c r="W1794" t="str">
        <f t="shared" si="32"/>
        <v>65705490</v>
      </c>
    </row>
    <row r="1795" spans="1:23" x14ac:dyDescent="0.55000000000000004">
      <c r="A1795" s="21" t="b">
        <f>SOF[[#This Row],[RepDate]]='Monthly-Individual-Data'!A1800</f>
        <v>0</v>
      </c>
      <c r="B1795" s="21">
        <v>44866</v>
      </c>
      <c r="C1795" t="s">
        <v>250</v>
      </c>
      <c r="D1795" t="s">
        <v>175</v>
      </c>
      <c r="E1795">
        <v>67</v>
      </c>
      <c r="F1795" t="str">
        <f>INDEX(Branch[Area],MATCH(SOF[[#This Row],[Branch]],Branch[SortCode],0))</f>
        <v>South &amp; East</v>
      </c>
      <c r="G1795" t="str">
        <f>INDEX(Branch[Branch],MATCH(SOF[[#This Row],[Branch]],Branch[SortCode],0))</f>
        <v>Midleton</v>
      </c>
      <c r="V1795">
        <v>990705</v>
      </c>
      <c r="W1795" t="str">
        <f t="shared" ref="W1795:W1858" si="33">VLOOKUP(V1795,R:S,2,0)</f>
        <v>65705490</v>
      </c>
    </row>
    <row r="1796" spans="1:23" x14ac:dyDescent="0.55000000000000004">
      <c r="A1796" s="21" t="b">
        <f>SOF[[#This Row],[RepDate]]='Monthly-Individual-Data'!A1801</f>
        <v>0</v>
      </c>
      <c r="B1796" s="21">
        <v>44866</v>
      </c>
      <c r="C1796" t="s">
        <v>247</v>
      </c>
      <c r="D1796" t="s">
        <v>109</v>
      </c>
      <c r="E1796">
        <v>19</v>
      </c>
      <c r="F1796" t="str">
        <f>INDEX(Branch[Area],MATCH(SOF[[#This Row],[Branch]],Branch[SortCode],0))</f>
        <v>South &amp; East</v>
      </c>
      <c r="G1796" t="str">
        <f>INDEX(Branch[Branch],MATCH(SOF[[#This Row],[Branch]],Branch[SortCode],0))</f>
        <v>Douglas</v>
      </c>
      <c r="V1796">
        <v>990706</v>
      </c>
      <c r="W1796" t="str">
        <f t="shared" si="33"/>
        <v>62706520</v>
      </c>
    </row>
    <row r="1797" spans="1:23" x14ac:dyDescent="0.55000000000000004">
      <c r="A1797" s="21" t="b">
        <f>SOF[[#This Row],[RepDate]]='Monthly-Individual-Data'!A1802</f>
        <v>0</v>
      </c>
      <c r="B1797" s="21">
        <v>44866</v>
      </c>
      <c r="C1797" t="s">
        <v>247</v>
      </c>
      <c r="D1797" t="s">
        <v>168</v>
      </c>
      <c r="E1797">
        <v>69</v>
      </c>
      <c r="F1797" t="str">
        <f>INDEX(Branch[Area],MATCH(SOF[[#This Row],[Branch]],Branch[SortCode],0))</f>
        <v>South &amp; East</v>
      </c>
      <c r="G1797" t="str">
        <f>INDEX(Branch[Branch],MATCH(SOF[[#This Row],[Branch]],Branch[SortCode],0))</f>
        <v>Douglas</v>
      </c>
      <c r="V1797">
        <v>990706</v>
      </c>
      <c r="W1797" t="str">
        <f t="shared" si="33"/>
        <v>62706520</v>
      </c>
    </row>
    <row r="1798" spans="1:23" x14ac:dyDescent="0.55000000000000004">
      <c r="A1798" s="21" t="b">
        <f>SOF[[#This Row],[RepDate]]='Monthly-Individual-Data'!A1803</f>
        <v>0</v>
      </c>
      <c r="B1798" s="21">
        <v>44866</v>
      </c>
      <c r="C1798" t="s">
        <v>247</v>
      </c>
      <c r="D1798" t="s">
        <v>169</v>
      </c>
      <c r="E1798">
        <v>77</v>
      </c>
      <c r="F1798" t="str">
        <f>INDEX(Branch[Area],MATCH(SOF[[#This Row],[Branch]],Branch[SortCode],0))</f>
        <v>South &amp; East</v>
      </c>
      <c r="G1798" t="str">
        <f>INDEX(Branch[Branch],MATCH(SOF[[#This Row],[Branch]],Branch[SortCode],0))</f>
        <v>Douglas</v>
      </c>
      <c r="V1798">
        <v>990706</v>
      </c>
      <c r="W1798" t="str">
        <f t="shared" si="33"/>
        <v>62706520</v>
      </c>
    </row>
    <row r="1799" spans="1:23" x14ac:dyDescent="0.55000000000000004">
      <c r="A1799" s="21" t="b">
        <f>SOF[[#This Row],[RepDate]]='Monthly-Individual-Data'!A1804</f>
        <v>0</v>
      </c>
      <c r="B1799" s="21">
        <v>44866</v>
      </c>
      <c r="C1799" t="s">
        <v>247</v>
      </c>
      <c r="D1799" t="s">
        <v>171</v>
      </c>
      <c r="E1799">
        <v>35</v>
      </c>
      <c r="F1799" t="str">
        <f>INDEX(Branch[Area],MATCH(SOF[[#This Row],[Branch]],Branch[SortCode],0))</f>
        <v>South &amp; East</v>
      </c>
      <c r="G1799" t="str">
        <f>INDEX(Branch[Branch],MATCH(SOF[[#This Row],[Branch]],Branch[SortCode],0))</f>
        <v>Douglas</v>
      </c>
      <c r="V1799">
        <v>990706</v>
      </c>
      <c r="W1799" t="str">
        <f t="shared" si="33"/>
        <v>62706520</v>
      </c>
    </row>
    <row r="1800" spans="1:23" x14ac:dyDescent="0.55000000000000004">
      <c r="A1800" s="21" t="b">
        <f>SOF[[#This Row],[RepDate]]='Monthly-Individual-Data'!A1805</f>
        <v>0</v>
      </c>
      <c r="B1800" s="21">
        <v>44866</v>
      </c>
      <c r="C1800" t="s">
        <v>247</v>
      </c>
      <c r="D1800" t="s">
        <v>175</v>
      </c>
      <c r="E1800">
        <v>160</v>
      </c>
      <c r="F1800" t="str">
        <f>INDEX(Branch[Area],MATCH(SOF[[#This Row],[Branch]],Branch[SortCode],0))</f>
        <v>South &amp; East</v>
      </c>
      <c r="G1800" t="str">
        <f>INDEX(Branch[Branch],MATCH(SOF[[#This Row],[Branch]],Branch[SortCode],0))</f>
        <v>Douglas</v>
      </c>
      <c r="V1800">
        <v>990706</v>
      </c>
      <c r="W1800" t="str">
        <f t="shared" si="33"/>
        <v>62706520</v>
      </c>
    </row>
    <row r="1801" spans="1:23" x14ac:dyDescent="0.55000000000000004">
      <c r="A1801" s="21" t="b">
        <f>SOF[[#This Row],[RepDate]]='Monthly-Individual-Data'!A1806</f>
        <v>0</v>
      </c>
      <c r="B1801" s="21">
        <v>44866</v>
      </c>
      <c r="C1801" t="s">
        <v>247</v>
      </c>
      <c r="D1801" t="s">
        <v>179</v>
      </c>
      <c r="E1801">
        <v>158</v>
      </c>
      <c r="F1801" t="str">
        <f>INDEX(Branch[Area],MATCH(SOF[[#This Row],[Branch]],Branch[SortCode],0))</f>
        <v>South &amp; East</v>
      </c>
      <c r="G1801" t="str">
        <f>INDEX(Branch[Branch],MATCH(SOF[[#This Row],[Branch]],Branch[SortCode],0))</f>
        <v>Douglas</v>
      </c>
      <c r="V1801">
        <v>990706</v>
      </c>
      <c r="W1801" t="str">
        <f t="shared" si="33"/>
        <v>62706520</v>
      </c>
    </row>
    <row r="1802" spans="1:23" x14ac:dyDescent="0.55000000000000004">
      <c r="A1802" s="21" t="b">
        <f>SOF[[#This Row],[RepDate]]='Monthly-Individual-Data'!A1807</f>
        <v>0</v>
      </c>
      <c r="B1802" s="21">
        <v>44866</v>
      </c>
      <c r="C1802" t="s">
        <v>247</v>
      </c>
      <c r="D1802" t="s">
        <v>180</v>
      </c>
      <c r="E1802">
        <v>150</v>
      </c>
      <c r="F1802" t="str">
        <f>INDEX(Branch[Area],MATCH(SOF[[#This Row],[Branch]],Branch[SortCode],0))</f>
        <v>South &amp; East</v>
      </c>
      <c r="G1802" t="str">
        <f>INDEX(Branch[Branch],MATCH(SOF[[#This Row],[Branch]],Branch[SortCode],0))</f>
        <v>Douglas</v>
      </c>
      <c r="V1802">
        <v>990706</v>
      </c>
      <c r="W1802" t="str">
        <f t="shared" si="33"/>
        <v>62706520</v>
      </c>
    </row>
    <row r="1803" spans="1:23" x14ac:dyDescent="0.55000000000000004">
      <c r="A1803" s="21" t="b">
        <f>SOF[[#This Row],[RepDate]]='Monthly-Individual-Data'!A1808</f>
        <v>0</v>
      </c>
      <c r="B1803" s="21">
        <v>44866</v>
      </c>
      <c r="C1803" t="s">
        <v>264</v>
      </c>
      <c r="D1803" t="s">
        <v>109</v>
      </c>
      <c r="E1803">
        <v>15</v>
      </c>
      <c r="F1803" t="str">
        <f>INDEX(Branch[Area],MATCH(SOF[[#This Row],[Branch]],Branch[SortCode],0))</f>
        <v>South &amp; East</v>
      </c>
      <c r="G1803" t="str">
        <f>INDEX(Branch[Branch],MATCH(SOF[[#This Row],[Branch]],Branch[SortCode],0))</f>
        <v>Blackpool</v>
      </c>
      <c r="V1803">
        <v>990707</v>
      </c>
      <c r="W1803" t="str">
        <f t="shared" si="33"/>
        <v>79707350</v>
      </c>
    </row>
    <row r="1804" spans="1:23" x14ac:dyDescent="0.55000000000000004">
      <c r="A1804" s="21" t="b">
        <f>SOF[[#This Row],[RepDate]]='Monthly-Individual-Data'!A1809</f>
        <v>0</v>
      </c>
      <c r="B1804" s="21">
        <v>44866</v>
      </c>
      <c r="C1804" t="s">
        <v>264</v>
      </c>
      <c r="D1804" t="s">
        <v>168</v>
      </c>
      <c r="E1804">
        <v>22</v>
      </c>
      <c r="F1804" t="str">
        <f>INDEX(Branch[Area],MATCH(SOF[[#This Row],[Branch]],Branch[SortCode],0))</f>
        <v>South &amp; East</v>
      </c>
      <c r="G1804" t="str">
        <f>INDEX(Branch[Branch],MATCH(SOF[[#This Row],[Branch]],Branch[SortCode],0))</f>
        <v>Blackpool</v>
      </c>
      <c r="V1804">
        <v>990707</v>
      </c>
      <c r="W1804" t="str">
        <f t="shared" si="33"/>
        <v>79707350</v>
      </c>
    </row>
    <row r="1805" spans="1:23" x14ac:dyDescent="0.55000000000000004">
      <c r="A1805" s="21" t="b">
        <f>SOF[[#This Row],[RepDate]]='Monthly-Individual-Data'!A1810</f>
        <v>0</v>
      </c>
      <c r="B1805" s="21">
        <v>44866</v>
      </c>
      <c r="C1805" t="s">
        <v>264</v>
      </c>
      <c r="D1805" t="s">
        <v>174</v>
      </c>
      <c r="E1805">
        <v>78</v>
      </c>
      <c r="F1805" t="str">
        <f>INDEX(Branch[Area],MATCH(SOF[[#This Row],[Branch]],Branch[SortCode],0))</f>
        <v>South &amp; East</v>
      </c>
      <c r="G1805" t="str">
        <f>INDEX(Branch[Branch],MATCH(SOF[[#This Row],[Branch]],Branch[SortCode],0))</f>
        <v>Blackpool</v>
      </c>
      <c r="V1805">
        <v>990707</v>
      </c>
      <c r="W1805" t="str">
        <f t="shared" si="33"/>
        <v>79707350</v>
      </c>
    </row>
    <row r="1806" spans="1:23" x14ac:dyDescent="0.55000000000000004">
      <c r="A1806" s="21" t="b">
        <f>SOF[[#This Row],[RepDate]]='Monthly-Individual-Data'!A1811</f>
        <v>0</v>
      </c>
      <c r="B1806" s="21">
        <v>44866</v>
      </c>
      <c r="C1806" t="s">
        <v>264</v>
      </c>
      <c r="D1806" t="s">
        <v>175</v>
      </c>
      <c r="E1806">
        <v>62</v>
      </c>
      <c r="F1806" t="str">
        <f>INDEX(Branch[Area],MATCH(SOF[[#This Row],[Branch]],Branch[SortCode],0))</f>
        <v>South &amp; East</v>
      </c>
      <c r="G1806" t="str">
        <f>INDEX(Branch[Branch],MATCH(SOF[[#This Row],[Branch]],Branch[SortCode],0))</f>
        <v>Blackpool</v>
      </c>
      <c r="V1806">
        <v>990707</v>
      </c>
      <c r="W1806" t="str">
        <f t="shared" si="33"/>
        <v>79707350</v>
      </c>
    </row>
    <row r="1807" spans="1:23" x14ac:dyDescent="0.55000000000000004">
      <c r="A1807" s="21" t="b">
        <f>SOF[[#This Row],[RepDate]]='Monthly-Individual-Data'!A1812</f>
        <v>0</v>
      </c>
      <c r="B1807" s="21">
        <v>44866</v>
      </c>
      <c r="C1807" t="s">
        <v>254</v>
      </c>
      <c r="D1807" t="s">
        <v>109</v>
      </c>
      <c r="E1807">
        <v>77</v>
      </c>
      <c r="F1807" t="str">
        <f>INDEX(Branch[Area],MATCH(SOF[[#This Row],[Branch]],Branch[SortCode],0))</f>
        <v>South &amp; East</v>
      </c>
      <c r="G1807" t="str">
        <f>INDEX(Branch[Branch],MATCH(SOF[[#This Row],[Branch]],Branch[SortCode],0))</f>
        <v>Bishopstown</v>
      </c>
      <c r="V1807">
        <v>990709</v>
      </c>
      <c r="W1807" t="str">
        <f t="shared" si="33"/>
        <v>69709450</v>
      </c>
    </row>
    <row r="1808" spans="1:23" x14ac:dyDescent="0.55000000000000004">
      <c r="A1808" s="21" t="b">
        <f>SOF[[#This Row],[RepDate]]='Monthly-Individual-Data'!A1813</f>
        <v>0</v>
      </c>
      <c r="B1808" s="21">
        <v>44866</v>
      </c>
      <c r="C1808" t="s">
        <v>239</v>
      </c>
      <c r="D1808" t="s">
        <v>109</v>
      </c>
      <c r="E1808">
        <v>142</v>
      </c>
      <c r="F1808" t="str">
        <f>INDEX(Branch[Area],MATCH(SOF[[#This Row],[Branch]],Branch[SortCode],0))</f>
        <v>South &amp; East</v>
      </c>
      <c r="G1808" t="str">
        <f>INDEX(Branch[Branch],MATCH(SOF[[#This Row],[Branch]],Branch[SortCode],0))</f>
        <v>Clonmel</v>
      </c>
      <c r="V1808">
        <v>990710</v>
      </c>
      <c r="W1808" t="str">
        <f t="shared" si="33"/>
        <v>54710600</v>
      </c>
    </row>
    <row r="1809" spans="1:23" x14ac:dyDescent="0.55000000000000004">
      <c r="A1809" s="21" t="b">
        <f>SOF[[#This Row],[RepDate]]='Monthly-Individual-Data'!A1814</f>
        <v>0</v>
      </c>
      <c r="B1809" s="21">
        <v>44866</v>
      </c>
      <c r="C1809" t="s">
        <v>239</v>
      </c>
      <c r="D1809" t="s">
        <v>168</v>
      </c>
      <c r="E1809">
        <v>84</v>
      </c>
      <c r="F1809" t="str">
        <f>INDEX(Branch[Area],MATCH(SOF[[#This Row],[Branch]],Branch[SortCode],0))</f>
        <v>South &amp; East</v>
      </c>
      <c r="G1809" t="str">
        <f>INDEX(Branch[Branch],MATCH(SOF[[#This Row],[Branch]],Branch[SortCode],0))</f>
        <v>Clonmel</v>
      </c>
      <c r="V1809">
        <v>990710</v>
      </c>
      <c r="W1809" t="str">
        <f t="shared" si="33"/>
        <v>54710600</v>
      </c>
    </row>
    <row r="1810" spans="1:23" x14ac:dyDescent="0.55000000000000004">
      <c r="A1810" s="21" t="b">
        <f>SOF[[#This Row],[RepDate]]='Monthly-Individual-Data'!A1815</f>
        <v>0</v>
      </c>
      <c r="B1810" s="21">
        <v>44866</v>
      </c>
      <c r="C1810" t="s">
        <v>239</v>
      </c>
      <c r="D1810" t="s">
        <v>169</v>
      </c>
      <c r="E1810">
        <v>21</v>
      </c>
      <c r="F1810" t="str">
        <f>INDEX(Branch[Area],MATCH(SOF[[#This Row],[Branch]],Branch[SortCode],0))</f>
        <v>South &amp; East</v>
      </c>
      <c r="G1810" t="str">
        <f>INDEX(Branch[Branch],MATCH(SOF[[#This Row],[Branch]],Branch[SortCode],0))</f>
        <v>Clonmel</v>
      </c>
      <c r="V1810">
        <v>990710</v>
      </c>
      <c r="W1810" t="str">
        <f t="shared" si="33"/>
        <v>54710600</v>
      </c>
    </row>
    <row r="1811" spans="1:23" x14ac:dyDescent="0.55000000000000004">
      <c r="A1811" s="21" t="b">
        <f>SOF[[#This Row],[RepDate]]='Monthly-Individual-Data'!A1816</f>
        <v>0</v>
      </c>
      <c r="B1811" s="21">
        <v>44866</v>
      </c>
      <c r="C1811" t="s">
        <v>239</v>
      </c>
      <c r="D1811" t="s">
        <v>171</v>
      </c>
      <c r="E1811">
        <v>12</v>
      </c>
      <c r="F1811" t="str">
        <f>INDEX(Branch[Area],MATCH(SOF[[#This Row],[Branch]],Branch[SortCode],0))</f>
        <v>South &amp; East</v>
      </c>
      <c r="G1811" t="str">
        <f>INDEX(Branch[Branch],MATCH(SOF[[#This Row],[Branch]],Branch[SortCode],0))</f>
        <v>Clonmel</v>
      </c>
      <c r="V1811">
        <v>990710</v>
      </c>
      <c r="W1811" t="str">
        <f t="shared" si="33"/>
        <v>54710600</v>
      </c>
    </row>
    <row r="1812" spans="1:23" x14ac:dyDescent="0.55000000000000004">
      <c r="A1812" s="21" t="b">
        <f>SOF[[#This Row],[RepDate]]='Monthly-Individual-Data'!A1817</f>
        <v>0</v>
      </c>
      <c r="B1812" s="21">
        <v>44866</v>
      </c>
      <c r="C1812" t="s">
        <v>239</v>
      </c>
      <c r="D1812" t="s">
        <v>174</v>
      </c>
      <c r="E1812">
        <v>47</v>
      </c>
      <c r="F1812" t="str">
        <f>INDEX(Branch[Area],MATCH(SOF[[#This Row],[Branch]],Branch[SortCode],0))</f>
        <v>South &amp; East</v>
      </c>
      <c r="G1812" t="str">
        <f>INDEX(Branch[Branch],MATCH(SOF[[#This Row],[Branch]],Branch[SortCode],0))</f>
        <v>Clonmel</v>
      </c>
      <c r="V1812">
        <v>990710</v>
      </c>
      <c r="W1812" t="str">
        <f t="shared" si="33"/>
        <v>54710600</v>
      </c>
    </row>
    <row r="1813" spans="1:23" x14ac:dyDescent="0.55000000000000004">
      <c r="A1813" s="21" t="b">
        <f>SOF[[#This Row],[RepDate]]='Monthly-Individual-Data'!A1818</f>
        <v>0</v>
      </c>
      <c r="B1813" s="21">
        <v>44866</v>
      </c>
      <c r="C1813" t="s">
        <v>239</v>
      </c>
      <c r="D1813" t="s">
        <v>175</v>
      </c>
      <c r="E1813">
        <v>1</v>
      </c>
      <c r="F1813" t="str">
        <f>INDEX(Branch[Area],MATCH(SOF[[#This Row],[Branch]],Branch[SortCode],0))</f>
        <v>South &amp; East</v>
      </c>
      <c r="G1813" t="str">
        <f>INDEX(Branch[Branch],MATCH(SOF[[#This Row],[Branch]],Branch[SortCode],0))</f>
        <v>Clonmel</v>
      </c>
      <c r="V1813">
        <v>990710</v>
      </c>
      <c r="W1813" t="str">
        <f t="shared" si="33"/>
        <v>54710600</v>
      </c>
    </row>
    <row r="1814" spans="1:23" x14ac:dyDescent="0.55000000000000004">
      <c r="A1814" s="21" t="b">
        <f>SOF[[#This Row],[RepDate]]='Monthly-Individual-Data'!A1819</f>
        <v>0</v>
      </c>
      <c r="B1814" s="21">
        <v>44866</v>
      </c>
      <c r="C1814" t="s">
        <v>239</v>
      </c>
      <c r="D1814" t="s">
        <v>183</v>
      </c>
      <c r="E1814">
        <v>149</v>
      </c>
      <c r="F1814" t="str">
        <f>INDEX(Branch[Area],MATCH(SOF[[#This Row],[Branch]],Branch[SortCode],0))</f>
        <v>South &amp; East</v>
      </c>
      <c r="G1814" t="str">
        <f>INDEX(Branch[Branch],MATCH(SOF[[#This Row],[Branch]],Branch[SortCode],0))</f>
        <v>Clonmel</v>
      </c>
      <c r="V1814">
        <v>990710</v>
      </c>
      <c r="W1814" t="str">
        <f t="shared" si="33"/>
        <v>54710600</v>
      </c>
    </row>
    <row r="1815" spans="1:23" x14ac:dyDescent="0.55000000000000004">
      <c r="A1815" s="21" t="b">
        <f>SOF[[#This Row],[RepDate]]='Monthly-Individual-Data'!A1820</f>
        <v>0</v>
      </c>
      <c r="B1815" s="21">
        <v>44866</v>
      </c>
      <c r="C1815" t="s">
        <v>246</v>
      </c>
      <c r="D1815" t="s">
        <v>109</v>
      </c>
      <c r="E1815">
        <v>89</v>
      </c>
      <c r="F1815" t="str">
        <f>INDEX(Branch[Area],MATCH(SOF[[#This Row],[Branch]],Branch[SortCode],0))</f>
        <v>South &amp; East</v>
      </c>
      <c r="G1815" t="str">
        <f>INDEX(Branch[Branch],MATCH(SOF[[#This Row],[Branch]],Branch[SortCode],0))</f>
        <v>Tralee</v>
      </c>
      <c r="V1815">
        <v>990711</v>
      </c>
      <c r="W1815" t="str">
        <f t="shared" si="33"/>
        <v>61711530</v>
      </c>
    </row>
    <row r="1816" spans="1:23" x14ac:dyDescent="0.55000000000000004">
      <c r="A1816" s="21" t="b">
        <f>SOF[[#This Row],[RepDate]]='Monthly-Individual-Data'!A1821</f>
        <v>0</v>
      </c>
      <c r="B1816" s="21">
        <v>44866</v>
      </c>
      <c r="C1816" t="s">
        <v>246</v>
      </c>
      <c r="D1816" t="s">
        <v>168</v>
      </c>
      <c r="E1816">
        <v>27</v>
      </c>
      <c r="F1816" t="str">
        <f>INDEX(Branch[Area],MATCH(SOF[[#This Row],[Branch]],Branch[SortCode],0))</f>
        <v>South &amp; East</v>
      </c>
      <c r="G1816" t="str">
        <f>INDEX(Branch[Branch],MATCH(SOF[[#This Row],[Branch]],Branch[SortCode],0))</f>
        <v>Tralee</v>
      </c>
      <c r="V1816">
        <v>990711</v>
      </c>
      <c r="W1816" t="str">
        <f t="shared" si="33"/>
        <v>61711530</v>
      </c>
    </row>
    <row r="1817" spans="1:23" x14ac:dyDescent="0.55000000000000004">
      <c r="A1817" s="21" t="b">
        <f>SOF[[#This Row],[RepDate]]='Monthly-Individual-Data'!A1822</f>
        <v>0</v>
      </c>
      <c r="B1817" s="21">
        <v>44866</v>
      </c>
      <c r="C1817" t="s">
        <v>246</v>
      </c>
      <c r="D1817" t="s">
        <v>169</v>
      </c>
      <c r="E1817">
        <v>78</v>
      </c>
      <c r="F1817" t="str">
        <f>INDEX(Branch[Area],MATCH(SOF[[#This Row],[Branch]],Branch[SortCode],0))</f>
        <v>South &amp; East</v>
      </c>
      <c r="G1817" t="str">
        <f>INDEX(Branch[Branch],MATCH(SOF[[#This Row],[Branch]],Branch[SortCode],0))</f>
        <v>Tralee</v>
      </c>
      <c r="V1817">
        <v>990711</v>
      </c>
      <c r="W1817" t="str">
        <f t="shared" si="33"/>
        <v>61711530</v>
      </c>
    </row>
    <row r="1818" spans="1:23" x14ac:dyDescent="0.55000000000000004">
      <c r="A1818" s="21" t="b">
        <f>SOF[[#This Row],[RepDate]]='Monthly-Individual-Data'!A1823</f>
        <v>0</v>
      </c>
      <c r="B1818" s="21">
        <v>44866</v>
      </c>
      <c r="C1818" t="s">
        <v>246</v>
      </c>
      <c r="D1818" t="s">
        <v>171</v>
      </c>
      <c r="E1818">
        <v>114</v>
      </c>
      <c r="F1818" t="str">
        <f>INDEX(Branch[Area],MATCH(SOF[[#This Row],[Branch]],Branch[SortCode],0))</f>
        <v>South &amp; East</v>
      </c>
      <c r="G1818" t="str">
        <f>INDEX(Branch[Branch],MATCH(SOF[[#This Row],[Branch]],Branch[SortCode],0))</f>
        <v>Tralee</v>
      </c>
      <c r="V1818">
        <v>990711</v>
      </c>
      <c r="W1818" t="str">
        <f t="shared" si="33"/>
        <v>61711530</v>
      </c>
    </row>
    <row r="1819" spans="1:23" x14ac:dyDescent="0.55000000000000004">
      <c r="A1819" s="21" t="b">
        <f>SOF[[#This Row],[RepDate]]='Monthly-Individual-Data'!A1824</f>
        <v>0</v>
      </c>
      <c r="B1819" s="21">
        <v>44866</v>
      </c>
      <c r="C1819" t="s">
        <v>246</v>
      </c>
      <c r="D1819" t="s">
        <v>172</v>
      </c>
      <c r="E1819">
        <v>136</v>
      </c>
      <c r="F1819" t="str">
        <f>INDEX(Branch[Area],MATCH(SOF[[#This Row],[Branch]],Branch[SortCode],0))</f>
        <v>South &amp; East</v>
      </c>
      <c r="G1819" t="str">
        <f>INDEX(Branch[Branch],MATCH(SOF[[#This Row],[Branch]],Branch[SortCode],0))</f>
        <v>Tralee</v>
      </c>
      <c r="V1819">
        <v>990711</v>
      </c>
      <c r="W1819" t="str">
        <f t="shared" si="33"/>
        <v>61711530</v>
      </c>
    </row>
    <row r="1820" spans="1:23" x14ac:dyDescent="0.55000000000000004">
      <c r="A1820" s="21" t="b">
        <f>SOF[[#This Row],[RepDate]]='Monthly-Individual-Data'!A1825</f>
        <v>0</v>
      </c>
      <c r="B1820" s="21">
        <v>44866</v>
      </c>
      <c r="C1820" t="s">
        <v>246</v>
      </c>
      <c r="D1820" t="s">
        <v>174</v>
      </c>
      <c r="E1820">
        <v>35</v>
      </c>
      <c r="F1820" t="str">
        <f>INDEX(Branch[Area],MATCH(SOF[[#This Row],[Branch]],Branch[SortCode],0))</f>
        <v>South &amp; East</v>
      </c>
      <c r="G1820" t="str">
        <f>INDEX(Branch[Branch],MATCH(SOF[[#This Row],[Branch]],Branch[SortCode],0))</f>
        <v>Tralee</v>
      </c>
      <c r="V1820">
        <v>990711</v>
      </c>
      <c r="W1820" t="str">
        <f t="shared" si="33"/>
        <v>61711530</v>
      </c>
    </row>
    <row r="1821" spans="1:23" x14ac:dyDescent="0.55000000000000004">
      <c r="A1821" s="21" t="b">
        <f>SOF[[#This Row],[RepDate]]='Monthly-Individual-Data'!A1826</f>
        <v>0</v>
      </c>
      <c r="B1821" s="21">
        <v>44866</v>
      </c>
      <c r="C1821" t="s">
        <v>246</v>
      </c>
      <c r="D1821" t="s">
        <v>175</v>
      </c>
      <c r="E1821">
        <v>60</v>
      </c>
      <c r="F1821" t="str">
        <f>INDEX(Branch[Area],MATCH(SOF[[#This Row],[Branch]],Branch[SortCode],0))</f>
        <v>South &amp; East</v>
      </c>
      <c r="G1821" t="str">
        <f>INDEX(Branch[Branch],MATCH(SOF[[#This Row],[Branch]],Branch[SortCode],0))</f>
        <v>Tralee</v>
      </c>
      <c r="V1821">
        <v>990711</v>
      </c>
      <c r="W1821" t="str">
        <f t="shared" si="33"/>
        <v>61711530</v>
      </c>
    </row>
    <row r="1822" spans="1:23" x14ac:dyDescent="0.55000000000000004">
      <c r="A1822" s="21" t="b">
        <f>SOF[[#This Row],[RepDate]]='Monthly-Individual-Data'!A1827</f>
        <v>0</v>
      </c>
      <c r="B1822" s="21">
        <v>44866</v>
      </c>
      <c r="C1822" t="s">
        <v>246</v>
      </c>
      <c r="D1822" t="s">
        <v>177</v>
      </c>
      <c r="E1822">
        <v>115</v>
      </c>
      <c r="F1822" t="str">
        <f>INDEX(Branch[Area],MATCH(SOF[[#This Row],[Branch]],Branch[SortCode],0))</f>
        <v>South &amp; East</v>
      </c>
      <c r="G1822" t="str">
        <f>INDEX(Branch[Branch],MATCH(SOF[[#This Row],[Branch]],Branch[SortCode],0))</f>
        <v>Tralee</v>
      </c>
      <c r="V1822">
        <v>990711</v>
      </c>
      <c r="W1822" t="str">
        <f t="shared" si="33"/>
        <v>61711530</v>
      </c>
    </row>
    <row r="1823" spans="1:23" x14ac:dyDescent="0.55000000000000004">
      <c r="A1823" s="21" t="b">
        <f>SOF[[#This Row],[RepDate]]='Monthly-Individual-Data'!A1828</f>
        <v>0</v>
      </c>
      <c r="B1823" s="21">
        <v>44866</v>
      </c>
      <c r="C1823" t="s">
        <v>246</v>
      </c>
      <c r="D1823" t="s">
        <v>180</v>
      </c>
      <c r="E1823">
        <v>15</v>
      </c>
      <c r="F1823" t="str">
        <f>INDEX(Branch[Area],MATCH(SOF[[#This Row],[Branch]],Branch[SortCode],0))</f>
        <v>South &amp; East</v>
      </c>
      <c r="G1823" t="str">
        <f>INDEX(Branch[Branch],MATCH(SOF[[#This Row],[Branch]],Branch[SortCode],0))</f>
        <v>Tralee</v>
      </c>
      <c r="V1823">
        <v>990711</v>
      </c>
      <c r="W1823" t="str">
        <f t="shared" si="33"/>
        <v>61711530</v>
      </c>
    </row>
    <row r="1824" spans="1:23" x14ac:dyDescent="0.55000000000000004">
      <c r="A1824" s="21" t="b">
        <f>SOF[[#This Row],[RepDate]]='Monthly-Individual-Data'!A1829</f>
        <v>0</v>
      </c>
      <c r="B1824" s="21">
        <v>44866</v>
      </c>
      <c r="C1824" t="s">
        <v>259</v>
      </c>
      <c r="D1824" t="s">
        <v>109</v>
      </c>
      <c r="E1824">
        <v>97</v>
      </c>
      <c r="F1824" t="str">
        <f>INDEX(Branch[Area],MATCH(SOF[[#This Row],[Branch]],Branch[SortCode],0))</f>
        <v>South &amp; East</v>
      </c>
      <c r="G1824" t="str">
        <f>INDEX(Branch[Branch],MATCH(SOF[[#This Row],[Branch]],Branch[SortCode],0))</f>
        <v>Clonakilty</v>
      </c>
      <c r="V1824">
        <v>990712</v>
      </c>
      <c r="W1824" t="str">
        <f t="shared" si="33"/>
        <v>74712400</v>
      </c>
    </row>
    <row r="1825" spans="1:23" x14ac:dyDescent="0.55000000000000004">
      <c r="A1825" s="21" t="b">
        <f>SOF[[#This Row],[RepDate]]='Monthly-Individual-Data'!A1830</f>
        <v>0</v>
      </c>
      <c r="B1825" s="21">
        <v>44866</v>
      </c>
      <c r="C1825" t="s">
        <v>259</v>
      </c>
      <c r="D1825" t="s">
        <v>168</v>
      </c>
      <c r="E1825">
        <v>2</v>
      </c>
      <c r="F1825" t="str">
        <f>INDEX(Branch[Area],MATCH(SOF[[#This Row],[Branch]],Branch[SortCode],0))</f>
        <v>South &amp; East</v>
      </c>
      <c r="G1825" t="str">
        <f>INDEX(Branch[Branch],MATCH(SOF[[#This Row],[Branch]],Branch[SortCode],0))</f>
        <v>Clonakilty</v>
      </c>
      <c r="V1825">
        <v>990712</v>
      </c>
      <c r="W1825" t="str">
        <f t="shared" si="33"/>
        <v>74712400</v>
      </c>
    </row>
    <row r="1826" spans="1:23" x14ac:dyDescent="0.55000000000000004">
      <c r="A1826" s="21" t="b">
        <f>SOF[[#This Row],[RepDate]]='Monthly-Individual-Data'!A1831</f>
        <v>0</v>
      </c>
      <c r="B1826" s="21">
        <v>44866</v>
      </c>
      <c r="C1826" t="s">
        <v>259</v>
      </c>
      <c r="D1826" t="s">
        <v>169</v>
      </c>
      <c r="E1826">
        <v>68</v>
      </c>
      <c r="F1826" t="str">
        <f>INDEX(Branch[Area],MATCH(SOF[[#This Row],[Branch]],Branch[SortCode],0))</f>
        <v>South &amp; East</v>
      </c>
      <c r="G1826" t="str">
        <f>INDEX(Branch[Branch],MATCH(SOF[[#This Row],[Branch]],Branch[SortCode],0))</f>
        <v>Clonakilty</v>
      </c>
      <c r="V1826">
        <v>990712</v>
      </c>
      <c r="W1826" t="str">
        <f t="shared" si="33"/>
        <v>74712400</v>
      </c>
    </row>
    <row r="1827" spans="1:23" x14ac:dyDescent="0.55000000000000004">
      <c r="A1827" s="21" t="b">
        <f>SOF[[#This Row],[RepDate]]='Monthly-Individual-Data'!A1832</f>
        <v>0</v>
      </c>
      <c r="B1827" s="21">
        <v>44866</v>
      </c>
      <c r="C1827" t="s">
        <v>259</v>
      </c>
      <c r="D1827" t="s">
        <v>174</v>
      </c>
      <c r="E1827">
        <v>146</v>
      </c>
      <c r="F1827" t="str">
        <f>INDEX(Branch[Area],MATCH(SOF[[#This Row],[Branch]],Branch[SortCode],0))</f>
        <v>South &amp; East</v>
      </c>
      <c r="G1827" t="str">
        <f>INDEX(Branch[Branch],MATCH(SOF[[#This Row],[Branch]],Branch[SortCode],0))</f>
        <v>Clonakilty</v>
      </c>
      <c r="V1827">
        <v>990712</v>
      </c>
      <c r="W1827" t="str">
        <f t="shared" si="33"/>
        <v>74712400</v>
      </c>
    </row>
    <row r="1828" spans="1:23" x14ac:dyDescent="0.55000000000000004">
      <c r="A1828" s="21" t="b">
        <f>SOF[[#This Row],[RepDate]]='Monthly-Individual-Data'!A1833</f>
        <v>0</v>
      </c>
      <c r="B1828" s="21">
        <v>44866</v>
      </c>
      <c r="C1828" t="s">
        <v>259</v>
      </c>
      <c r="D1828" t="s">
        <v>175</v>
      </c>
      <c r="E1828">
        <v>81</v>
      </c>
      <c r="F1828" t="str">
        <f>INDEX(Branch[Area],MATCH(SOF[[#This Row],[Branch]],Branch[SortCode],0))</f>
        <v>South &amp; East</v>
      </c>
      <c r="G1828" t="str">
        <f>INDEX(Branch[Branch],MATCH(SOF[[#This Row],[Branch]],Branch[SortCode],0))</f>
        <v>Clonakilty</v>
      </c>
      <c r="V1828">
        <v>990712</v>
      </c>
      <c r="W1828" t="str">
        <f t="shared" si="33"/>
        <v>74712400</v>
      </c>
    </row>
    <row r="1829" spans="1:23" x14ac:dyDescent="0.55000000000000004">
      <c r="A1829" s="21" t="b">
        <f>SOF[[#This Row],[RepDate]]='Monthly-Individual-Data'!A1834</f>
        <v>0</v>
      </c>
      <c r="B1829" s="21">
        <v>44866</v>
      </c>
      <c r="C1829" t="s">
        <v>253</v>
      </c>
      <c r="D1829" t="s">
        <v>109</v>
      </c>
      <c r="E1829">
        <v>55</v>
      </c>
      <c r="F1829" t="str">
        <f>INDEX(Branch[Area],MATCH(SOF[[#This Row],[Branch]],Branch[SortCode],0))</f>
        <v>South &amp; East</v>
      </c>
      <c r="G1829" t="str">
        <f>INDEX(Branch[Branch],MATCH(SOF[[#This Row],[Branch]],Branch[SortCode],0))</f>
        <v>Mallow</v>
      </c>
      <c r="V1829">
        <v>990713</v>
      </c>
      <c r="W1829" t="str">
        <f t="shared" si="33"/>
        <v>68713460</v>
      </c>
    </row>
    <row r="1830" spans="1:23" x14ac:dyDescent="0.55000000000000004">
      <c r="A1830" s="21" t="b">
        <f>SOF[[#This Row],[RepDate]]='Monthly-Individual-Data'!A1835</f>
        <v>0</v>
      </c>
      <c r="B1830" s="21">
        <v>44866</v>
      </c>
      <c r="C1830" t="s">
        <v>253</v>
      </c>
      <c r="D1830" t="s">
        <v>174</v>
      </c>
      <c r="E1830">
        <v>82</v>
      </c>
      <c r="F1830" t="str">
        <f>INDEX(Branch[Area],MATCH(SOF[[#This Row],[Branch]],Branch[SortCode],0))</f>
        <v>South &amp; East</v>
      </c>
      <c r="G1830" t="str">
        <f>INDEX(Branch[Branch],MATCH(SOF[[#This Row],[Branch]],Branch[SortCode],0))</f>
        <v>Mallow</v>
      </c>
      <c r="V1830">
        <v>990713</v>
      </c>
      <c r="W1830" t="str">
        <f t="shared" si="33"/>
        <v>68713460</v>
      </c>
    </row>
    <row r="1831" spans="1:23" x14ac:dyDescent="0.55000000000000004">
      <c r="A1831" s="21" t="b">
        <f>SOF[[#This Row],[RepDate]]='Monthly-Individual-Data'!A1836</f>
        <v>0</v>
      </c>
      <c r="B1831" s="21">
        <v>44866</v>
      </c>
      <c r="C1831" t="s">
        <v>258</v>
      </c>
      <c r="D1831" t="s">
        <v>109</v>
      </c>
      <c r="E1831">
        <v>123</v>
      </c>
      <c r="F1831" t="str">
        <f>INDEX(Branch[Area],MATCH(SOF[[#This Row],[Branch]],Branch[SortCode],0))</f>
        <v>South &amp; East</v>
      </c>
      <c r="G1831" t="str">
        <f>INDEX(Branch[Branch],MATCH(SOF[[#This Row],[Branch]],Branch[SortCode],0))</f>
        <v>Ballincollig</v>
      </c>
      <c r="V1831">
        <v>990715</v>
      </c>
      <c r="W1831" t="str">
        <f t="shared" si="33"/>
        <v>73715410</v>
      </c>
    </row>
    <row r="1832" spans="1:23" x14ac:dyDescent="0.55000000000000004">
      <c r="A1832" s="21" t="b">
        <f>SOF[[#This Row],[RepDate]]='Monthly-Individual-Data'!A1837</f>
        <v>0</v>
      </c>
      <c r="B1832" s="21">
        <v>44866</v>
      </c>
      <c r="C1832" t="s">
        <v>258</v>
      </c>
      <c r="D1832" t="s">
        <v>169</v>
      </c>
      <c r="E1832">
        <v>137</v>
      </c>
      <c r="F1832" t="str">
        <f>INDEX(Branch[Area],MATCH(SOF[[#This Row],[Branch]],Branch[SortCode],0))</f>
        <v>South &amp; East</v>
      </c>
      <c r="G1832" t="str">
        <f>INDEX(Branch[Branch],MATCH(SOF[[#This Row],[Branch]],Branch[SortCode],0))</f>
        <v>Ballincollig</v>
      </c>
      <c r="V1832">
        <v>990715</v>
      </c>
      <c r="W1832" t="str">
        <f t="shared" si="33"/>
        <v>73715410</v>
      </c>
    </row>
    <row r="1833" spans="1:23" x14ac:dyDescent="0.55000000000000004">
      <c r="A1833" s="21" t="b">
        <f>SOF[[#This Row],[RepDate]]='Monthly-Individual-Data'!A1838</f>
        <v>0</v>
      </c>
      <c r="B1833" s="21">
        <v>44866</v>
      </c>
      <c r="C1833" t="s">
        <v>248</v>
      </c>
      <c r="D1833" t="s">
        <v>109</v>
      </c>
      <c r="E1833">
        <v>97</v>
      </c>
      <c r="F1833" t="str">
        <f>INDEX(Branch[Area],MATCH(SOF[[#This Row],[Branch]],Branch[SortCode],0))</f>
        <v>South &amp; East</v>
      </c>
      <c r="G1833" t="str">
        <f>INDEX(Branch[Branch],MATCH(SOF[[#This Row],[Branch]],Branch[SortCode],0))</f>
        <v>Carrigaline</v>
      </c>
      <c r="V1833">
        <v>990716</v>
      </c>
      <c r="W1833" t="str">
        <f t="shared" si="33"/>
        <v>63716510</v>
      </c>
    </row>
    <row r="1834" spans="1:23" x14ac:dyDescent="0.55000000000000004">
      <c r="A1834" s="21" t="b">
        <f>SOF[[#This Row],[RepDate]]='Monthly-Individual-Data'!A1839</f>
        <v>0</v>
      </c>
      <c r="B1834" s="21">
        <v>44866</v>
      </c>
      <c r="C1834" t="s">
        <v>248</v>
      </c>
      <c r="D1834" t="s">
        <v>169</v>
      </c>
      <c r="E1834">
        <v>21</v>
      </c>
      <c r="F1834" t="str">
        <f>INDEX(Branch[Area],MATCH(SOF[[#This Row],[Branch]],Branch[SortCode],0))</f>
        <v>South &amp; East</v>
      </c>
      <c r="G1834" t="str">
        <f>INDEX(Branch[Branch],MATCH(SOF[[#This Row],[Branch]],Branch[SortCode],0))</f>
        <v>Carrigaline</v>
      </c>
      <c r="V1834">
        <v>990716</v>
      </c>
      <c r="W1834" t="str">
        <f t="shared" si="33"/>
        <v>63716510</v>
      </c>
    </row>
    <row r="1835" spans="1:23" x14ac:dyDescent="0.55000000000000004">
      <c r="A1835" s="21" t="b">
        <f>SOF[[#This Row],[RepDate]]='Monthly-Individual-Data'!A1840</f>
        <v>0</v>
      </c>
      <c r="B1835" s="21">
        <v>44866</v>
      </c>
      <c r="C1835" t="s">
        <v>261</v>
      </c>
      <c r="D1835" t="s">
        <v>109</v>
      </c>
      <c r="E1835">
        <v>139</v>
      </c>
      <c r="F1835" t="str">
        <f>INDEX(Branch[Area],MATCH(SOF[[#This Row],[Branch]],Branch[SortCode],0))</f>
        <v>South &amp; East</v>
      </c>
      <c r="G1835" t="str">
        <f>INDEX(Branch[Branch],MATCH(SOF[[#This Row],[Branch]],Branch[SortCode],0))</f>
        <v>Skibbereen</v>
      </c>
      <c r="V1835">
        <v>990717</v>
      </c>
      <c r="W1835" t="str">
        <f t="shared" si="33"/>
        <v>76717380</v>
      </c>
    </row>
    <row r="1836" spans="1:23" x14ac:dyDescent="0.55000000000000004">
      <c r="A1836" s="21" t="b">
        <f>SOF[[#This Row],[RepDate]]='Monthly-Individual-Data'!A1841</f>
        <v>0</v>
      </c>
      <c r="B1836" s="21">
        <v>44866</v>
      </c>
      <c r="C1836" t="s">
        <v>261</v>
      </c>
      <c r="D1836" t="s">
        <v>168</v>
      </c>
      <c r="E1836">
        <v>115</v>
      </c>
      <c r="F1836" t="str">
        <f>INDEX(Branch[Area],MATCH(SOF[[#This Row],[Branch]],Branch[SortCode],0))</f>
        <v>South &amp; East</v>
      </c>
      <c r="G1836" t="str">
        <f>INDEX(Branch[Branch],MATCH(SOF[[#This Row],[Branch]],Branch[SortCode],0))</f>
        <v>Skibbereen</v>
      </c>
      <c r="V1836">
        <v>990717</v>
      </c>
      <c r="W1836" t="str">
        <f t="shared" si="33"/>
        <v>76717380</v>
      </c>
    </row>
    <row r="1837" spans="1:23" x14ac:dyDescent="0.55000000000000004">
      <c r="A1837" s="21" t="b">
        <f>SOF[[#This Row],[RepDate]]='Monthly-Individual-Data'!A1842</f>
        <v>0</v>
      </c>
      <c r="B1837" s="21">
        <v>44866</v>
      </c>
      <c r="C1837" t="s">
        <v>261</v>
      </c>
      <c r="D1837" t="s">
        <v>179</v>
      </c>
      <c r="E1837">
        <v>113</v>
      </c>
      <c r="F1837" t="str">
        <f>INDEX(Branch[Area],MATCH(SOF[[#This Row],[Branch]],Branch[SortCode],0))</f>
        <v>South &amp; East</v>
      </c>
      <c r="G1837" t="str">
        <f>INDEX(Branch[Branch],MATCH(SOF[[#This Row],[Branch]],Branch[SortCode],0))</f>
        <v>Skibbereen</v>
      </c>
      <c r="V1837">
        <v>990717</v>
      </c>
      <c r="W1837" t="str">
        <f t="shared" si="33"/>
        <v>76717380</v>
      </c>
    </row>
    <row r="1838" spans="1:23" x14ac:dyDescent="0.55000000000000004">
      <c r="A1838" s="21" t="b">
        <f>SOF[[#This Row],[RepDate]]='Monthly-Individual-Data'!A1843</f>
        <v>0</v>
      </c>
      <c r="B1838" s="21">
        <v>44866</v>
      </c>
      <c r="C1838" t="s">
        <v>260</v>
      </c>
      <c r="D1838" t="s">
        <v>109</v>
      </c>
      <c r="E1838">
        <v>70</v>
      </c>
      <c r="F1838" t="str">
        <f>INDEX(Branch[Area],MATCH(SOF[[#This Row],[Branch]],Branch[SortCode],0))</f>
        <v>South &amp; East</v>
      </c>
      <c r="G1838" t="str">
        <f>INDEX(Branch[Branch],MATCH(SOF[[#This Row],[Branch]],Branch[SortCode],0))</f>
        <v>Bandon</v>
      </c>
      <c r="V1838">
        <v>990719</v>
      </c>
      <c r="W1838" t="str">
        <f t="shared" si="33"/>
        <v>75719390</v>
      </c>
    </row>
    <row r="1839" spans="1:23" x14ac:dyDescent="0.55000000000000004">
      <c r="A1839" s="21" t="b">
        <f>SOF[[#This Row],[RepDate]]='Monthly-Individual-Data'!A1844</f>
        <v>0</v>
      </c>
      <c r="B1839" s="21">
        <v>44866</v>
      </c>
      <c r="C1839" t="s">
        <v>260</v>
      </c>
      <c r="D1839" t="s">
        <v>169</v>
      </c>
      <c r="E1839">
        <v>123</v>
      </c>
      <c r="F1839" t="str">
        <f>INDEX(Branch[Area],MATCH(SOF[[#This Row],[Branch]],Branch[SortCode],0))</f>
        <v>South &amp; East</v>
      </c>
      <c r="G1839" t="str">
        <f>INDEX(Branch[Branch],MATCH(SOF[[#This Row],[Branch]],Branch[SortCode],0))</f>
        <v>Bandon</v>
      </c>
      <c r="V1839">
        <v>990719</v>
      </c>
      <c r="W1839" t="str">
        <f t="shared" si="33"/>
        <v>75719390</v>
      </c>
    </row>
    <row r="1840" spans="1:23" x14ac:dyDescent="0.55000000000000004">
      <c r="A1840" s="21" t="b">
        <f>SOF[[#This Row],[RepDate]]='Monthly-Individual-Data'!A1845</f>
        <v>0</v>
      </c>
      <c r="B1840" s="21">
        <v>44866</v>
      </c>
      <c r="C1840" t="s">
        <v>260</v>
      </c>
      <c r="D1840" t="s">
        <v>171</v>
      </c>
      <c r="E1840">
        <v>76</v>
      </c>
      <c r="F1840" t="str">
        <f>INDEX(Branch[Area],MATCH(SOF[[#This Row],[Branch]],Branch[SortCode],0))</f>
        <v>South &amp; East</v>
      </c>
      <c r="G1840" t="str">
        <f>INDEX(Branch[Branch],MATCH(SOF[[#This Row],[Branch]],Branch[SortCode],0))</f>
        <v>Bandon</v>
      </c>
      <c r="V1840">
        <v>990719</v>
      </c>
      <c r="W1840" t="str">
        <f t="shared" si="33"/>
        <v>75719390</v>
      </c>
    </row>
    <row r="1841" spans="1:23" x14ac:dyDescent="0.55000000000000004">
      <c r="A1841" s="21" t="b">
        <f>SOF[[#This Row],[RepDate]]='Monthly-Individual-Data'!A1846</f>
        <v>0</v>
      </c>
      <c r="B1841" s="21">
        <v>44866</v>
      </c>
      <c r="C1841" t="s">
        <v>260</v>
      </c>
      <c r="D1841" t="s">
        <v>174</v>
      </c>
      <c r="E1841">
        <v>44</v>
      </c>
      <c r="F1841" t="str">
        <f>INDEX(Branch[Area],MATCH(SOF[[#This Row],[Branch]],Branch[SortCode],0))</f>
        <v>South &amp; East</v>
      </c>
      <c r="G1841" t="str">
        <f>INDEX(Branch[Branch],MATCH(SOF[[#This Row],[Branch]],Branch[SortCode],0))</f>
        <v>Bandon</v>
      </c>
      <c r="V1841">
        <v>990719</v>
      </c>
      <c r="W1841" t="str">
        <f t="shared" si="33"/>
        <v>75719390</v>
      </c>
    </row>
    <row r="1842" spans="1:23" x14ac:dyDescent="0.55000000000000004">
      <c r="A1842" s="21" t="b">
        <f>SOF[[#This Row],[RepDate]]='Monthly-Individual-Data'!A1847</f>
        <v>0</v>
      </c>
      <c r="B1842" s="21">
        <v>44866</v>
      </c>
      <c r="C1842" t="s">
        <v>245</v>
      </c>
      <c r="D1842" t="s">
        <v>109</v>
      </c>
      <c r="E1842">
        <v>72</v>
      </c>
      <c r="F1842" t="str">
        <f>INDEX(Branch[Area],MATCH(SOF[[#This Row],[Branch]],Branch[SortCode],0))</f>
        <v>South &amp; East</v>
      </c>
      <c r="G1842" t="str">
        <f>INDEX(Branch[Branch],MATCH(SOF[[#This Row],[Branch]],Branch[SortCode],0))</f>
        <v>Killarney</v>
      </c>
      <c r="V1842">
        <v>990720</v>
      </c>
      <c r="W1842" t="str">
        <f t="shared" si="33"/>
        <v>60720540</v>
      </c>
    </row>
    <row r="1843" spans="1:23" x14ac:dyDescent="0.55000000000000004">
      <c r="A1843" s="21" t="b">
        <f>SOF[[#This Row],[RepDate]]='Monthly-Individual-Data'!A1848</f>
        <v>0</v>
      </c>
      <c r="B1843" s="21">
        <v>44866</v>
      </c>
      <c r="C1843" t="s">
        <v>236</v>
      </c>
      <c r="D1843" t="s">
        <v>109</v>
      </c>
      <c r="E1843">
        <v>93</v>
      </c>
      <c r="F1843" t="str">
        <f>INDEX(Branch[Area],MATCH(SOF[[#This Row],[Branch]],Branch[SortCode],0))</f>
        <v>South &amp; East</v>
      </c>
      <c r="G1843" t="str">
        <f>INDEX(Branch[Branch],MATCH(SOF[[#This Row],[Branch]],Branch[SortCode],0))</f>
        <v>Nenagh</v>
      </c>
      <c r="V1843">
        <v>990734</v>
      </c>
      <c r="W1843" t="str">
        <f t="shared" si="33"/>
        <v>51734630</v>
      </c>
    </row>
    <row r="1844" spans="1:23" x14ac:dyDescent="0.55000000000000004">
      <c r="A1844" s="21" t="b">
        <f>SOF[[#This Row],[RepDate]]='Monthly-Individual-Data'!A1849</f>
        <v>0</v>
      </c>
      <c r="B1844" s="21">
        <v>44866</v>
      </c>
      <c r="C1844" t="s">
        <v>236</v>
      </c>
      <c r="D1844" t="s">
        <v>169</v>
      </c>
      <c r="E1844">
        <v>131</v>
      </c>
      <c r="F1844" t="str">
        <f>INDEX(Branch[Area],MATCH(SOF[[#This Row],[Branch]],Branch[SortCode],0))</f>
        <v>South &amp; East</v>
      </c>
      <c r="G1844" t="str">
        <f>INDEX(Branch[Branch],MATCH(SOF[[#This Row],[Branch]],Branch[SortCode],0))</f>
        <v>Nenagh</v>
      </c>
      <c r="V1844">
        <v>990734</v>
      </c>
      <c r="W1844" t="str">
        <f t="shared" si="33"/>
        <v>51734630</v>
      </c>
    </row>
    <row r="1845" spans="1:23" x14ac:dyDescent="0.55000000000000004">
      <c r="A1845" s="21" t="b">
        <f>SOF[[#This Row],[RepDate]]='Monthly-Individual-Data'!A1850</f>
        <v>0</v>
      </c>
      <c r="B1845" s="21">
        <v>44866</v>
      </c>
      <c r="C1845" t="s">
        <v>257</v>
      </c>
      <c r="D1845" t="s">
        <v>109</v>
      </c>
      <c r="E1845">
        <v>59</v>
      </c>
      <c r="F1845" t="str">
        <f>INDEX(Branch[Area],MATCH(SOF[[#This Row],[Branch]],Branch[SortCode],0))</f>
        <v>South &amp; East</v>
      </c>
      <c r="G1845" t="str">
        <f>INDEX(Branch[Branch],MATCH(SOF[[#This Row],[Branch]],Branch[SortCode],0))</f>
        <v>Macroom</v>
      </c>
      <c r="V1845">
        <v>990735</v>
      </c>
      <c r="W1845" t="str">
        <f t="shared" si="33"/>
        <v>72735420</v>
      </c>
    </row>
    <row r="1846" spans="1:23" x14ac:dyDescent="0.55000000000000004">
      <c r="A1846" s="21" t="b">
        <f>SOF[[#This Row],[RepDate]]='Monthly-Individual-Data'!A1851</f>
        <v>0</v>
      </c>
      <c r="B1846" s="21">
        <v>44866</v>
      </c>
      <c r="C1846" t="s">
        <v>257</v>
      </c>
      <c r="D1846" t="s">
        <v>174</v>
      </c>
      <c r="E1846">
        <v>68</v>
      </c>
      <c r="F1846" t="str">
        <f>INDEX(Branch[Area],MATCH(SOF[[#This Row],[Branch]],Branch[SortCode],0))</f>
        <v>South &amp; East</v>
      </c>
      <c r="G1846" t="str">
        <f>INDEX(Branch[Branch],MATCH(SOF[[#This Row],[Branch]],Branch[SortCode],0))</f>
        <v>Macroom</v>
      </c>
      <c r="V1846">
        <v>990735</v>
      </c>
      <c r="W1846" t="str">
        <f t="shared" si="33"/>
        <v>72735420</v>
      </c>
    </row>
    <row r="1847" spans="1:23" x14ac:dyDescent="0.55000000000000004">
      <c r="A1847" s="21" t="b">
        <f>SOF[[#This Row],[RepDate]]='Monthly-Individual-Data'!A1852</f>
        <v>0</v>
      </c>
      <c r="B1847" s="21">
        <v>44866</v>
      </c>
      <c r="C1847" t="s">
        <v>257</v>
      </c>
      <c r="D1847" t="s">
        <v>175</v>
      </c>
      <c r="E1847">
        <v>103</v>
      </c>
      <c r="F1847" t="str">
        <f>INDEX(Branch[Area],MATCH(SOF[[#This Row],[Branch]],Branch[SortCode],0))</f>
        <v>South &amp; East</v>
      </c>
      <c r="G1847" t="str">
        <f>INDEX(Branch[Branch],MATCH(SOF[[#This Row],[Branch]],Branch[SortCode],0))</f>
        <v>Macroom</v>
      </c>
      <c r="V1847">
        <v>990735</v>
      </c>
      <c r="W1847" t="str">
        <f t="shared" si="33"/>
        <v>72735420</v>
      </c>
    </row>
    <row r="1848" spans="1:23" x14ac:dyDescent="0.55000000000000004">
      <c r="A1848" s="21" t="b">
        <f>SOF[[#This Row],[RepDate]]='Monthly-Individual-Data'!A1853</f>
        <v>0</v>
      </c>
      <c r="B1848" s="21">
        <v>44866</v>
      </c>
      <c r="C1848" t="s">
        <v>249</v>
      </c>
      <c r="D1848" t="s">
        <v>109</v>
      </c>
      <c r="E1848">
        <v>64</v>
      </c>
      <c r="F1848" t="str">
        <f>INDEX(Branch[Area],MATCH(SOF[[#This Row],[Branch]],Branch[SortCode],0))</f>
        <v>South &amp; East</v>
      </c>
      <c r="G1848" t="str">
        <f>INDEX(Branch[Branch],MATCH(SOF[[#This Row],[Branch]],Branch[SortCode],0))</f>
        <v>Mitchelstown</v>
      </c>
      <c r="V1848">
        <v>990736</v>
      </c>
      <c r="W1848" t="str">
        <f t="shared" si="33"/>
        <v>64736500</v>
      </c>
    </row>
    <row r="1849" spans="1:23" x14ac:dyDescent="0.55000000000000004">
      <c r="A1849" s="21" t="b">
        <f>SOF[[#This Row],[RepDate]]='Monthly-Individual-Data'!A1854</f>
        <v>0</v>
      </c>
      <c r="B1849" s="21">
        <v>44866</v>
      </c>
      <c r="C1849" t="s">
        <v>249</v>
      </c>
      <c r="D1849" t="s">
        <v>168</v>
      </c>
      <c r="E1849">
        <v>59</v>
      </c>
      <c r="F1849" t="str">
        <f>INDEX(Branch[Area],MATCH(SOF[[#This Row],[Branch]],Branch[SortCode],0))</f>
        <v>South &amp; East</v>
      </c>
      <c r="G1849" t="str">
        <f>INDEX(Branch[Branch],MATCH(SOF[[#This Row],[Branch]],Branch[SortCode],0))</f>
        <v>Mitchelstown</v>
      </c>
      <c r="V1849">
        <v>990736</v>
      </c>
      <c r="W1849" t="str">
        <f t="shared" si="33"/>
        <v>64736500</v>
      </c>
    </row>
    <row r="1850" spans="1:23" x14ac:dyDescent="0.55000000000000004">
      <c r="A1850" s="21" t="b">
        <f>SOF[[#This Row],[RepDate]]='Monthly-Individual-Data'!A1855</f>
        <v>0</v>
      </c>
      <c r="B1850" s="21">
        <v>44652</v>
      </c>
      <c r="C1850" t="s">
        <v>203</v>
      </c>
      <c r="D1850" t="s">
        <v>109</v>
      </c>
      <c r="E1850">
        <v>123</v>
      </c>
      <c r="F1850" t="str">
        <f>INDEX(Branch[Area],MATCH(SOF[[#This Row],[Branch]],Branch[SortCode],0))</f>
        <v>Dublin</v>
      </c>
      <c r="G1850" t="str">
        <f>INDEX(Branch[Branch],MATCH(SOF[[#This Row],[Branch]],Branch[SortCode],0))</f>
        <v>Phibsboro</v>
      </c>
      <c r="V1850">
        <v>990603</v>
      </c>
      <c r="W1850" t="str">
        <f t="shared" si="33"/>
        <v>18603960</v>
      </c>
    </row>
    <row r="1851" spans="1:23" x14ac:dyDescent="0.55000000000000004">
      <c r="A1851" s="21" t="b">
        <f>SOF[[#This Row],[RepDate]]='Monthly-Individual-Data'!A1856</f>
        <v>0</v>
      </c>
      <c r="B1851" s="21">
        <v>44652</v>
      </c>
      <c r="C1851" t="s">
        <v>208</v>
      </c>
      <c r="D1851" t="s">
        <v>109</v>
      </c>
      <c r="E1851">
        <v>131</v>
      </c>
      <c r="F1851" t="str">
        <f>INDEX(Branch[Area],MATCH(SOF[[#This Row],[Branch]],Branch[SortCode],0))</f>
        <v>Dublin</v>
      </c>
      <c r="G1851" t="str">
        <f>INDEX(Branch[Branch],MATCH(SOF[[#This Row],[Branch]],Branch[SortCode],0))</f>
        <v>Dun Laoghaire</v>
      </c>
      <c r="V1851">
        <v>990604</v>
      </c>
      <c r="W1851" t="str">
        <f t="shared" si="33"/>
        <v>23604910</v>
      </c>
    </row>
    <row r="1852" spans="1:23" x14ac:dyDescent="0.55000000000000004">
      <c r="A1852" s="21" t="b">
        <f>SOF[[#This Row],[RepDate]]='Monthly-Individual-Data'!A1857</f>
        <v>0</v>
      </c>
      <c r="B1852" s="21">
        <v>44652</v>
      </c>
      <c r="C1852" t="s">
        <v>208</v>
      </c>
      <c r="D1852" t="s">
        <v>174</v>
      </c>
      <c r="E1852">
        <v>133</v>
      </c>
      <c r="F1852" t="str">
        <f>INDEX(Branch[Area],MATCH(SOF[[#This Row],[Branch]],Branch[SortCode],0))</f>
        <v>Dublin</v>
      </c>
      <c r="G1852" t="str">
        <f>INDEX(Branch[Branch],MATCH(SOF[[#This Row],[Branch]],Branch[SortCode],0))</f>
        <v>Dun Laoghaire</v>
      </c>
      <c r="V1852">
        <v>990604</v>
      </c>
      <c r="W1852" t="str">
        <f t="shared" si="33"/>
        <v>23604910</v>
      </c>
    </row>
    <row r="1853" spans="1:23" x14ac:dyDescent="0.55000000000000004">
      <c r="A1853" s="21" t="b">
        <f>SOF[[#This Row],[RepDate]]='Monthly-Individual-Data'!A1858</f>
        <v>0</v>
      </c>
      <c r="B1853" s="21">
        <v>44652</v>
      </c>
      <c r="C1853" t="s">
        <v>193</v>
      </c>
      <c r="D1853" t="s">
        <v>109</v>
      </c>
      <c r="E1853">
        <v>153</v>
      </c>
      <c r="F1853" t="str">
        <f>INDEX(Branch[Area],MATCH(SOF[[#This Row],[Branch]],Branch[SortCode],0))</f>
        <v>Dublin</v>
      </c>
      <c r="G1853" t="str">
        <f>INDEX(Branch[Branch],MATCH(SOF[[#This Row],[Branch]],Branch[SortCode],0))</f>
        <v>Rathmines</v>
      </c>
      <c r="V1853">
        <v>990605</v>
      </c>
      <c r="W1853" t="str">
        <f t="shared" si="33"/>
        <v>86051060</v>
      </c>
    </row>
    <row r="1854" spans="1:23" x14ac:dyDescent="0.55000000000000004">
      <c r="A1854" s="21" t="b">
        <f>SOF[[#This Row],[RepDate]]='Monthly-Individual-Data'!A1859</f>
        <v>0</v>
      </c>
      <c r="B1854" s="21">
        <v>44652</v>
      </c>
      <c r="C1854" t="s">
        <v>193</v>
      </c>
      <c r="D1854" t="s">
        <v>169</v>
      </c>
      <c r="E1854">
        <v>99</v>
      </c>
      <c r="F1854" t="str">
        <f>INDEX(Branch[Area],MATCH(SOF[[#This Row],[Branch]],Branch[SortCode],0))</f>
        <v>Dublin</v>
      </c>
      <c r="G1854" t="str">
        <f>INDEX(Branch[Branch],MATCH(SOF[[#This Row],[Branch]],Branch[SortCode],0))</f>
        <v>Rathmines</v>
      </c>
      <c r="V1854">
        <v>990605</v>
      </c>
      <c r="W1854" t="str">
        <f t="shared" si="33"/>
        <v>86051060</v>
      </c>
    </row>
    <row r="1855" spans="1:23" x14ac:dyDescent="0.55000000000000004">
      <c r="A1855" s="21" t="b">
        <f>SOF[[#This Row],[RepDate]]='Monthly-Individual-Data'!A1860</f>
        <v>0</v>
      </c>
      <c r="B1855" s="21">
        <v>44652</v>
      </c>
      <c r="C1855" t="s">
        <v>193</v>
      </c>
      <c r="D1855" t="s">
        <v>174</v>
      </c>
      <c r="E1855">
        <v>49</v>
      </c>
      <c r="F1855" t="str">
        <f>INDEX(Branch[Area],MATCH(SOF[[#This Row],[Branch]],Branch[SortCode],0))</f>
        <v>Dublin</v>
      </c>
      <c r="G1855" t="str">
        <f>INDEX(Branch[Branch],MATCH(SOF[[#This Row],[Branch]],Branch[SortCode],0))</f>
        <v>Rathmines</v>
      </c>
      <c r="V1855">
        <v>990605</v>
      </c>
      <c r="W1855" t="str">
        <f t="shared" si="33"/>
        <v>86051060</v>
      </c>
    </row>
    <row r="1856" spans="1:23" x14ac:dyDescent="0.55000000000000004">
      <c r="A1856" s="21" t="b">
        <f>SOF[[#This Row],[RepDate]]='Monthly-Individual-Data'!A1861</f>
        <v>0</v>
      </c>
      <c r="B1856" s="21">
        <v>44652</v>
      </c>
      <c r="C1856" t="s">
        <v>212</v>
      </c>
      <c r="D1856" t="s">
        <v>174</v>
      </c>
      <c r="E1856">
        <v>104</v>
      </c>
      <c r="F1856" t="str">
        <f>INDEX(Branch[Area],MATCH(SOF[[#This Row],[Branch]],Branch[SortCode],0))</f>
        <v>Dublin</v>
      </c>
      <c r="G1856" t="str">
        <f>INDEX(Branch[Branch],MATCH(SOF[[#This Row],[Branch]],Branch[SortCode],0))</f>
        <v>Ballyfermot</v>
      </c>
      <c r="V1856">
        <v>990606</v>
      </c>
      <c r="W1856" t="str">
        <f t="shared" si="33"/>
        <v>27606870</v>
      </c>
    </row>
    <row r="1857" spans="1:23" x14ac:dyDescent="0.55000000000000004">
      <c r="A1857" s="21" t="b">
        <f>SOF[[#This Row],[RepDate]]='Monthly-Individual-Data'!A1862</f>
        <v>0</v>
      </c>
      <c r="B1857" s="21">
        <v>44652</v>
      </c>
      <c r="C1857" t="s">
        <v>214</v>
      </c>
      <c r="D1857" t="s">
        <v>109</v>
      </c>
      <c r="E1857">
        <v>147</v>
      </c>
      <c r="F1857" t="str">
        <f>INDEX(Branch[Area],MATCH(SOF[[#This Row],[Branch]],Branch[SortCode],0))</f>
        <v>Dublin</v>
      </c>
      <c r="G1857" t="str">
        <f>INDEX(Branch[Branch],MATCH(SOF[[#This Row],[Branch]],Branch[SortCode],0))</f>
        <v>Finglas</v>
      </c>
      <c r="V1857">
        <v>990609</v>
      </c>
      <c r="W1857" t="str">
        <f t="shared" si="33"/>
        <v>29609850</v>
      </c>
    </row>
    <row r="1858" spans="1:23" x14ac:dyDescent="0.55000000000000004">
      <c r="A1858" s="21" t="b">
        <f>SOF[[#This Row],[RepDate]]='Monthly-Individual-Data'!A1863</f>
        <v>0</v>
      </c>
      <c r="B1858" s="21">
        <v>44652</v>
      </c>
      <c r="C1858" t="s">
        <v>214</v>
      </c>
      <c r="D1858" t="s">
        <v>174</v>
      </c>
      <c r="E1858">
        <v>39</v>
      </c>
      <c r="F1858" t="str">
        <f>INDEX(Branch[Area],MATCH(SOF[[#This Row],[Branch]],Branch[SortCode],0))</f>
        <v>Dublin</v>
      </c>
      <c r="G1858" t="str">
        <f>INDEX(Branch[Branch],MATCH(SOF[[#This Row],[Branch]],Branch[SortCode],0))</f>
        <v>Finglas</v>
      </c>
      <c r="V1858">
        <v>990609</v>
      </c>
      <c r="W1858" t="str">
        <f t="shared" si="33"/>
        <v>29609850</v>
      </c>
    </row>
    <row r="1859" spans="1:23" x14ac:dyDescent="0.55000000000000004">
      <c r="A1859" s="21" t="b">
        <f>SOF[[#This Row],[RepDate]]='Monthly-Individual-Data'!A1864</f>
        <v>0</v>
      </c>
      <c r="B1859" s="21">
        <v>44652</v>
      </c>
      <c r="C1859" t="s">
        <v>194</v>
      </c>
      <c r="D1859" t="s">
        <v>109</v>
      </c>
      <c r="E1859">
        <v>23</v>
      </c>
      <c r="F1859" t="str">
        <f>INDEX(Branch[Area],MATCH(SOF[[#This Row],[Branch]],Branch[SortCode],0))</f>
        <v>Dublin</v>
      </c>
      <c r="G1859" t="str">
        <f>INDEX(Branch[Branch],MATCH(SOF[[#This Row],[Branch]],Branch[SortCode],0))</f>
        <v>Grafton Street</v>
      </c>
      <c r="V1859">
        <v>990610</v>
      </c>
      <c r="W1859" t="str">
        <f t="shared" ref="W1859:W1922" si="34">VLOOKUP(V1859,R:S,2,0)</f>
        <v>96101050</v>
      </c>
    </row>
    <row r="1860" spans="1:23" x14ac:dyDescent="0.55000000000000004">
      <c r="A1860" s="21" t="b">
        <f>SOF[[#This Row],[RepDate]]='Monthly-Individual-Data'!A1865</f>
        <v>0</v>
      </c>
      <c r="B1860" s="21">
        <v>44652</v>
      </c>
      <c r="C1860" t="s">
        <v>194</v>
      </c>
      <c r="D1860" t="s">
        <v>169</v>
      </c>
      <c r="E1860">
        <v>68</v>
      </c>
      <c r="F1860" t="str">
        <f>INDEX(Branch[Area],MATCH(SOF[[#This Row],[Branch]],Branch[SortCode],0))</f>
        <v>Dublin</v>
      </c>
      <c r="G1860" t="str">
        <f>INDEX(Branch[Branch],MATCH(SOF[[#This Row],[Branch]],Branch[SortCode],0))</f>
        <v>Grafton Street</v>
      </c>
      <c r="V1860">
        <v>990610</v>
      </c>
      <c r="W1860" t="str">
        <f t="shared" si="34"/>
        <v>96101050</v>
      </c>
    </row>
    <row r="1861" spans="1:23" x14ac:dyDescent="0.55000000000000004">
      <c r="A1861" s="21" t="b">
        <f>SOF[[#This Row],[RepDate]]='Monthly-Individual-Data'!A1866</f>
        <v>0</v>
      </c>
      <c r="B1861" s="21">
        <v>44652</v>
      </c>
      <c r="C1861" t="s">
        <v>194</v>
      </c>
      <c r="D1861" t="s">
        <v>171</v>
      </c>
      <c r="E1861">
        <v>25</v>
      </c>
      <c r="F1861" t="str">
        <f>INDEX(Branch[Area],MATCH(SOF[[#This Row],[Branch]],Branch[SortCode],0))</f>
        <v>Dublin</v>
      </c>
      <c r="G1861" t="str">
        <f>INDEX(Branch[Branch],MATCH(SOF[[#This Row],[Branch]],Branch[SortCode],0))</f>
        <v>Grafton Street</v>
      </c>
      <c r="V1861">
        <v>990610</v>
      </c>
      <c r="W1861" t="str">
        <f t="shared" si="34"/>
        <v>96101050</v>
      </c>
    </row>
    <row r="1862" spans="1:23" x14ac:dyDescent="0.55000000000000004">
      <c r="A1862" s="21" t="b">
        <f>SOF[[#This Row],[RepDate]]='Monthly-Individual-Data'!A1867</f>
        <v>0</v>
      </c>
      <c r="B1862" s="21">
        <v>44652</v>
      </c>
      <c r="C1862" t="s">
        <v>210</v>
      </c>
      <c r="D1862" t="s">
        <v>109</v>
      </c>
      <c r="E1862">
        <v>60</v>
      </c>
      <c r="F1862" t="str">
        <f>INDEX(Branch[Area],MATCH(SOF[[#This Row],[Branch]],Branch[SortCode],0))</f>
        <v>Dublin</v>
      </c>
      <c r="G1862" t="str">
        <f>INDEX(Branch[Branch],MATCH(SOF[[#This Row],[Branch]],Branch[SortCode],0))</f>
        <v>Walkinstown</v>
      </c>
      <c r="V1862">
        <v>990612</v>
      </c>
      <c r="W1862" t="str">
        <f t="shared" si="34"/>
        <v>25612890</v>
      </c>
    </row>
    <row r="1863" spans="1:23" x14ac:dyDescent="0.55000000000000004">
      <c r="A1863" s="21" t="b">
        <f>SOF[[#This Row],[RepDate]]='Monthly-Individual-Data'!A1868</f>
        <v>0</v>
      </c>
      <c r="B1863" s="21">
        <v>44652</v>
      </c>
      <c r="C1863" t="s">
        <v>210</v>
      </c>
      <c r="D1863" t="s">
        <v>168</v>
      </c>
      <c r="E1863">
        <v>57</v>
      </c>
      <c r="F1863" t="str">
        <f>INDEX(Branch[Area],MATCH(SOF[[#This Row],[Branch]],Branch[SortCode],0))</f>
        <v>Dublin</v>
      </c>
      <c r="G1863" t="str">
        <f>INDEX(Branch[Branch],MATCH(SOF[[#This Row],[Branch]],Branch[SortCode],0))</f>
        <v>Walkinstown</v>
      </c>
      <c r="V1863">
        <v>990612</v>
      </c>
      <c r="W1863" t="str">
        <f t="shared" si="34"/>
        <v>25612890</v>
      </c>
    </row>
    <row r="1864" spans="1:23" x14ac:dyDescent="0.55000000000000004">
      <c r="A1864" s="21" t="b">
        <f>SOF[[#This Row],[RepDate]]='Monthly-Individual-Data'!A1869</f>
        <v>0</v>
      </c>
      <c r="B1864" s="21">
        <v>44652</v>
      </c>
      <c r="C1864" t="s">
        <v>210</v>
      </c>
      <c r="D1864" t="s">
        <v>169</v>
      </c>
      <c r="E1864">
        <v>5</v>
      </c>
      <c r="F1864" t="str">
        <f>INDEX(Branch[Area],MATCH(SOF[[#This Row],[Branch]],Branch[SortCode],0))</f>
        <v>Dublin</v>
      </c>
      <c r="G1864" t="str">
        <f>INDEX(Branch[Branch],MATCH(SOF[[#This Row],[Branch]],Branch[SortCode],0))</f>
        <v>Walkinstown</v>
      </c>
      <c r="V1864">
        <v>990612</v>
      </c>
      <c r="W1864" t="str">
        <f t="shared" si="34"/>
        <v>25612890</v>
      </c>
    </row>
    <row r="1865" spans="1:23" x14ac:dyDescent="0.55000000000000004">
      <c r="A1865" s="21" t="b">
        <f>SOF[[#This Row],[RepDate]]='Monthly-Individual-Data'!A1870</f>
        <v>0</v>
      </c>
      <c r="B1865" s="21">
        <v>44652</v>
      </c>
      <c r="C1865" t="s">
        <v>186</v>
      </c>
      <c r="D1865" t="s">
        <v>109</v>
      </c>
      <c r="E1865">
        <v>150</v>
      </c>
      <c r="F1865" t="str">
        <f>INDEX(Branch[Area],MATCH(SOF[[#This Row],[Branch]],Branch[SortCode],0))</f>
        <v>Dublin</v>
      </c>
      <c r="G1865" t="str">
        <f>INDEX(Branch[Branch],MATCH(SOF[[#This Row],[Branch]],Branch[SortCode],0))</f>
        <v>Artane</v>
      </c>
      <c r="V1865">
        <v>990616</v>
      </c>
      <c r="W1865" t="str">
        <f t="shared" si="34"/>
        <v>16161130</v>
      </c>
    </row>
    <row r="1866" spans="1:23" x14ac:dyDescent="0.55000000000000004">
      <c r="A1866" s="21" t="b">
        <f>SOF[[#This Row],[RepDate]]='Monthly-Individual-Data'!A1871</f>
        <v>0</v>
      </c>
      <c r="B1866" s="21">
        <v>44652</v>
      </c>
      <c r="C1866" t="s">
        <v>186</v>
      </c>
      <c r="D1866" t="s">
        <v>169</v>
      </c>
      <c r="E1866">
        <v>160</v>
      </c>
      <c r="F1866" t="str">
        <f>INDEX(Branch[Area],MATCH(SOF[[#This Row],[Branch]],Branch[SortCode],0))</f>
        <v>Dublin</v>
      </c>
      <c r="G1866" t="str">
        <f>INDEX(Branch[Branch],MATCH(SOF[[#This Row],[Branch]],Branch[SortCode],0))</f>
        <v>Artane</v>
      </c>
      <c r="V1866">
        <v>990616</v>
      </c>
      <c r="W1866" t="str">
        <f t="shared" si="34"/>
        <v>16161130</v>
      </c>
    </row>
    <row r="1867" spans="1:23" x14ac:dyDescent="0.55000000000000004">
      <c r="A1867" s="21" t="b">
        <f>SOF[[#This Row],[RepDate]]='Monthly-Individual-Data'!A1872</f>
        <v>0</v>
      </c>
      <c r="B1867" s="21">
        <v>44652</v>
      </c>
      <c r="C1867" t="s">
        <v>186</v>
      </c>
      <c r="D1867" t="s">
        <v>170</v>
      </c>
      <c r="E1867">
        <v>159</v>
      </c>
      <c r="F1867" t="str">
        <f>INDEX(Branch[Area],MATCH(SOF[[#This Row],[Branch]],Branch[SortCode],0))</f>
        <v>Dublin</v>
      </c>
      <c r="G1867" t="str">
        <f>INDEX(Branch[Branch],MATCH(SOF[[#This Row],[Branch]],Branch[SortCode],0))</f>
        <v>Artane</v>
      </c>
      <c r="V1867">
        <v>990616</v>
      </c>
      <c r="W1867" t="str">
        <f t="shared" si="34"/>
        <v>16161130</v>
      </c>
    </row>
    <row r="1868" spans="1:23" x14ac:dyDescent="0.55000000000000004">
      <c r="A1868" s="21" t="b">
        <f>SOF[[#This Row],[RepDate]]='Monthly-Individual-Data'!A1873</f>
        <v>0</v>
      </c>
      <c r="B1868" s="21">
        <v>44652</v>
      </c>
      <c r="C1868" t="s">
        <v>186</v>
      </c>
      <c r="D1868" t="s">
        <v>171</v>
      </c>
      <c r="E1868">
        <v>149</v>
      </c>
      <c r="F1868" t="str">
        <f>INDEX(Branch[Area],MATCH(SOF[[#This Row],[Branch]],Branch[SortCode],0))</f>
        <v>Dublin</v>
      </c>
      <c r="G1868" t="str">
        <f>INDEX(Branch[Branch],MATCH(SOF[[#This Row],[Branch]],Branch[SortCode],0))</f>
        <v>Artane</v>
      </c>
      <c r="V1868">
        <v>990616</v>
      </c>
      <c r="W1868" t="str">
        <f t="shared" si="34"/>
        <v>16161130</v>
      </c>
    </row>
    <row r="1869" spans="1:23" x14ac:dyDescent="0.55000000000000004">
      <c r="A1869" s="21" t="b">
        <f>SOF[[#This Row],[RepDate]]='Monthly-Individual-Data'!A1874</f>
        <v>0</v>
      </c>
      <c r="B1869" s="21">
        <v>44652</v>
      </c>
      <c r="C1869" t="s">
        <v>186</v>
      </c>
      <c r="D1869" t="s">
        <v>174</v>
      </c>
      <c r="E1869">
        <v>33</v>
      </c>
      <c r="F1869" t="str">
        <f>INDEX(Branch[Area],MATCH(SOF[[#This Row],[Branch]],Branch[SortCode],0))</f>
        <v>Dublin</v>
      </c>
      <c r="G1869" t="str">
        <f>INDEX(Branch[Branch],MATCH(SOF[[#This Row],[Branch]],Branch[SortCode],0))</f>
        <v>Artane</v>
      </c>
      <c r="V1869">
        <v>990616</v>
      </c>
      <c r="W1869" t="str">
        <f t="shared" si="34"/>
        <v>16161130</v>
      </c>
    </row>
    <row r="1870" spans="1:23" x14ac:dyDescent="0.55000000000000004">
      <c r="A1870" s="21" t="b">
        <f>SOF[[#This Row],[RepDate]]='Monthly-Individual-Data'!A1875</f>
        <v>0</v>
      </c>
      <c r="B1870" s="21">
        <v>44652</v>
      </c>
      <c r="C1870" t="s">
        <v>186</v>
      </c>
      <c r="D1870" t="s">
        <v>175</v>
      </c>
      <c r="E1870">
        <v>154</v>
      </c>
      <c r="F1870" t="str">
        <f>INDEX(Branch[Area],MATCH(SOF[[#This Row],[Branch]],Branch[SortCode],0))</f>
        <v>Dublin</v>
      </c>
      <c r="G1870" t="str">
        <f>INDEX(Branch[Branch],MATCH(SOF[[#This Row],[Branch]],Branch[SortCode],0))</f>
        <v>Artane</v>
      </c>
      <c r="V1870">
        <v>990616</v>
      </c>
      <c r="W1870" t="str">
        <f t="shared" si="34"/>
        <v>16161130</v>
      </c>
    </row>
    <row r="1871" spans="1:23" x14ac:dyDescent="0.55000000000000004">
      <c r="A1871" s="21" t="b">
        <f>SOF[[#This Row],[RepDate]]='Monthly-Individual-Data'!A1876</f>
        <v>0</v>
      </c>
      <c r="B1871" s="21">
        <v>44652</v>
      </c>
      <c r="C1871" t="s">
        <v>186</v>
      </c>
      <c r="D1871" t="s">
        <v>183</v>
      </c>
      <c r="E1871">
        <v>118</v>
      </c>
      <c r="F1871" t="str">
        <f>INDEX(Branch[Area],MATCH(SOF[[#This Row],[Branch]],Branch[SortCode],0))</f>
        <v>Dublin</v>
      </c>
      <c r="G1871" t="str">
        <f>INDEX(Branch[Branch],MATCH(SOF[[#This Row],[Branch]],Branch[SortCode],0))</f>
        <v>Artane</v>
      </c>
      <c r="V1871">
        <v>990616</v>
      </c>
      <c r="W1871" t="str">
        <f t="shared" si="34"/>
        <v>16161130</v>
      </c>
    </row>
    <row r="1872" spans="1:23" x14ac:dyDescent="0.55000000000000004">
      <c r="A1872" s="21" t="b">
        <f>SOF[[#This Row],[RepDate]]='Monthly-Individual-Data'!A1877</f>
        <v>0</v>
      </c>
      <c r="B1872" s="21">
        <v>44652</v>
      </c>
      <c r="C1872" t="s">
        <v>209</v>
      </c>
      <c r="D1872" t="s">
        <v>109</v>
      </c>
      <c r="E1872">
        <v>53</v>
      </c>
      <c r="F1872" t="str">
        <f>INDEX(Branch[Area],MATCH(SOF[[#This Row],[Branch]],Branch[SortCode],0))</f>
        <v>Dublin</v>
      </c>
      <c r="G1872" t="str">
        <f>INDEX(Branch[Branch],MATCH(SOF[[#This Row],[Branch]],Branch[SortCode],0))</f>
        <v>Dundrum</v>
      </c>
      <c r="V1872">
        <v>990620</v>
      </c>
      <c r="W1872" t="str">
        <f t="shared" si="34"/>
        <v>24620900</v>
      </c>
    </row>
    <row r="1873" spans="1:23" x14ac:dyDescent="0.55000000000000004">
      <c r="A1873" s="21" t="b">
        <f>SOF[[#This Row],[RepDate]]='Monthly-Individual-Data'!A1878</f>
        <v>0</v>
      </c>
      <c r="B1873" s="21">
        <v>44652</v>
      </c>
      <c r="C1873" t="s">
        <v>209</v>
      </c>
      <c r="D1873" t="s">
        <v>169</v>
      </c>
      <c r="E1873">
        <v>56</v>
      </c>
      <c r="F1873" t="str">
        <f>INDEX(Branch[Area],MATCH(SOF[[#This Row],[Branch]],Branch[SortCode],0))</f>
        <v>Dublin</v>
      </c>
      <c r="G1873" t="str">
        <f>INDEX(Branch[Branch],MATCH(SOF[[#This Row],[Branch]],Branch[SortCode],0))</f>
        <v>Dundrum</v>
      </c>
      <c r="V1873">
        <v>990620</v>
      </c>
      <c r="W1873" t="str">
        <f t="shared" si="34"/>
        <v>24620900</v>
      </c>
    </row>
    <row r="1874" spans="1:23" x14ac:dyDescent="0.55000000000000004">
      <c r="A1874" s="21" t="b">
        <f>SOF[[#This Row],[RepDate]]='Monthly-Individual-Data'!A1879</f>
        <v>0</v>
      </c>
      <c r="B1874" s="21">
        <v>44652</v>
      </c>
      <c r="C1874" t="s">
        <v>225</v>
      </c>
      <c r="D1874" t="s">
        <v>109</v>
      </c>
      <c r="E1874">
        <v>14</v>
      </c>
      <c r="F1874" t="str">
        <f>INDEX(Branch[Area],MATCH(SOF[[#This Row],[Branch]],Branch[SortCode],0))</f>
        <v>Dublin</v>
      </c>
      <c r="G1874" t="str">
        <f>INDEX(Branch[Branch],MATCH(SOF[[#This Row],[Branch]],Branch[SortCode],0))</f>
        <v>Bray</v>
      </c>
      <c r="V1874">
        <v>990623</v>
      </c>
      <c r="W1874" t="str">
        <f t="shared" si="34"/>
        <v>40623740</v>
      </c>
    </row>
    <row r="1875" spans="1:23" x14ac:dyDescent="0.55000000000000004">
      <c r="A1875" s="21" t="b">
        <f>SOF[[#This Row],[RepDate]]='Monthly-Individual-Data'!A1880</f>
        <v>0</v>
      </c>
      <c r="B1875" s="21">
        <v>44652</v>
      </c>
      <c r="C1875" t="s">
        <v>225</v>
      </c>
      <c r="D1875" t="s">
        <v>168</v>
      </c>
      <c r="E1875">
        <v>115</v>
      </c>
      <c r="F1875" t="str">
        <f>INDEX(Branch[Area],MATCH(SOF[[#This Row],[Branch]],Branch[SortCode],0))</f>
        <v>Dublin</v>
      </c>
      <c r="G1875" t="str">
        <f>INDEX(Branch[Branch],MATCH(SOF[[#This Row],[Branch]],Branch[SortCode],0))</f>
        <v>Bray</v>
      </c>
      <c r="V1875">
        <v>990623</v>
      </c>
      <c r="W1875" t="str">
        <f t="shared" si="34"/>
        <v>40623740</v>
      </c>
    </row>
    <row r="1876" spans="1:23" x14ac:dyDescent="0.55000000000000004">
      <c r="A1876" s="21" t="b">
        <f>SOF[[#This Row],[RepDate]]='Monthly-Individual-Data'!A1881</f>
        <v>0</v>
      </c>
      <c r="B1876" s="21">
        <v>44652</v>
      </c>
      <c r="C1876" t="s">
        <v>225</v>
      </c>
      <c r="D1876" t="s">
        <v>169</v>
      </c>
      <c r="E1876">
        <v>52</v>
      </c>
      <c r="F1876" t="str">
        <f>INDEX(Branch[Area],MATCH(SOF[[#This Row],[Branch]],Branch[SortCode],0))</f>
        <v>Dublin</v>
      </c>
      <c r="G1876" t="str">
        <f>INDEX(Branch[Branch],MATCH(SOF[[#This Row],[Branch]],Branch[SortCode],0))</f>
        <v>Bray</v>
      </c>
      <c r="V1876">
        <v>990623</v>
      </c>
      <c r="W1876" t="str">
        <f t="shared" si="34"/>
        <v>40623740</v>
      </c>
    </row>
    <row r="1877" spans="1:23" x14ac:dyDescent="0.55000000000000004">
      <c r="A1877" s="21" t="b">
        <f>SOF[[#This Row],[RepDate]]='Monthly-Individual-Data'!A1882</f>
        <v>0</v>
      </c>
      <c r="B1877" s="21">
        <v>44652</v>
      </c>
      <c r="C1877" t="s">
        <v>225</v>
      </c>
      <c r="D1877" t="s">
        <v>171</v>
      </c>
      <c r="E1877">
        <v>11</v>
      </c>
      <c r="F1877" t="str">
        <f>INDEX(Branch[Area],MATCH(SOF[[#This Row],[Branch]],Branch[SortCode],0))</f>
        <v>Dublin</v>
      </c>
      <c r="G1877" t="str">
        <f>INDEX(Branch[Branch],MATCH(SOF[[#This Row],[Branch]],Branch[SortCode],0))</f>
        <v>Bray</v>
      </c>
      <c r="V1877">
        <v>990623</v>
      </c>
      <c r="W1877" t="str">
        <f t="shared" si="34"/>
        <v>40623740</v>
      </c>
    </row>
    <row r="1878" spans="1:23" x14ac:dyDescent="0.55000000000000004">
      <c r="A1878" s="21" t="b">
        <f>SOF[[#This Row],[RepDate]]='Monthly-Individual-Data'!A1883</f>
        <v>0</v>
      </c>
      <c r="B1878" s="21">
        <v>44652</v>
      </c>
      <c r="C1878" t="s">
        <v>225</v>
      </c>
      <c r="D1878" t="s">
        <v>172</v>
      </c>
      <c r="E1878">
        <v>99</v>
      </c>
      <c r="F1878" t="str">
        <f>INDEX(Branch[Area],MATCH(SOF[[#This Row],[Branch]],Branch[SortCode],0))</f>
        <v>Dublin</v>
      </c>
      <c r="G1878" t="str">
        <f>INDEX(Branch[Branch],MATCH(SOF[[#This Row],[Branch]],Branch[SortCode],0))</f>
        <v>Bray</v>
      </c>
      <c r="V1878">
        <v>990623</v>
      </c>
      <c r="W1878" t="str">
        <f t="shared" si="34"/>
        <v>40623740</v>
      </c>
    </row>
    <row r="1879" spans="1:23" x14ac:dyDescent="0.55000000000000004">
      <c r="A1879" s="21" t="b">
        <f>SOF[[#This Row],[RepDate]]='Monthly-Individual-Data'!A1884</f>
        <v>0</v>
      </c>
      <c r="B1879" s="21">
        <v>44652</v>
      </c>
      <c r="C1879" t="s">
        <v>225</v>
      </c>
      <c r="D1879" t="s">
        <v>175</v>
      </c>
      <c r="E1879">
        <v>87</v>
      </c>
      <c r="F1879" t="str">
        <f>INDEX(Branch[Area],MATCH(SOF[[#This Row],[Branch]],Branch[SortCode],0))</f>
        <v>Dublin</v>
      </c>
      <c r="G1879" t="str">
        <f>INDEX(Branch[Branch],MATCH(SOF[[#This Row],[Branch]],Branch[SortCode],0))</f>
        <v>Bray</v>
      </c>
      <c r="V1879">
        <v>990623</v>
      </c>
      <c r="W1879" t="str">
        <f t="shared" si="34"/>
        <v>40623740</v>
      </c>
    </row>
    <row r="1880" spans="1:23" x14ac:dyDescent="0.55000000000000004">
      <c r="A1880" s="21" t="b">
        <f>SOF[[#This Row],[RepDate]]='Monthly-Individual-Data'!A1885</f>
        <v>0</v>
      </c>
      <c r="B1880" s="21">
        <v>44652</v>
      </c>
      <c r="C1880" t="s">
        <v>225</v>
      </c>
      <c r="D1880" t="s">
        <v>182</v>
      </c>
      <c r="E1880">
        <v>56</v>
      </c>
      <c r="F1880" t="str">
        <f>INDEX(Branch[Area],MATCH(SOF[[#This Row],[Branch]],Branch[SortCode],0))</f>
        <v>Dublin</v>
      </c>
      <c r="G1880" t="str">
        <f>INDEX(Branch[Branch],MATCH(SOF[[#This Row],[Branch]],Branch[SortCode],0))</f>
        <v>Bray</v>
      </c>
      <c r="V1880">
        <v>990623</v>
      </c>
      <c r="W1880" t="str">
        <f t="shared" si="34"/>
        <v>40623740</v>
      </c>
    </row>
    <row r="1881" spans="1:23" x14ac:dyDescent="0.55000000000000004">
      <c r="A1881" s="21" t="b">
        <f>SOF[[#This Row],[RepDate]]='Monthly-Individual-Data'!A1886</f>
        <v>0</v>
      </c>
      <c r="B1881" s="21">
        <v>44652</v>
      </c>
      <c r="C1881" t="s">
        <v>221</v>
      </c>
      <c r="D1881" t="s">
        <v>109</v>
      </c>
      <c r="E1881">
        <v>84</v>
      </c>
      <c r="F1881" t="str">
        <f>INDEX(Branch[Area],MATCH(SOF[[#This Row],[Branch]],Branch[SortCode],0))</f>
        <v>Dublin</v>
      </c>
      <c r="G1881" t="str">
        <f>INDEX(Branch[Branch],MATCH(SOF[[#This Row],[Branch]],Branch[SortCode],0))</f>
        <v>Tallaght</v>
      </c>
      <c r="V1881">
        <v>990624</v>
      </c>
      <c r="W1881" t="str">
        <f t="shared" si="34"/>
        <v>36624780</v>
      </c>
    </row>
    <row r="1882" spans="1:23" x14ac:dyDescent="0.55000000000000004">
      <c r="A1882" s="21" t="b">
        <f>SOF[[#This Row],[RepDate]]='Monthly-Individual-Data'!A1887</f>
        <v>0</v>
      </c>
      <c r="B1882" s="21">
        <v>44652</v>
      </c>
      <c r="C1882" t="s">
        <v>221</v>
      </c>
      <c r="D1882" t="s">
        <v>169</v>
      </c>
      <c r="E1882">
        <v>97</v>
      </c>
      <c r="F1882" t="str">
        <f>INDEX(Branch[Area],MATCH(SOF[[#This Row],[Branch]],Branch[SortCode],0))</f>
        <v>Dublin</v>
      </c>
      <c r="G1882" t="str">
        <f>INDEX(Branch[Branch],MATCH(SOF[[#This Row],[Branch]],Branch[SortCode],0))</f>
        <v>Tallaght</v>
      </c>
      <c r="V1882">
        <v>990624</v>
      </c>
      <c r="W1882" t="str">
        <f t="shared" si="34"/>
        <v>36624780</v>
      </c>
    </row>
    <row r="1883" spans="1:23" x14ac:dyDescent="0.55000000000000004">
      <c r="A1883" s="21" t="b">
        <f>SOF[[#This Row],[RepDate]]='Monthly-Individual-Data'!A1888</f>
        <v>0</v>
      </c>
      <c r="B1883" s="21">
        <v>44652</v>
      </c>
      <c r="C1883" t="s">
        <v>221</v>
      </c>
      <c r="D1883" t="s">
        <v>174</v>
      </c>
      <c r="E1883">
        <v>115</v>
      </c>
      <c r="F1883" t="str">
        <f>INDEX(Branch[Area],MATCH(SOF[[#This Row],[Branch]],Branch[SortCode],0))</f>
        <v>Dublin</v>
      </c>
      <c r="G1883" t="str">
        <f>INDEX(Branch[Branch],MATCH(SOF[[#This Row],[Branch]],Branch[SortCode],0))</f>
        <v>Tallaght</v>
      </c>
      <c r="V1883">
        <v>990624</v>
      </c>
      <c r="W1883" t="str">
        <f t="shared" si="34"/>
        <v>36624780</v>
      </c>
    </row>
    <row r="1884" spans="1:23" x14ac:dyDescent="0.55000000000000004">
      <c r="A1884" s="21" t="b">
        <f>SOF[[#This Row],[RepDate]]='Monthly-Individual-Data'!A1889</f>
        <v>0</v>
      </c>
      <c r="B1884" s="21">
        <v>44652</v>
      </c>
      <c r="C1884" t="s">
        <v>189</v>
      </c>
      <c r="D1884" t="s">
        <v>109</v>
      </c>
      <c r="E1884">
        <v>158</v>
      </c>
      <c r="F1884" t="str">
        <f>INDEX(Branch[Area],MATCH(SOF[[#This Row],[Branch]],Branch[SortCode],0))</f>
        <v>Dublin</v>
      </c>
      <c r="G1884" t="str">
        <f>INDEX(Branch[Branch],MATCH(SOF[[#This Row],[Branch]],Branch[SortCode],0))</f>
        <v>Baggot St</v>
      </c>
      <c r="V1884">
        <v>990626</v>
      </c>
      <c r="W1884" t="str">
        <f t="shared" si="34"/>
        <v>46261100</v>
      </c>
    </row>
    <row r="1885" spans="1:23" x14ac:dyDescent="0.55000000000000004">
      <c r="A1885" s="21" t="b">
        <f>SOF[[#This Row],[RepDate]]='Monthly-Individual-Data'!A1890</f>
        <v>0</v>
      </c>
      <c r="B1885" s="21">
        <v>44652</v>
      </c>
      <c r="C1885" t="s">
        <v>189</v>
      </c>
      <c r="D1885" t="s">
        <v>169</v>
      </c>
      <c r="E1885">
        <v>71</v>
      </c>
      <c r="F1885" t="str">
        <f>INDEX(Branch[Area],MATCH(SOF[[#This Row],[Branch]],Branch[SortCode],0))</f>
        <v>Dublin</v>
      </c>
      <c r="G1885" t="str">
        <f>INDEX(Branch[Branch],MATCH(SOF[[#This Row],[Branch]],Branch[SortCode],0))</f>
        <v>Baggot St</v>
      </c>
      <c r="V1885">
        <v>990626</v>
      </c>
      <c r="W1885" t="str">
        <f t="shared" si="34"/>
        <v>46261100</v>
      </c>
    </row>
    <row r="1886" spans="1:23" x14ac:dyDescent="0.55000000000000004">
      <c r="A1886" s="21" t="b">
        <f>SOF[[#This Row],[RepDate]]='Monthly-Individual-Data'!A1891</f>
        <v>0</v>
      </c>
      <c r="B1886" s="21">
        <v>44652</v>
      </c>
      <c r="C1886" t="s">
        <v>206</v>
      </c>
      <c r="D1886" t="s">
        <v>109</v>
      </c>
      <c r="E1886">
        <v>148</v>
      </c>
      <c r="F1886" t="str">
        <f>INDEX(Branch[Area],MATCH(SOF[[#This Row],[Branch]],Branch[SortCode],0))</f>
        <v>Dublin</v>
      </c>
      <c r="G1886" t="str">
        <f>INDEX(Branch[Branch],MATCH(SOF[[#This Row],[Branch]],Branch[SortCode],0))</f>
        <v>Stillorgan</v>
      </c>
      <c r="V1886">
        <v>990629</v>
      </c>
      <c r="W1886" t="str">
        <f t="shared" si="34"/>
        <v>21629930</v>
      </c>
    </row>
    <row r="1887" spans="1:23" x14ac:dyDescent="0.55000000000000004">
      <c r="A1887" s="21" t="b">
        <f>SOF[[#This Row],[RepDate]]='Monthly-Individual-Data'!A1892</f>
        <v>0</v>
      </c>
      <c r="B1887" s="21">
        <v>44652</v>
      </c>
      <c r="C1887" t="s">
        <v>206</v>
      </c>
      <c r="D1887" t="s">
        <v>168</v>
      </c>
      <c r="E1887">
        <v>118</v>
      </c>
      <c r="F1887" t="str">
        <f>INDEX(Branch[Area],MATCH(SOF[[#This Row],[Branch]],Branch[SortCode],0))</f>
        <v>Dublin</v>
      </c>
      <c r="G1887" t="str">
        <f>INDEX(Branch[Branch],MATCH(SOF[[#This Row],[Branch]],Branch[SortCode],0))</f>
        <v>Stillorgan</v>
      </c>
      <c r="V1887">
        <v>990629</v>
      </c>
      <c r="W1887" t="str">
        <f t="shared" si="34"/>
        <v>21629930</v>
      </c>
    </row>
    <row r="1888" spans="1:23" x14ac:dyDescent="0.55000000000000004">
      <c r="A1888" s="21" t="b">
        <f>SOF[[#This Row],[RepDate]]='Monthly-Individual-Data'!A1893</f>
        <v>0</v>
      </c>
      <c r="B1888" s="21">
        <v>44652</v>
      </c>
      <c r="C1888" t="s">
        <v>206</v>
      </c>
      <c r="D1888" t="s">
        <v>169</v>
      </c>
      <c r="E1888">
        <v>96</v>
      </c>
      <c r="F1888" t="str">
        <f>INDEX(Branch[Area],MATCH(SOF[[#This Row],[Branch]],Branch[SortCode],0))</f>
        <v>Dublin</v>
      </c>
      <c r="G1888" t="str">
        <f>INDEX(Branch[Branch],MATCH(SOF[[#This Row],[Branch]],Branch[SortCode],0))</f>
        <v>Stillorgan</v>
      </c>
      <c r="V1888">
        <v>990629</v>
      </c>
      <c r="W1888" t="str">
        <f t="shared" si="34"/>
        <v>21629930</v>
      </c>
    </row>
    <row r="1889" spans="1:23" x14ac:dyDescent="0.55000000000000004">
      <c r="A1889" s="21" t="b">
        <f>SOF[[#This Row],[RepDate]]='Monthly-Individual-Data'!A1894</f>
        <v>0</v>
      </c>
      <c r="B1889" s="21">
        <v>44652</v>
      </c>
      <c r="C1889" t="s">
        <v>206</v>
      </c>
      <c r="D1889" t="s">
        <v>171</v>
      </c>
      <c r="E1889">
        <v>76</v>
      </c>
      <c r="F1889" t="str">
        <f>INDEX(Branch[Area],MATCH(SOF[[#This Row],[Branch]],Branch[SortCode],0))</f>
        <v>Dublin</v>
      </c>
      <c r="G1889" t="str">
        <f>INDEX(Branch[Branch],MATCH(SOF[[#This Row],[Branch]],Branch[SortCode],0))</f>
        <v>Stillorgan</v>
      </c>
      <c r="V1889">
        <v>990629</v>
      </c>
      <c r="W1889" t="str">
        <f t="shared" si="34"/>
        <v>21629930</v>
      </c>
    </row>
    <row r="1890" spans="1:23" x14ac:dyDescent="0.55000000000000004">
      <c r="A1890" s="21" t="b">
        <f>SOF[[#This Row],[RepDate]]='Monthly-Individual-Data'!A1895</f>
        <v>0</v>
      </c>
      <c r="B1890" s="21">
        <v>44652</v>
      </c>
      <c r="C1890" t="s">
        <v>206</v>
      </c>
      <c r="D1890" t="s">
        <v>172</v>
      </c>
      <c r="E1890">
        <v>44</v>
      </c>
      <c r="F1890" t="str">
        <f>INDEX(Branch[Area],MATCH(SOF[[#This Row],[Branch]],Branch[SortCode],0))</f>
        <v>Dublin</v>
      </c>
      <c r="G1890" t="str">
        <f>INDEX(Branch[Branch],MATCH(SOF[[#This Row],[Branch]],Branch[SortCode],0))</f>
        <v>Stillorgan</v>
      </c>
      <c r="V1890">
        <v>990629</v>
      </c>
      <c r="W1890" t="str">
        <f t="shared" si="34"/>
        <v>21629930</v>
      </c>
    </row>
    <row r="1891" spans="1:23" x14ac:dyDescent="0.55000000000000004">
      <c r="A1891" s="21" t="b">
        <f>SOF[[#This Row],[RepDate]]='Monthly-Individual-Data'!A1896</f>
        <v>0</v>
      </c>
      <c r="B1891" s="21">
        <v>44652</v>
      </c>
      <c r="C1891" t="s">
        <v>206</v>
      </c>
      <c r="D1891" t="s">
        <v>174</v>
      </c>
      <c r="E1891">
        <v>96</v>
      </c>
      <c r="F1891" t="str">
        <f>INDEX(Branch[Area],MATCH(SOF[[#This Row],[Branch]],Branch[SortCode],0))</f>
        <v>Dublin</v>
      </c>
      <c r="G1891" t="str">
        <f>INDEX(Branch[Branch],MATCH(SOF[[#This Row],[Branch]],Branch[SortCode],0))</f>
        <v>Stillorgan</v>
      </c>
      <c r="V1891">
        <v>990629</v>
      </c>
      <c r="W1891" t="str">
        <f t="shared" si="34"/>
        <v>21629930</v>
      </c>
    </row>
    <row r="1892" spans="1:23" x14ac:dyDescent="0.55000000000000004">
      <c r="A1892" s="21" t="b">
        <f>SOF[[#This Row],[RepDate]]='Monthly-Individual-Data'!A1897</f>
        <v>0</v>
      </c>
      <c r="B1892" s="21">
        <v>44652</v>
      </c>
      <c r="C1892" t="s">
        <v>206</v>
      </c>
      <c r="D1892" t="s">
        <v>175</v>
      </c>
      <c r="E1892">
        <v>21</v>
      </c>
      <c r="F1892" t="str">
        <f>INDEX(Branch[Area],MATCH(SOF[[#This Row],[Branch]],Branch[SortCode],0))</f>
        <v>Dublin</v>
      </c>
      <c r="G1892" t="str">
        <f>INDEX(Branch[Branch],MATCH(SOF[[#This Row],[Branch]],Branch[SortCode],0))</f>
        <v>Stillorgan</v>
      </c>
      <c r="V1892">
        <v>990629</v>
      </c>
      <c r="W1892" t="str">
        <f t="shared" si="34"/>
        <v>21629930</v>
      </c>
    </row>
    <row r="1893" spans="1:23" x14ac:dyDescent="0.55000000000000004">
      <c r="A1893" s="21" t="b">
        <f>SOF[[#This Row],[RepDate]]='Monthly-Individual-Data'!A1898</f>
        <v>0</v>
      </c>
      <c r="B1893" s="21">
        <v>44652</v>
      </c>
      <c r="C1893" t="s">
        <v>206</v>
      </c>
      <c r="D1893" t="s">
        <v>176</v>
      </c>
      <c r="E1893">
        <v>157</v>
      </c>
      <c r="F1893" t="str">
        <f>INDEX(Branch[Area],MATCH(SOF[[#This Row],[Branch]],Branch[SortCode],0))</f>
        <v>Dublin</v>
      </c>
      <c r="G1893" t="str">
        <f>INDEX(Branch[Branch],MATCH(SOF[[#This Row],[Branch]],Branch[SortCode],0))</f>
        <v>Stillorgan</v>
      </c>
      <c r="V1893">
        <v>990629</v>
      </c>
      <c r="W1893" t="str">
        <f t="shared" si="34"/>
        <v>21629930</v>
      </c>
    </row>
    <row r="1894" spans="1:23" x14ac:dyDescent="0.55000000000000004">
      <c r="A1894" s="21" t="b">
        <f>SOF[[#This Row],[RepDate]]='Monthly-Individual-Data'!A1899</f>
        <v>0</v>
      </c>
      <c r="B1894" s="21">
        <v>44652</v>
      </c>
      <c r="C1894" t="s">
        <v>187</v>
      </c>
      <c r="D1894" t="s">
        <v>109</v>
      </c>
      <c r="E1894">
        <v>134</v>
      </c>
      <c r="F1894" t="str">
        <f>INDEX(Branch[Area],MATCH(SOF[[#This Row],[Branch]],Branch[SortCode],0))</f>
        <v>Dublin</v>
      </c>
      <c r="G1894" t="str">
        <f>INDEX(Branch[Branch],MATCH(SOF[[#This Row],[Branch]],Branch[SortCode],0))</f>
        <v>Raheny</v>
      </c>
      <c r="V1894">
        <v>990641</v>
      </c>
      <c r="W1894" t="str">
        <f t="shared" si="34"/>
        <v>26411120</v>
      </c>
    </row>
    <row r="1895" spans="1:23" x14ac:dyDescent="0.55000000000000004">
      <c r="A1895" s="21" t="b">
        <f>SOF[[#This Row],[RepDate]]='Monthly-Individual-Data'!A1900</f>
        <v>0</v>
      </c>
      <c r="B1895" s="21">
        <v>44652</v>
      </c>
      <c r="C1895" t="s">
        <v>187</v>
      </c>
      <c r="D1895" t="s">
        <v>169</v>
      </c>
      <c r="E1895">
        <v>13</v>
      </c>
      <c r="F1895" t="str">
        <f>INDEX(Branch[Area],MATCH(SOF[[#This Row],[Branch]],Branch[SortCode],0))</f>
        <v>Dublin</v>
      </c>
      <c r="G1895" t="str">
        <f>INDEX(Branch[Branch],MATCH(SOF[[#This Row],[Branch]],Branch[SortCode],0))</f>
        <v>Raheny</v>
      </c>
      <c r="V1895">
        <v>990641</v>
      </c>
      <c r="W1895" t="str">
        <f t="shared" si="34"/>
        <v>26411120</v>
      </c>
    </row>
    <row r="1896" spans="1:23" x14ac:dyDescent="0.55000000000000004">
      <c r="A1896" s="21" t="b">
        <f>SOF[[#This Row],[RepDate]]='Monthly-Individual-Data'!A1901</f>
        <v>0</v>
      </c>
      <c r="B1896" s="21">
        <v>44652</v>
      </c>
      <c r="C1896" t="s">
        <v>187</v>
      </c>
      <c r="D1896" t="s">
        <v>171</v>
      </c>
      <c r="E1896">
        <v>130</v>
      </c>
      <c r="F1896" t="str">
        <f>INDEX(Branch[Area],MATCH(SOF[[#This Row],[Branch]],Branch[SortCode],0))</f>
        <v>Dublin</v>
      </c>
      <c r="G1896" t="str">
        <f>INDEX(Branch[Branch],MATCH(SOF[[#This Row],[Branch]],Branch[SortCode],0))</f>
        <v>Raheny</v>
      </c>
      <c r="V1896">
        <v>990641</v>
      </c>
      <c r="W1896" t="str">
        <f t="shared" si="34"/>
        <v>26411120</v>
      </c>
    </row>
    <row r="1897" spans="1:23" x14ac:dyDescent="0.55000000000000004">
      <c r="A1897" s="21" t="b">
        <f>SOF[[#This Row],[RepDate]]='Monthly-Individual-Data'!A1902</f>
        <v>0</v>
      </c>
      <c r="B1897" s="21">
        <v>44652</v>
      </c>
      <c r="C1897" t="s">
        <v>187</v>
      </c>
      <c r="D1897" t="s">
        <v>182</v>
      </c>
      <c r="E1897">
        <v>79</v>
      </c>
      <c r="F1897" t="str">
        <f>INDEX(Branch[Area],MATCH(SOF[[#This Row],[Branch]],Branch[SortCode],0))</f>
        <v>Dublin</v>
      </c>
      <c r="G1897" t="str">
        <f>INDEX(Branch[Branch],MATCH(SOF[[#This Row],[Branch]],Branch[SortCode],0))</f>
        <v>Raheny</v>
      </c>
      <c r="V1897">
        <v>990641</v>
      </c>
      <c r="W1897" t="str">
        <f t="shared" si="34"/>
        <v>26411120</v>
      </c>
    </row>
    <row r="1898" spans="1:23" x14ac:dyDescent="0.55000000000000004">
      <c r="A1898" s="21" t="b">
        <f>SOF[[#This Row],[RepDate]]='Monthly-Individual-Data'!A1903</f>
        <v>0</v>
      </c>
      <c r="B1898" s="21">
        <v>44652</v>
      </c>
      <c r="C1898" t="s">
        <v>192</v>
      </c>
      <c r="D1898" t="s">
        <v>109</v>
      </c>
      <c r="E1898">
        <v>98</v>
      </c>
      <c r="F1898" t="str">
        <f>INDEX(Branch[Area],MATCH(SOF[[#This Row],[Branch]],Branch[SortCode],0))</f>
        <v>Dublin</v>
      </c>
      <c r="G1898" t="str">
        <f>INDEX(Branch[Branch],MATCH(SOF[[#This Row],[Branch]],Branch[SortCode],0))</f>
        <v>Rathfarnham</v>
      </c>
      <c r="V1898">
        <v>990642</v>
      </c>
      <c r="W1898" t="str">
        <f t="shared" si="34"/>
        <v>76421070</v>
      </c>
    </row>
    <row r="1899" spans="1:23" x14ac:dyDescent="0.55000000000000004">
      <c r="A1899" s="21" t="b">
        <f>SOF[[#This Row],[RepDate]]='Monthly-Individual-Data'!A1904</f>
        <v>0</v>
      </c>
      <c r="B1899" s="21">
        <v>44652</v>
      </c>
      <c r="C1899" t="s">
        <v>192</v>
      </c>
      <c r="D1899" t="s">
        <v>169</v>
      </c>
      <c r="E1899">
        <v>68</v>
      </c>
      <c r="F1899" t="str">
        <f>INDEX(Branch[Area],MATCH(SOF[[#This Row],[Branch]],Branch[SortCode],0))</f>
        <v>Dublin</v>
      </c>
      <c r="G1899" t="str">
        <f>INDEX(Branch[Branch],MATCH(SOF[[#This Row],[Branch]],Branch[SortCode],0))</f>
        <v>Rathfarnham</v>
      </c>
      <c r="V1899">
        <v>990642</v>
      </c>
      <c r="W1899" t="str">
        <f t="shared" si="34"/>
        <v>76421070</v>
      </c>
    </row>
    <row r="1900" spans="1:23" x14ac:dyDescent="0.55000000000000004">
      <c r="A1900" s="21" t="b">
        <f>SOF[[#This Row],[RepDate]]='Monthly-Individual-Data'!A1905</f>
        <v>0</v>
      </c>
      <c r="B1900" s="21">
        <v>44652</v>
      </c>
      <c r="C1900" t="s">
        <v>192</v>
      </c>
      <c r="D1900" t="s">
        <v>174</v>
      </c>
      <c r="E1900">
        <v>15</v>
      </c>
      <c r="F1900" t="str">
        <f>INDEX(Branch[Area],MATCH(SOF[[#This Row],[Branch]],Branch[SortCode],0))</f>
        <v>Dublin</v>
      </c>
      <c r="G1900" t="str">
        <f>INDEX(Branch[Branch],MATCH(SOF[[#This Row],[Branch]],Branch[SortCode],0))</f>
        <v>Rathfarnham</v>
      </c>
      <c r="V1900">
        <v>990642</v>
      </c>
      <c r="W1900" t="str">
        <f t="shared" si="34"/>
        <v>76421070</v>
      </c>
    </row>
    <row r="1901" spans="1:23" x14ac:dyDescent="0.55000000000000004">
      <c r="A1901" s="21" t="b">
        <f>SOF[[#This Row],[RepDate]]='Monthly-Individual-Data'!A1906</f>
        <v>0</v>
      </c>
      <c r="B1901" s="21">
        <v>44652</v>
      </c>
      <c r="C1901" t="s">
        <v>215</v>
      </c>
      <c r="D1901" t="s">
        <v>168</v>
      </c>
      <c r="E1901">
        <v>28</v>
      </c>
      <c r="F1901" t="str">
        <f>INDEX(Branch[Area],MATCH(SOF[[#This Row],[Branch]],Branch[SortCode],0))</f>
        <v>Dublin</v>
      </c>
      <c r="G1901" t="str">
        <f>INDEX(Branch[Branch],MATCH(SOF[[#This Row],[Branch]],Branch[SortCode],0))</f>
        <v>Blanchardstown NTC</v>
      </c>
      <c r="V1901">
        <v>990651</v>
      </c>
      <c r="W1901" t="str">
        <f t="shared" si="34"/>
        <v>30651840</v>
      </c>
    </row>
    <row r="1902" spans="1:23" x14ac:dyDescent="0.55000000000000004">
      <c r="A1902" s="21" t="b">
        <f>SOF[[#This Row],[RepDate]]='Monthly-Individual-Data'!A1907</f>
        <v>0</v>
      </c>
      <c r="B1902" s="21">
        <v>44652</v>
      </c>
      <c r="C1902" t="s">
        <v>215</v>
      </c>
      <c r="D1902" t="s">
        <v>169</v>
      </c>
      <c r="E1902">
        <v>16</v>
      </c>
      <c r="F1902" t="str">
        <f>INDEX(Branch[Area],MATCH(SOF[[#This Row],[Branch]],Branch[SortCode],0))</f>
        <v>Dublin</v>
      </c>
      <c r="G1902" t="str">
        <f>INDEX(Branch[Branch],MATCH(SOF[[#This Row],[Branch]],Branch[SortCode],0))</f>
        <v>Blanchardstown NTC</v>
      </c>
      <c r="V1902">
        <v>990651</v>
      </c>
      <c r="W1902" t="str">
        <f t="shared" si="34"/>
        <v>30651840</v>
      </c>
    </row>
    <row r="1903" spans="1:23" x14ac:dyDescent="0.55000000000000004">
      <c r="A1903" s="21" t="b">
        <f>SOF[[#This Row],[RepDate]]='Monthly-Individual-Data'!A1908</f>
        <v>0</v>
      </c>
      <c r="B1903" s="21">
        <v>44652</v>
      </c>
      <c r="C1903" t="s">
        <v>215</v>
      </c>
      <c r="D1903" t="s">
        <v>171</v>
      </c>
      <c r="E1903">
        <v>63</v>
      </c>
      <c r="F1903" t="str">
        <f>INDEX(Branch[Area],MATCH(SOF[[#This Row],[Branch]],Branch[SortCode],0))</f>
        <v>Dublin</v>
      </c>
      <c r="G1903" t="str">
        <f>INDEX(Branch[Branch],MATCH(SOF[[#This Row],[Branch]],Branch[SortCode],0))</f>
        <v>Blanchardstown NTC</v>
      </c>
      <c r="V1903">
        <v>990651</v>
      </c>
      <c r="W1903" t="str">
        <f t="shared" si="34"/>
        <v>30651840</v>
      </c>
    </row>
    <row r="1904" spans="1:23" x14ac:dyDescent="0.55000000000000004">
      <c r="A1904" s="21" t="b">
        <f>SOF[[#This Row],[RepDate]]='Monthly-Individual-Data'!A1909</f>
        <v>0</v>
      </c>
      <c r="B1904" s="21">
        <v>44652</v>
      </c>
      <c r="C1904" t="s">
        <v>215</v>
      </c>
      <c r="D1904" t="s">
        <v>172</v>
      </c>
      <c r="E1904">
        <v>84</v>
      </c>
      <c r="F1904" t="str">
        <f>INDEX(Branch[Area],MATCH(SOF[[#This Row],[Branch]],Branch[SortCode],0))</f>
        <v>Dublin</v>
      </c>
      <c r="G1904" t="str">
        <f>INDEX(Branch[Branch],MATCH(SOF[[#This Row],[Branch]],Branch[SortCode],0))</f>
        <v>Blanchardstown NTC</v>
      </c>
      <c r="V1904">
        <v>990651</v>
      </c>
      <c r="W1904" t="str">
        <f t="shared" si="34"/>
        <v>30651840</v>
      </c>
    </row>
    <row r="1905" spans="1:23" x14ac:dyDescent="0.55000000000000004">
      <c r="A1905" s="21" t="b">
        <f>SOF[[#This Row],[RepDate]]='Monthly-Individual-Data'!A1910</f>
        <v>0</v>
      </c>
      <c r="B1905" s="21">
        <v>44652</v>
      </c>
      <c r="C1905" t="s">
        <v>215</v>
      </c>
      <c r="D1905" t="s">
        <v>174</v>
      </c>
      <c r="E1905">
        <v>149</v>
      </c>
      <c r="F1905" t="str">
        <f>INDEX(Branch[Area],MATCH(SOF[[#This Row],[Branch]],Branch[SortCode],0))</f>
        <v>Dublin</v>
      </c>
      <c r="G1905" t="str">
        <f>INDEX(Branch[Branch],MATCH(SOF[[#This Row],[Branch]],Branch[SortCode],0))</f>
        <v>Blanchardstown NTC</v>
      </c>
      <c r="V1905">
        <v>990651</v>
      </c>
      <c r="W1905" t="str">
        <f t="shared" si="34"/>
        <v>30651840</v>
      </c>
    </row>
    <row r="1906" spans="1:23" x14ac:dyDescent="0.55000000000000004">
      <c r="A1906" s="21" t="b">
        <f>SOF[[#This Row],[RepDate]]='Monthly-Individual-Data'!A1911</f>
        <v>0</v>
      </c>
      <c r="B1906" s="21">
        <v>44652</v>
      </c>
      <c r="C1906" t="s">
        <v>215</v>
      </c>
      <c r="D1906" t="s">
        <v>175</v>
      </c>
      <c r="E1906">
        <v>47</v>
      </c>
      <c r="F1906" t="str">
        <f>INDEX(Branch[Area],MATCH(SOF[[#This Row],[Branch]],Branch[SortCode],0))</f>
        <v>Dublin</v>
      </c>
      <c r="G1906" t="str">
        <f>INDEX(Branch[Branch],MATCH(SOF[[#This Row],[Branch]],Branch[SortCode],0))</f>
        <v>Blanchardstown NTC</v>
      </c>
      <c r="V1906">
        <v>990651</v>
      </c>
      <c r="W1906" t="str">
        <f t="shared" si="34"/>
        <v>30651840</v>
      </c>
    </row>
    <row r="1907" spans="1:23" x14ac:dyDescent="0.55000000000000004">
      <c r="A1907" s="21" t="b">
        <f>SOF[[#This Row],[RepDate]]='Monthly-Individual-Data'!A1912</f>
        <v>0</v>
      </c>
      <c r="B1907" s="21">
        <v>44652</v>
      </c>
      <c r="C1907" t="s">
        <v>215</v>
      </c>
      <c r="D1907" t="s">
        <v>177</v>
      </c>
      <c r="E1907">
        <v>22</v>
      </c>
      <c r="F1907" t="str">
        <f>INDEX(Branch[Area],MATCH(SOF[[#This Row],[Branch]],Branch[SortCode],0))</f>
        <v>Dublin</v>
      </c>
      <c r="G1907" t="str">
        <f>INDEX(Branch[Branch],MATCH(SOF[[#This Row],[Branch]],Branch[SortCode],0))</f>
        <v>Blanchardstown NTC</v>
      </c>
      <c r="V1907">
        <v>990651</v>
      </c>
      <c r="W1907" t="str">
        <f t="shared" si="34"/>
        <v>30651840</v>
      </c>
    </row>
    <row r="1908" spans="1:23" x14ac:dyDescent="0.55000000000000004">
      <c r="A1908" s="21" t="b">
        <f>SOF[[#This Row],[RepDate]]='Monthly-Individual-Data'!A1913</f>
        <v>0</v>
      </c>
      <c r="B1908" s="21">
        <v>44652</v>
      </c>
      <c r="C1908" t="s">
        <v>215</v>
      </c>
      <c r="D1908" t="s">
        <v>179</v>
      </c>
      <c r="E1908">
        <v>62</v>
      </c>
      <c r="F1908" t="str">
        <f>INDEX(Branch[Area],MATCH(SOF[[#This Row],[Branch]],Branch[SortCode],0))</f>
        <v>Dublin</v>
      </c>
      <c r="G1908" t="str">
        <f>INDEX(Branch[Branch],MATCH(SOF[[#This Row],[Branch]],Branch[SortCode],0))</f>
        <v>Blanchardstown NTC</v>
      </c>
      <c r="V1908">
        <v>990651</v>
      </c>
      <c r="W1908" t="str">
        <f t="shared" si="34"/>
        <v>30651840</v>
      </c>
    </row>
    <row r="1909" spans="1:23" x14ac:dyDescent="0.55000000000000004">
      <c r="A1909" s="21" t="b">
        <f>SOF[[#This Row],[RepDate]]='Monthly-Individual-Data'!A1914</f>
        <v>0</v>
      </c>
      <c r="B1909" s="21">
        <v>44652</v>
      </c>
      <c r="C1909" t="s">
        <v>215</v>
      </c>
      <c r="D1909" t="s">
        <v>180</v>
      </c>
      <c r="E1909">
        <v>90</v>
      </c>
      <c r="F1909" t="str">
        <f>INDEX(Branch[Area],MATCH(SOF[[#This Row],[Branch]],Branch[SortCode],0))</f>
        <v>Dublin</v>
      </c>
      <c r="G1909" t="str">
        <f>INDEX(Branch[Branch],MATCH(SOF[[#This Row],[Branch]],Branch[SortCode],0))</f>
        <v>Blanchardstown NTC</v>
      </c>
      <c r="V1909">
        <v>990651</v>
      </c>
      <c r="W1909" t="str">
        <f t="shared" si="34"/>
        <v>30651840</v>
      </c>
    </row>
    <row r="1910" spans="1:23" x14ac:dyDescent="0.55000000000000004">
      <c r="A1910" s="21" t="b">
        <f>SOF[[#This Row],[RepDate]]='Monthly-Individual-Data'!A1915</f>
        <v>0</v>
      </c>
      <c r="B1910" s="21">
        <v>44652</v>
      </c>
      <c r="C1910" t="s">
        <v>215</v>
      </c>
      <c r="D1910" t="s">
        <v>182</v>
      </c>
      <c r="E1910">
        <v>105</v>
      </c>
      <c r="F1910" t="str">
        <f>INDEX(Branch[Area],MATCH(SOF[[#This Row],[Branch]],Branch[SortCode],0))</f>
        <v>Dublin</v>
      </c>
      <c r="G1910" t="str">
        <f>INDEX(Branch[Branch],MATCH(SOF[[#This Row],[Branch]],Branch[SortCode],0))</f>
        <v>Blanchardstown NTC</v>
      </c>
      <c r="V1910">
        <v>990651</v>
      </c>
      <c r="W1910" t="str">
        <f t="shared" si="34"/>
        <v>30651840</v>
      </c>
    </row>
    <row r="1911" spans="1:23" x14ac:dyDescent="0.55000000000000004">
      <c r="A1911" s="21" t="b">
        <f>SOF[[#This Row],[RepDate]]='Monthly-Individual-Data'!A1916</f>
        <v>0</v>
      </c>
      <c r="B1911" s="21">
        <v>44652</v>
      </c>
      <c r="C1911" t="s">
        <v>215</v>
      </c>
      <c r="D1911" t="s">
        <v>183</v>
      </c>
      <c r="E1911">
        <v>156</v>
      </c>
      <c r="F1911" t="str">
        <f>INDEX(Branch[Area],MATCH(SOF[[#This Row],[Branch]],Branch[SortCode],0))</f>
        <v>Dublin</v>
      </c>
      <c r="G1911" t="str">
        <f>INDEX(Branch[Branch],MATCH(SOF[[#This Row],[Branch]],Branch[SortCode],0))</f>
        <v>Blanchardstown NTC</v>
      </c>
      <c r="V1911">
        <v>990651</v>
      </c>
      <c r="W1911" t="str">
        <f t="shared" si="34"/>
        <v>30651840</v>
      </c>
    </row>
    <row r="1912" spans="1:23" x14ac:dyDescent="0.55000000000000004">
      <c r="A1912" s="21" t="b">
        <f>SOF[[#This Row],[RepDate]]='Monthly-Individual-Data'!A1917</f>
        <v>0</v>
      </c>
      <c r="B1912" s="21">
        <v>44652</v>
      </c>
      <c r="C1912" t="s">
        <v>204</v>
      </c>
      <c r="D1912" t="s">
        <v>169</v>
      </c>
      <c r="E1912">
        <v>4</v>
      </c>
      <c r="F1912" t="str">
        <f>INDEX(Branch[Area],MATCH(SOF[[#This Row],[Branch]],Branch[SortCode],0))</f>
        <v>Dublin</v>
      </c>
      <c r="G1912" t="str">
        <f>INDEX(Branch[Branch],MATCH(SOF[[#This Row],[Branch]],Branch[SortCode],0))</f>
        <v>Drumcondra</v>
      </c>
      <c r="V1912">
        <v>990653</v>
      </c>
      <c r="W1912" t="str">
        <f t="shared" si="34"/>
        <v>19653950</v>
      </c>
    </row>
    <row r="1913" spans="1:23" x14ac:dyDescent="0.55000000000000004">
      <c r="A1913" s="21" t="b">
        <f>SOF[[#This Row],[RepDate]]='Monthly-Individual-Data'!A1918</f>
        <v>0</v>
      </c>
      <c r="B1913" s="21">
        <v>44652</v>
      </c>
      <c r="C1913" t="s">
        <v>220</v>
      </c>
      <c r="D1913" t="s">
        <v>109</v>
      </c>
      <c r="E1913">
        <v>50</v>
      </c>
      <c r="F1913" t="str">
        <f>INDEX(Branch[Area],MATCH(SOF[[#This Row],[Branch]],Branch[SortCode],0))</f>
        <v>Dublin</v>
      </c>
      <c r="G1913" t="str">
        <f>INDEX(Branch[Branch],MATCH(SOF[[#This Row],[Branch]],Branch[SortCode],0))</f>
        <v>Malahide</v>
      </c>
      <c r="V1913">
        <v>990656</v>
      </c>
      <c r="W1913" t="str">
        <f t="shared" si="34"/>
        <v>35656790</v>
      </c>
    </row>
    <row r="1914" spans="1:23" x14ac:dyDescent="0.55000000000000004">
      <c r="A1914" s="21" t="b">
        <f>SOF[[#This Row],[RepDate]]='Monthly-Individual-Data'!A1919</f>
        <v>0</v>
      </c>
      <c r="B1914" s="21">
        <v>44652</v>
      </c>
      <c r="C1914" t="s">
        <v>220</v>
      </c>
      <c r="D1914" t="s">
        <v>169</v>
      </c>
      <c r="E1914">
        <v>12</v>
      </c>
      <c r="F1914" t="str">
        <f>INDEX(Branch[Area],MATCH(SOF[[#This Row],[Branch]],Branch[SortCode],0))</f>
        <v>Dublin</v>
      </c>
      <c r="G1914" t="str">
        <f>INDEX(Branch[Branch],MATCH(SOF[[#This Row],[Branch]],Branch[SortCode],0))</f>
        <v>Malahide</v>
      </c>
      <c r="V1914">
        <v>990656</v>
      </c>
      <c r="W1914" t="str">
        <f t="shared" si="34"/>
        <v>35656790</v>
      </c>
    </row>
    <row r="1915" spans="1:23" x14ac:dyDescent="0.55000000000000004">
      <c r="A1915" s="21" t="b">
        <f>SOF[[#This Row],[RepDate]]='Monthly-Individual-Data'!A1920</f>
        <v>0</v>
      </c>
      <c r="B1915" s="21">
        <v>44652</v>
      </c>
      <c r="C1915" t="s">
        <v>220</v>
      </c>
      <c r="D1915" t="s">
        <v>175</v>
      </c>
      <c r="E1915">
        <v>49</v>
      </c>
      <c r="F1915" t="str">
        <f>INDEX(Branch[Area],MATCH(SOF[[#This Row],[Branch]],Branch[SortCode],0))</f>
        <v>Dublin</v>
      </c>
      <c r="G1915" t="str">
        <f>INDEX(Branch[Branch],MATCH(SOF[[#This Row],[Branch]],Branch[SortCode],0))</f>
        <v>Malahide</v>
      </c>
      <c r="V1915">
        <v>990656</v>
      </c>
      <c r="W1915" t="str">
        <f t="shared" si="34"/>
        <v>35656790</v>
      </c>
    </row>
    <row r="1916" spans="1:23" x14ac:dyDescent="0.55000000000000004">
      <c r="A1916" s="21" t="b">
        <f>SOF[[#This Row],[RepDate]]='Monthly-Individual-Data'!A1921</f>
        <v>0</v>
      </c>
      <c r="B1916" s="21">
        <v>44652</v>
      </c>
      <c r="C1916" t="s">
        <v>198</v>
      </c>
      <c r="D1916" t="s">
        <v>109</v>
      </c>
      <c r="E1916">
        <v>28</v>
      </c>
      <c r="F1916" t="str">
        <f>INDEX(Branch[Area],MATCH(SOF[[#This Row],[Branch]],Branch[SortCode],0))</f>
        <v>Dublin</v>
      </c>
      <c r="G1916" t="str">
        <f>INDEX(Branch[Branch],MATCH(SOF[[#This Row],[Branch]],Branch[SortCode],0))</f>
        <v>O'Connell St</v>
      </c>
      <c r="V1916">
        <v>990658</v>
      </c>
      <c r="W1916" t="str">
        <f t="shared" si="34"/>
        <v>13658101</v>
      </c>
    </row>
    <row r="1917" spans="1:23" x14ac:dyDescent="0.55000000000000004">
      <c r="A1917" s="21" t="b">
        <f>SOF[[#This Row],[RepDate]]='Monthly-Individual-Data'!A1922</f>
        <v>0</v>
      </c>
      <c r="B1917" s="21">
        <v>44652</v>
      </c>
      <c r="C1917" t="s">
        <v>198</v>
      </c>
      <c r="D1917" t="s">
        <v>168</v>
      </c>
      <c r="E1917">
        <v>17</v>
      </c>
      <c r="F1917" t="str">
        <f>INDEX(Branch[Area],MATCH(SOF[[#This Row],[Branch]],Branch[SortCode],0))</f>
        <v>Dublin</v>
      </c>
      <c r="G1917" t="str">
        <f>INDEX(Branch[Branch],MATCH(SOF[[#This Row],[Branch]],Branch[SortCode],0))</f>
        <v>O'Connell St</v>
      </c>
      <c r="V1917">
        <v>990658</v>
      </c>
      <c r="W1917" t="str">
        <f t="shared" si="34"/>
        <v>13658101</v>
      </c>
    </row>
    <row r="1918" spans="1:23" x14ac:dyDescent="0.55000000000000004">
      <c r="A1918" s="21" t="b">
        <f>SOF[[#This Row],[RepDate]]='Monthly-Individual-Data'!A1923</f>
        <v>0</v>
      </c>
      <c r="B1918" s="21">
        <v>44652</v>
      </c>
      <c r="C1918" t="s">
        <v>198</v>
      </c>
      <c r="D1918" t="s">
        <v>169</v>
      </c>
      <c r="E1918">
        <v>111</v>
      </c>
      <c r="F1918" t="str">
        <f>INDEX(Branch[Area],MATCH(SOF[[#This Row],[Branch]],Branch[SortCode],0))</f>
        <v>Dublin</v>
      </c>
      <c r="G1918" t="str">
        <f>INDEX(Branch[Branch],MATCH(SOF[[#This Row],[Branch]],Branch[SortCode],0))</f>
        <v>O'Connell St</v>
      </c>
      <c r="V1918">
        <v>990658</v>
      </c>
      <c r="W1918" t="str">
        <f t="shared" si="34"/>
        <v>13658101</v>
      </c>
    </row>
    <row r="1919" spans="1:23" x14ac:dyDescent="0.55000000000000004">
      <c r="A1919" s="21" t="b">
        <f>SOF[[#This Row],[RepDate]]='Monthly-Individual-Data'!A1924</f>
        <v>0</v>
      </c>
      <c r="B1919" s="21">
        <v>44652</v>
      </c>
      <c r="C1919" t="s">
        <v>198</v>
      </c>
      <c r="D1919" t="s">
        <v>171</v>
      </c>
      <c r="E1919">
        <v>24</v>
      </c>
      <c r="F1919" t="str">
        <f>INDEX(Branch[Area],MATCH(SOF[[#This Row],[Branch]],Branch[SortCode],0))</f>
        <v>Dublin</v>
      </c>
      <c r="G1919" t="str">
        <f>INDEX(Branch[Branch],MATCH(SOF[[#This Row],[Branch]],Branch[SortCode],0))</f>
        <v>O'Connell St</v>
      </c>
      <c r="V1919">
        <v>990658</v>
      </c>
      <c r="W1919" t="str">
        <f t="shared" si="34"/>
        <v>13658101</v>
      </c>
    </row>
    <row r="1920" spans="1:23" x14ac:dyDescent="0.55000000000000004">
      <c r="A1920" s="21" t="b">
        <f>SOF[[#This Row],[RepDate]]='Monthly-Individual-Data'!A1925</f>
        <v>0</v>
      </c>
      <c r="B1920" s="21">
        <v>44652</v>
      </c>
      <c r="C1920" t="s">
        <v>198</v>
      </c>
      <c r="D1920" t="s">
        <v>175</v>
      </c>
      <c r="E1920">
        <v>150</v>
      </c>
      <c r="F1920" t="str">
        <f>INDEX(Branch[Area],MATCH(SOF[[#This Row],[Branch]],Branch[SortCode],0))</f>
        <v>Dublin</v>
      </c>
      <c r="G1920" t="str">
        <f>INDEX(Branch[Branch],MATCH(SOF[[#This Row],[Branch]],Branch[SortCode],0))</f>
        <v>O'Connell St</v>
      </c>
      <c r="V1920">
        <v>990658</v>
      </c>
      <c r="W1920" t="str">
        <f t="shared" si="34"/>
        <v>13658101</v>
      </c>
    </row>
    <row r="1921" spans="1:23" x14ac:dyDescent="0.55000000000000004">
      <c r="A1921" s="21" t="b">
        <f>SOF[[#This Row],[RepDate]]='Monthly-Individual-Data'!A1926</f>
        <v>0</v>
      </c>
      <c r="B1921" s="21">
        <v>44652</v>
      </c>
      <c r="C1921" t="s">
        <v>218</v>
      </c>
      <c r="D1921" t="s">
        <v>109</v>
      </c>
      <c r="E1921">
        <v>4</v>
      </c>
      <c r="F1921" t="str">
        <f>INDEX(Branch[Area],MATCH(SOF[[#This Row],[Branch]],Branch[SortCode],0))</f>
        <v>Dublin</v>
      </c>
      <c r="G1921" t="str">
        <f>INDEX(Branch[Branch],MATCH(SOF[[#This Row],[Branch]],Branch[SortCode],0))</f>
        <v>Swords</v>
      </c>
      <c r="V1921">
        <v>990661</v>
      </c>
      <c r="W1921" t="str">
        <f t="shared" si="34"/>
        <v>33661810</v>
      </c>
    </row>
    <row r="1922" spans="1:23" x14ac:dyDescent="0.55000000000000004">
      <c r="A1922" s="21" t="b">
        <f>SOF[[#This Row],[RepDate]]='Monthly-Individual-Data'!A1927</f>
        <v>0</v>
      </c>
      <c r="B1922" s="21">
        <v>44652</v>
      </c>
      <c r="C1922" t="s">
        <v>218</v>
      </c>
      <c r="D1922" t="s">
        <v>168</v>
      </c>
      <c r="E1922">
        <v>44</v>
      </c>
      <c r="F1922" t="str">
        <f>INDEX(Branch[Area],MATCH(SOF[[#This Row],[Branch]],Branch[SortCode],0))</f>
        <v>Dublin</v>
      </c>
      <c r="G1922" t="str">
        <f>INDEX(Branch[Branch],MATCH(SOF[[#This Row],[Branch]],Branch[SortCode],0))</f>
        <v>Swords</v>
      </c>
      <c r="V1922">
        <v>990661</v>
      </c>
      <c r="W1922" t="str">
        <f t="shared" si="34"/>
        <v>33661810</v>
      </c>
    </row>
    <row r="1923" spans="1:23" x14ac:dyDescent="0.55000000000000004">
      <c r="A1923" s="21" t="b">
        <f>SOF[[#This Row],[RepDate]]='Monthly-Individual-Data'!A1928</f>
        <v>0</v>
      </c>
      <c r="B1923" s="21">
        <v>44652</v>
      </c>
      <c r="C1923" t="s">
        <v>218</v>
      </c>
      <c r="D1923" t="s">
        <v>169</v>
      </c>
      <c r="E1923">
        <v>71</v>
      </c>
      <c r="F1923" t="str">
        <f>INDEX(Branch[Area],MATCH(SOF[[#This Row],[Branch]],Branch[SortCode],0))</f>
        <v>Dublin</v>
      </c>
      <c r="G1923" t="str">
        <f>INDEX(Branch[Branch],MATCH(SOF[[#This Row],[Branch]],Branch[SortCode],0))</f>
        <v>Swords</v>
      </c>
      <c r="V1923">
        <v>990661</v>
      </c>
      <c r="W1923" t="str">
        <f t="shared" ref="W1923:W1986" si="35">VLOOKUP(V1923,R:S,2,0)</f>
        <v>33661810</v>
      </c>
    </row>
    <row r="1924" spans="1:23" x14ac:dyDescent="0.55000000000000004">
      <c r="A1924" s="21" t="b">
        <f>SOF[[#This Row],[RepDate]]='Monthly-Individual-Data'!A1929</f>
        <v>0</v>
      </c>
      <c r="B1924" s="21">
        <v>44652</v>
      </c>
      <c r="C1924" t="s">
        <v>218</v>
      </c>
      <c r="D1924" t="s">
        <v>172</v>
      </c>
      <c r="E1924">
        <v>149</v>
      </c>
      <c r="F1924" t="str">
        <f>INDEX(Branch[Area],MATCH(SOF[[#This Row],[Branch]],Branch[SortCode],0))</f>
        <v>Dublin</v>
      </c>
      <c r="G1924" t="str">
        <f>INDEX(Branch[Branch],MATCH(SOF[[#This Row],[Branch]],Branch[SortCode],0))</f>
        <v>Swords</v>
      </c>
      <c r="V1924">
        <v>990661</v>
      </c>
      <c r="W1924" t="str">
        <f t="shared" si="35"/>
        <v>33661810</v>
      </c>
    </row>
    <row r="1925" spans="1:23" x14ac:dyDescent="0.55000000000000004">
      <c r="A1925" s="21" t="b">
        <f>SOF[[#This Row],[RepDate]]='Monthly-Individual-Data'!A1930</f>
        <v>0</v>
      </c>
      <c r="B1925" s="21">
        <v>44652</v>
      </c>
      <c r="C1925" t="s">
        <v>218</v>
      </c>
      <c r="D1925" t="s">
        <v>175</v>
      </c>
      <c r="E1925">
        <v>93</v>
      </c>
      <c r="F1925" t="str">
        <f>INDEX(Branch[Area],MATCH(SOF[[#This Row],[Branch]],Branch[SortCode],0))</f>
        <v>Dublin</v>
      </c>
      <c r="G1925" t="str">
        <f>INDEX(Branch[Branch],MATCH(SOF[[#This Row],[Branch]],Branch[SortCode],0))</f>
        <v>Swords</v>
      </c>
      <c r="V1925">
        <v>990661</v>
      </c>
      <c r="W1925" t="str">
        <f t="shared" si="35"/>
        <v>33661810</v>
      </c>
    </row>
    <row r="1926" spans="1:23" x14ac:dyDescent="0.55000000000000004">
      <c r="A1926" s="21" t="b">
        <f>SOF[[#This Row],[RepDate]]='Monthly-Individual-Data'!A1931</f>
        <v>0</v>
      </c>
      <c r="B1926" s="21">
        <v>44652</v>
      </c>
      <c r="C1926" t="s">
        <v>218</v>
      </c>
      <c r="D1926" t="s">
        <v>177</v>
      </c>
      <c r="E1926">
        <v>90</v>
      </c>
      <c r="F1926" t="str">
        <f>INDEX(Branch[Area],MATCH(SOF[[#This Row],[Branch]],Branch[SortCode],0))</f>
        <v>Dublin</v>
      </c>
      <c r="G1926" t="str">
        <f>INDEX(Branch[Branch],MATCH(SOF[[#This Row],[Branch]],Branch[SortCode],0))</f>
        <v>Swords</v>
      </c>
      <c r="V1926">
        <v>990661</v>
      </c>
      <c r="W1926" t="str">
        <f t="shared" si="35"/>
        <v>33661810</v>
      </c>
    </row>
    <row r="1927" spans="1:23" x14ac:dyDescent="0.55000000000000004">
      <c r="A1927" s="21" t="b">
        <f>SOF[[#This Row],[RepDate]]='Monthly-Individual-Data'!A1932</f>
        <v>0</v>
      </c>
      <c r="B1927" s="21">
        <v>44652</v>
      </c>
      <c r="C1927" t="s">
        <v>218</v>
      </c>
      <c r="D1927" t="s">
        <v>179</v>
      </c>
      <c r="E1927">
        <v>119</v>
      </c>
      <c r="F1927" t="str">
        <f>INDEX(Branch[Area],MATCH(SOF[[#This Row],[Branch]],Branch[SortCode],0))</f>
        <v>Dublin</v>
      </c>
      <c r="G1927" t="str">
        <f>INDEX(Branch[Branch],MATCH(SOF[[#This Row],[Branch]],Branch[SortCode],0))</f>
        <v>Swords</v>
      </c>
      <c r="V1927">
        <v>990661</v>
      </c>
      <c r="W1927" t="str">
        <f t="shared" si="35"/>
        <v>33661810</v>
      </c>
    </row>
    <row r="1928" spans="1:23" x14ac:dyDescent="0.55000000000000004">
      <c r="A1928" s="21" t="b">
        <f>SOF[[#This Row],[RepDate]]='Monthly-Individual-Data'!A1933</f>
        <v>0</v>
      </c>
      <c r="B1928" s="21">
        <v>44652</v>
      </c>
      <c r="C1928" t="s">
        <v>226</v>
      </c>
      <c r="D1928" t="s">
        <v>109</v>
      </c>
      <c r="E1928">
        <v>43</v>
      </c>
      <c r="F1928" t="str">
        <f>INDEX(Branch[Area],MATCH(SOF[[#This Row],[Branch]],Branch[SortCode],0))</f>
        <v>Dublin</v>
      </c>
      <c r="G1928" t="str">
        <f>INDEX(Branch[Branch],MATCH(SOF[[#This Row],[Branch]],Branch[SortCode],0))</f>
        <v>Greystones</v>
      </c>
      <c r="V1928">
        <v>990667</v>
      </c>
      <c r="W1928" t="str">
        <f t="shared" si="35"/>
        <v>41667730</v>
      </c>
    </row>
    <row r="1929" spans="1:23" x14ac:dyDescent="0.55000000000000004">
      <c r="A1929" s="21" t="b">
        <f>SOF[[#This Row],[RepDate]]='Monthly-Individual-Data'!A1934</f>
        <v>0</v>
      </c>
      <c r="B1929" s="21">
        <v>44652</v>
      </c>
      <c r="C1929" t="s">
        <v>226</v>
      </c>
      <c r="D1929" t="s">
        <v>171</v>
      </c>
      <c r="E1929">
        <v>30</v>
      </c>
      <c r="F1929" t="str">
        <f>INDEX(Branch[Area],MATCH(SOF[[#This Row],[Branch]],Branch[SortCode],0))</f>
        <v>Dublin</v>
      </c>
      <c r="G1929" t="str">
        <f>INDEX(Branch[Branch],MATCH(SOF[[#This Row],[Branch]],Branch[SortCode],0))</f>
        <v>Greystones</v>
      </c>
      <c r="V1929">
        <v>990667</v>
      </c>
      <c r="W1929" t="str">
        <f t="shared" si="35"/>
        <v>41667730</v>
      </c>
    </row>
    <row r="1930" spans="1:23" x14ac:dyDescent="0.55000000000000004">
      <c r="A1930" s="21" t="b">
        <f>SOF[[#This Row],[RepDate]]='Monthly-Individual-Data'!A1935</f>
        <v>0</v>
      </c>
      <c r="B1930" s="21">
        <v>44652</v>
      </c>
      <c r="C1930" t="s">
        <v>219</v>
      </c>
      <c r="D1930" t="s">
        <v>109</v>
      </c>
      <c r="E1930">
        <v>54</v>
      </c>
      <c r="F1930" t="str">
        <f>INDEX(Branch[Area],MATCH(SOF[[#This Row],[Branch]],Branch[SortCode],0))</f>
        <v>Dublin</v>
      </c>
      <c r="G1930" t="str">
        <f>INDEX(Branch[Branch],MATCH(SOF[[#This Row],[Branch]],Branch[SortCode],0))</f>
        <v>Balbriggan</v>
      </c>
      <c r="V1930">
        <v>990669</v>
      </c>
      <c r="W1930" t="str">
        <f t="shared" si="35"/>
        <v>34669800</v>
      </c>
    </row>
    <row r="1931" spans="1:23" x14ac:dyDescent="0.55000000000000004">
      <c r="A1931" s="21" t="b">
        <f>SOF[[#This Row],[RepDate]]='Monthly-Individual-Data'!A1936</f>
        <v>0</v>
      </c>
      <c r="B1931" s="21">
        <v>44652</v>
      </c>
      <c r="C1931" t="s">
        <v>201</v>
      </c>
      <c r="D1931" t="s">
        <v>109</v>
      </c>
      <c r="E1931">
        <v>88</v>
      </c>
      <c r="F1931" t="str">
        <f>INDEX(Branch[Area],MATCH(SOF[[#This Row],[Branch]],Branch[SortCode],0))</f>
        <v>Dublin</v>
      </c>
      <c r="G1931" t="str">
        <f>INDEX(Branch[Branch],MATCH(SOF[[#This Row],[Branch]],Branch[SortCode],0))</f>
        <v>Omni</v>
      </c>
      <c r="V1931">
        <v>990673</v>
      </c>
      <c r="W1931" t="str">
        <f t="shared" si="35"/>
        <v>16673980</v>
      </c>
    </row>
    <row r="1932" spans="1:23" x14ac:dyDescent="0.55000000000000004">
      <c r="A1932" s="21" t="b">
        <f>SOF[[#This Row],[RepDate]]='Monthly-Individual-Data'!A1937</f>
        <v>0</v>
      </c>
      <c r="B1932" s="21">
        <v>44652</v>
      </c>
      <c r="C1932" t="s">
        <v>201</v>
      </c>
      <c r="D1932" t="s">
        <v>168</v>
      </c>
      <c r="E1932">
        <v>6</v>
      </c>
      <c r="F1932" t="str">
        <f>INDEX(Branch[Area],MATCH(SOF[[#This Row],[Branch]],Branch[SortCode],0))</f>
        <v>Dublin</v>
      </c>
      <c r="G1932" t="str">
        <f>INDEX(Branch[Branch],MATCH(SOF[[#This Row],[Branch]],Branch[SortCode],0))</f>
        <v>Omni</v>
      </c>
      <c r="V1932">
        <v>990673</v>
      </c>
      <c r="W1932" t="str">
        <f t="shared" si="35"/>
        <v>16673980</v>
      </c>
    </row>
    <row r="1933" spans="1:23" x14ac:dyDescent="0.55000000000000004">
      <c r="A1933" s="21" t="b">
        <f>SOF[[#This Row],[RepDate]]='Monthly-Individual-Data'!A1938</f>
        <v>0</v>
      </c>
      <c r="B1933" s="21">
        <v>44652</v>
      </c>
      <c r="C1933" t="s">
        <v>222</v>
      </c>
      <c r="D1933" t="s">
        <v>109</v>
      </c>
      <c r="E1933">
        <v>132</v>
      </c>
      <c r="F1933" t="str">
        <f>INDEX(Branch[Area],MATCH(SOF[[#This Row],[Branch]],Branch[SortCode],0))</f>
        <v>Dublin</v>
      </c>
      <c r="G1933" t="str">
        <f>INDEX(Branch[Branch],MATCH(SOF[[#This Row],[Branch]],Branch[SortCode],0))</f>
        <v>Liffey Valley</v>
      </c>
      <c r="V1933">
        <v>990697</v>
      </c>
      <c r="W1933" t="str">
        <f t="shared" si="35"/>
        <v>37697770</v>
      </c>
    </row>
    <row r="1934" spans="1:23" x14ac:dyDescent="0.55000000000000004">
      <c r="A1934" s="21" t="b">
        <f>SOF[[#This Row],[RepDate]]='Monthly-Individual-Data'!A1939</f>
        <v>0</v>
      </c>
      <c r="B1934" s="21">
        <v>44652</v>
      </c>
      <c r="C1934" t="s">
        <v>222</v>
      </c>
      <c r="D1934" t="s">
        <v>168</v>
      </c>
      <c r="E1934">
        <v>89</v>
      </c>
      <c r="F1934" t="str">
        <f>INDEX(Branch[Area],MATCH(SOF[[#This Row],[Branch]],Branch[SortCode],0))</f>
        <v>Dublin</v>
      </c>
      <c r="G1934" t="str">
        <f>INDEX(Branch[Branch],MATCH(SOF[[#This Row],[Branch]],Branch[SortCode],0))</f>
        <v>Liffey Valley</v>
      </c>
      <c r="V1934">
        <v>990697</v>
      </c>
      <c r="W1934" t="str">
        <f t="shared" si="35"/>
        <v>37697770</v>
      </c>
    </row>
    <row r="1935" spans="1:23" x14ac:dyDescent="0.55000000000000004">
      <c r="A1935" s="21" t="b">
        <f>SOF[[#This Row],[RepDate]]='Monthly-Individual-Data'!A1940</f>
        <v>0</v>
      </c>
      <c r="B1935" s="21">
        <v>44652</v>
      </c>
      <c r="C1935" t="s">
        <v>222</v>
      </c>
      <c r="D1935" t="s">
        <v>169</v>
      </c>
      <c r="E1935">
        <v>111</v>
      </c>
      <c r="F1935" t="str">
        <f>INDEX(Branch[Area],MATCH(SOF[[#This Row],[Branch]],Branch[SortCode],0))</f>
        <v>Dublin</v>
      </c>
      <c r="G1935" t="str">
        <f>INDEX(Branch[Branch],MATCH(SOF[[#This Row],[Branch]],Branch[SortCode],0))</f>
        <v>Liffey Valley</v>
      </c>
      <c r="V1935">
        <v>990697</v>
      </c>
      <c r="W1935" t="str">
        <f t="shared" si="35"/>
        <v>37697770</v>
      </c>
    </row>
    <row r="1936" spans="1:23" x14ac:dyDescent="0.55000000000000004">
      <c r="A1936" s="21" t="b">
        <f>SOF[[#This Row],[RepDate]]='Monthly-Individual-Data'!A1941</f>
        <v>0</v>
      </c>
      <c r="B1936" s="21">
        <v>44652</v>
      </c>
      <c r="C1936" t="s">
        <v>222</v>
      </c>
      <c r="D1936" t="s">
        <v>171</v>
      </c>
      <c r="E1936">
        <v>39</v>
      </c>
      <c r="F1936" t="str">
        <f>INDEX(Branch[Area],MATCH(SOF[[#This Row],[Branch]],Branch[SortCode],0))</f>
        <v>Dublin</v>
      </c>
      <c r="G1936" t="str">
        <f>INDEX(Branch[Branch],MATCH(SOF[[#This Row],[Branch]],Branch[SortCode],0))</f>
        <v>Liffey Valley</v>
      </c>
      <c r="V1936">
        <v>990697</v>
      </c>
      <c r="W1936" t="str">
        <f t="shared" si="35"/>
        <v>37697770</v>
      </c>
    </row>
    <row r="1937" spans="1:23" x14ac:dyDescent="0.55000000000000004">
      <c r="A1937" s="21" t="b">
        <f>SOF[[#This Row],[RepDate]]='Monthly-Individual-Data'!A1942</f>
        <v>0</v>
      </c>
      <c r="B1937" s="21">
        <v>44652</v>
      </c>
      <c r="C1937" t="s">
        <v>222</v>
      </c>
      <c r="D1937" t="s">
        <v>174</v>
      </c>
      <c r="E1937">
        <v>58</v>
      </c>
      <c r="F1937" t="str">
        <f>INDEX(Branch[Area],MATCH(SOF[[#This Row],[Branch]],Branch[SortCode],0))</f>
        <v>Dublin</v>
      </c>
      <c r="G1937" t="str">
        <f>INDEX(Branch[Branch],MATCH(SOF[[#This Row],[Branch]],Branch[SortCode],0))</f>
        <v>Liffey Valley</v>
      </c>
      <c r="V1937">
        <v>990697</v>
      </c>
      <c r="W1937" t="str">
        <f t="shared" si="35"/>
        <v>37697770</v>
      </c>
    </row>
    <row r="1938" spans="1:23" x14ac:dyDescent="0.55000000000000004">
      <c r="A1938" s="21" t="b">
        <f>SOF[[#This Row],[RepDate]]='Monthly-Individual-Data'!A1943</f>
        <v>0</v>
      </c>
      <c r="B1938" s="21">
        <v>44652</v>
      </c>
      <c r="C1938" t="s">
        <v>222</v>
      </c>
      <c r="D1938" t="s">
        <v>175</v>
      </c>
      <c r="E1938">
        <v>99</v>
      </c>
      <c r="F1938" t="str">
        <f>INDEX(Branch[Area],MATCH(SOF[[#This Row],[Branch]],Branch[SortCode],0))</f>
        <v>Dublin</v>
      </c>
      <c r="G1938" t="str">
        <f>INDEX(Branch[Branch],MATCH(SOF[[#This Row],[Branch]],Branch[SortCode],0))</f>
        <v>Liffey Valley</v>
      </c>
      <c r="V1938">
        <v>990697</v>
      </c>
      <c r="W1938" t="str">
        <f t="shared" si="35"/>
        <v>37697770</v>
      </c>
    </row>
    <row r="1939" spans="1:23" x14ac:dyDescent="0.55000000000000004">
      <c r="A1939" s="21" t="b">
        <f>SOF[[#This Row],[RepDate]]='Monthly-Individual-Data'!A1944</f>
        <v>0</v>
      </c>
      <c r="B1939" s="21">
        <v>44652</v>
      </c>
      <c r="C1939" t="s">
        <v>222</v>
      </c>
      <c r="D1939" t="s">
        <v>179</v>
      </c>
      <c r="E1939">
        <v>120</v>
      </c>
      <c r="F1939" t="str">
        <f>INDEX(Branch[Area],MATCH(SOF[[#This Row],[Branch]],Branch[SortCode],0))</f>
        <v>Dublin</v>
      </c>
      <c r="G1939" t="str">
        <f>INDEX(Branch[Branch],MATCH(SOF[[#This Row],[Branch]],Branch[SortCode],0))</f>
        <v>Liffey Valley</v>
      </c>
      <c r="V1939">
        <v>990697</v>
      </c>
      <c r="W1939" t="str">
        <f t="shared" si="35"/>
        <v>37697770</v>
      </c>
    </row>
    <row r="1940" spans="1:23" x14ac:dyDescent="0.55000000000000004">
      <c r="A1940" s="21" t="b">
        <f>SOF[[#This Row],[RepDate]]='Monthly-Individual-Data'!A1945</f>
        <v>0</v>
      </c>
      <c r="B1940" s="21">
        <v>44682</v>
      </c>
      <c r="C1940" t="s">
        <v>203</v>
      </c>
      <c r="D1940" t="s">
        <v>109</v>
      </c>
      <c r="E1940">
        <v>46</v>
      </c>
      <c r="F1940" t="str">
        <f>INDEX(Branch[Area],MATCH(SOF[[#This Row],[Branch]],Branch[SortCode],0))</f>
        <v>Dublin</v>
      </c>
      <c r="G1940" t="str">
        <f>INDEX(Branch[Branch],MATCH(SOF[[#This Row],[Branch]],Branch[SortCode],0))</f>
        <v>Phibsboro</v>
      </c>
      <c r="V1940">
        <v>990603</v>
      </c>
      <c r="W1940" t="str">
        <f t="shared" si="35"/>
        <v>18603960</v>
      </c>
    </row>
    <row r="1941" spans="1:23" x14ac:dyDescent="0.55000000000000004">
      <c r="A1941" s="21" t="b">
        <f>SOF[[#This Row],[RepDate]]='Monthly-Individual-Data'!A1946</f>
        <v>0</v>
      </c>
      <c r="B1941" s="21">
        <v>44682</v>
      </c>
      <c r="C1941" t="s">
        <v>208</v>
      </c>
      <c r="D1941" t="s">
        <v>109</v>
      </c>
      <c r="E1941">
        <v>21</v>
      </c>
      <c r="F1941" t="str">
        <f>INDEX(Branch[Area],MATCH(SOF[[#This Row],[Branch]],Branch[SortCode],0))</f>
        <v>Dublin</v>
      </c>
      <c r="G1941" t="str">
        <f>INDEX(Branch[Branch],MATCH(SOF[[#This Row],[Branch]],Branch[SortCode],0))</f>
        <v>Dun Laoghaire</v>
      </c>
      <c r="V1941">
        <v>990604</v>
      </c>
      <c r="W1941" t="str">
        <f t="shared" si="35"/>
        <v>23604910</v>
      </c>
    </row>
    <row r="1942" spans="1:23" x14ac:dyDescent="0.55000000000000004">
      <c r="A1942" s="21" t="b">
        <f>SOF[[#This Row],[RepDate]]='Monthly-Individual-Data'!A1947</f>
        <v>0</v>
      </c>
      <c r="B1942" s="21">
        <v>44682</v>
      </c>
      <c r="C1942" t="s">
        <v>193</v>
      </c>
      <c r="D1942" t="s">
        <v>109</v>
      </c>
      <c r="E1942">
        <v>108</v>
      </c>
      <c r="F1942" t="str">
        <f>INDEX(Branch[Area],MATCH(SOF[[#This Row],[Branch]],Branch[SortCode],0))</f>
        <v>Dublin</v>
      </c>
      <c r="G1942" t="str">
        <f>INDEX(Branch[Branch],MATCH(SOF[[#This Row],[Branch]],Branch[SortCode],0))</f>
        <v>Rathmines</v>
      </c>
      <c r="V1942">
        <v>990605</v>
      </c>
      <c r="W1942" t="str">
        <f t="shared" si="35"/>
        <v>86051060</v>
      </c>
    </row>
    <row r="1943" spans="1:23" x14ac:dyDescent="0.55000000000000004">
      <c r="A1943" s="21" t="b">
        <f>SOF[[#This Row],[RepDate]]='Monthly-Individual-Data'!A1948</f>
        <v>0</v>
      </c>
      <c r="B1943" s="21">
        <v>44682</v>
      </c>
      <c r="C1943" t="s">
        <v>193</v>
      </c>
      <c r="D1943" t="s">
        <v>174</v>
      </c>
      <c r="E1943">
        <v>91</v>
      </c>
      <c r="F1943" t="str">
        <f>INDEX(Branch[Area],MATCH(SOF[[#This Row],[Branch]],Branch[SortCode],0))</f>
        <v>Dublin</v>
      </c>
      <c r="G1943" t="str">
        <f>INDEX(Branch[Branch],MATCH(SOF[[#This Row],[Branch]],Branch[SortCode],0))</f>
        <v>Rathmines</v>
      </c>
      <c r="V1943">
        <v>990605</v>
      </c>
      <c r="W1943" t="str">
        <f t="shared" si="35"/>
        <v>86051060</v>
      </c>
    </row>
    <row r="1944" spans="1:23" x14ac:dyDescent="0.55000000000000004">
      <c r="A1944" s="21" t="b">
        <f>SOF[[#This Row],[RepDate]]='Monthly-Individual-Data'!A1949</f>
        <v>0</v>
      </c>
      <c r="B1944" s="21">
        <v>44682</v>
      </c>
      <c r="C1944" t="s">
        <v>212</v>
      </c>
      <c r="D1944" t="s">
        <v>174</v>
      </c>
      <c r="E1944">
        <v>141</v>
      </c>
      <c r="F1944" t="str">
        <f>INDEX(Branch[Area],MATCH(SOF[[#This Row],[Branch]],Branch[SortCode],0))</f>
        <v>Dublin</v>
      </c>
      <c r="G1944" t="str">
        <f>INDEX(Branch[Branch],MATCH(SOF[[#This Row],[Branch]],Branch[SortCode],0))</f>
        <v>Ballyfermot</v>
      </c>
      <c r="V1944">
        <v>990606</v>
      </c>
      <c r="W1944" t="str">
        <f t="shared" si="35"/>
        <v>27606870</v>
      </c>
    </row>
    <row r="1945" spans="1:23" x14ac:dyDescent="0.55000000000000004">
      <c r="A1945" s="21" t="b">
        <f>SOF[[#This Row],[RepDate]]='Monthly-Individual-Data'!A1950</f>
        <v>0</v>
      </c>
      <c r="B1945" s="21">
        <v>44682</v>
      </c>
      <c r="C1945" t="s">
        <v>214</v>
      </c>
      <c r="D1945" t="s">
        <v>109</v>
      </c>
      <c r="E1945">
        <v>46</v>
      </c>
      <c r="F1945" t="str">
        <f>INDEX(Branch[Area],MATCH(SOF[[#This Row],[Branch]],Branch[SortCode],0))</f>
        <v>Dublin</v>
      </c>
      <c r="G1945" t="str">
        <f>INDEX(Branch[Branch],MATCH(SOF[[#This Row],[Branch]],Branch[SortCode],0))</f>
        <v>Finglas</v>
      </c>
      <c r="V1945">
        <v>990609</v>
      </c>
      <c r="W1945" t="str">
        <f t="shared" si="35"/>
        <v>29609850</v>
      </c>
    </row>
    <row r="1946" spans="1:23" x14ac:dyDescent="0.55000000000000004">
      <c r="A1946" s="21" t="b">
        <f>SOF[[#This Row],[RepDate]]='Monthly-Individual-Data'!A1951</f>
        <v>0</v>
      </c>
      <c r="B1946" s="21">
        <v>44682</v>
      </c>
      <c r="C1946" t="s">
        <v>214</v>
      </c>
      <c r="D1946" t="s">
        <v>169</v>
      </c>
      <c r="E1946">
        <v>104</v>
      </c>
      <c r="F1946" t="str">
        <f>INDEX(Branch[Area],MATCH(SOF[[#This Row],[Branch]],Branch[SortCode],0))</f>
        <v>Dublin</v>
      </c>
      <c r="G1946" t="str">
        <f>INDEX(Branch[Branch],MATCH(SOF[[#This Row],[Branch]],Branch[SortCode],0))</f>
        <v>Finglas</v>
      </c>
      <c r="V1946">
        <v>990609</v>
      </c>
      <c r="W1946" t="str">
        <f t="shared" si="35"/>
        <v>29609850</v>
      </c>
    </row>
    <row r="1947" spans="1:23" x14ac:dyDescent="0.55000000000000004">
      <c r="A1947" s="21" t="b">
        <f>SOF[[#This Row],[RepDate]]='Monthly-Individual-Data'!A1952</f>
        <v>0</v>
      </c>
      <c r="B1947" s="21">
        <v>44682</v>
      </c>
      <c r="C1947" t="s">
        <v>214</v>
      </c>
      <c r="D1947" t="s">
        <v>171</v>
      </c>
      <c r="E1947">
        <v>116</v>
      </c>
      <c r="F1947" t="str">
        <f>INDEX(Branch[Area],MATCH(SOF[[#This Row],[Branch]],Branch[SortCode],0))</f>
        <v>Dublin</v>
      </c>
      <c r="G1947" t="str">
        <f>INDEX(Branch[Branch],MATCH(SOF[[#This Row],[Branch]],Branch[SortCode],0))</f>
        <v>Finglas</v>
      </c>
      <c r="V1947">
        <v>990609</v>
      </c>
      <c r="W1947" t="str">
        <f t="shared" si="35"/>
        <v>29609850</v>
      </c>
    </row>
    <row r="1948" spans="1:23" x14ac:dyDescent="0.55000000000000004">
      <c r="A1948" s="21" t="b">
        <f>SOF[[#This Row],[RepDate]]='Monthly-Individual-Data'!A1953</f>
        <v>0</v>
      </c>
      <c r="B1948" s="21">
        <v>44682</v>
      </c>
      <c r="C1948" t="s">
        <v>194</v>
      </c>
      <c r="D1948" t="s">
        <v>109</v>
      </c>
      <c r="E1948">
        <v>55</v>
      </c>
      <c r="F1948" t="str">
        <f>INDEX(Branch[Area],MATCH(SOF[[#This Row],[Branch]],Branch[SortCode],0))</f>
        <v>Dublin</v>
      </c>
      <c r="G1948" t="str">
        <f>INDEX(Branch[Branch],MATCH(SOF[[#This Row],[Branch]],Branch[SortCode],0))</f>
        <v>Grafton Street</v>
      </c>
      <c r="V1948">
        <v>990610</v>
      </c>
      <c r="W1948" t="str">
        <f t="shared" si="35"/>
        <v>96101050</v>
      </c>
    </row>
    <row r="1949" spans="1:23" x14ac:dyDescent="0.55000000000000004">
      <c r="A1949" s="21" t="b">
        <f>SOF[[#This Row],[RepDate]]='Monthly-Individual-Data'!A1954</f>
        <v>0</v>
      </c>
      <c r="B1949" s="21">
        <v>44682</v>
      </c>
      <c r="C1949" t="s">
        <v>194</v>
      </c>
      <c r="D1949" t="s">
        <v>169</v>
      </c>
      <c r="E1949">
        <v>114</v>
      </c>
      <c r="F1949" t="str">
        <f>INDEX(Branch[Area],MATCH(SOF[[#This Row],[Branch]],Branch[SortCode],0))</f>
        <v>Dublin</v>
      </c>
      <c r="G1949" t="str">
        <f>INDEX(Branch[Branch],MATCH(SOF[[#This Row],[Branch]],Branch[SortCode],0))</f>
        <v>Grafton Street</v>
      </c>
      <c r="V1949">
        <v>990610</v>
      </c>
      <c r="W1949" t="str">
        <f t="shared" si="35"/>
        <v>96101050</v>
      </c>
    </row>
    <row r="1950" spans="1:23" x14ac:dyDescent="0.55000000000000004">
      <c r="A1950" s="21" t="b">
        <f>SOF[[#This Row],[RepDate]]='Monthly-Individual-Data'!A1955</f>
        <v>0</v>
      </c>
      <c r="B1950" s="21">
        <v>44682</v>
      </c>
      <c r="C1950" t="s">
        <v>194</v>
      </c>
      <c r="D1950" t="s">
        <v>171</v>
      </c>
      <c r="E1950">
        <v>11</v>
      </c>
      <c r="F1950" t="str">
        <f>INDEX(Branch[Area],MATCH(SOF[[#This Row],[Branch]],Branch[SortCode],0))</f>
        <v>Dublin</v>
      </c>
      <c r="G1950" t="str">
        <f>INDEX(Branch[Branch],MATCH(SOF[[#This Row],[Branch]],Branch[SortCode],0))</f>
        <v>Grafton Street</v>
      </c>
      <c r="V1950">
        <v>990610</v>
      </c>
      <c r="W1950" t="str">
        <f t="shared" si="35"/>
        <v>96101050</v>
      </c>
    </row>
    <row r="1951" spans="1:23" x14ac:dyDescent="0.55000000000000004">
      <c r="A1951" s="21" t="b">
        <f>SOF[[#This Row],[RepDate]]='Monthly-Individual-Data'!A1956</f>
        <v>0</v>
      </c>
      <c r="B1951" s="21">
        <v>44682</v>
      </c>
      <c r="C1951" t="s">
        <v>194</v>
      </c>
      <c r="D1951" t="s">
        <v>174</v>
      </c>
      <c r="E1951">
        <v>15</v>
      </c>
      <c r="F1951" t="str">
        <f>INDEX(Branch[Area],MATCH(SOF[[#This Row],[Branch]],Branch[SortCode],0))</f>
        <v>Dublin</v>
      </c>
      <c r="G1951" t="str">
        <f>INDEX(Branch[Branch],MATCH(SOF[[#This Row],[Branch]],Branch[SortCode],0))</f>
        <v>Grafton Street</v>
      </c>
      <c r="V1951">
        <v>990610</v>
      </c>
      <c r="W1951" t="str">
        <f t="shared" si="35"/>
        <v>96101050</v>
      </c>
    </row>
    <row r="1952" spans="1:23" x14ac:dyDescent="0.55000000000000004">
      <c r="A1952" s="21" t="b">
        <f>SOF[[#This Row],[RepDate]]='Monthly-Individual-Data'!A1957</f>
        <v>0</v>
      </c>
      <c r="B1952" s="21">
        <v>44682</v>
      </c>
      <c r="C1952" t="s">
        <v>194</v>
      </c>
      <c r="D1952" t="s">
        <v>175</v>
      </c>
      <c r="E1952">
        <v>51</v>
      </c>
      <c r="F1952" t="str">
        <f>INDEX(Branch[Area],MATCH(SOF[[#This Row],[Branch]],Branch[SortCode],0))</f>
        <v>Dublin</v>
      </c>
      <c r="G1952" t="str">
        <f>INDEX(Branch[Branch],MATCH(SOF[[#This Row],[Branch]],Branch[SortCode],0))</f>
        <v>Grafton Street</v>
      </c>
      <c r="V1952">
        <v>990610</v>
      </c>
      <c r="W1952" t="str">
        <f t="shared" si="35"/>
        <v>96101050</v>
      </c>
    </row>
    <row r="1953" spans="1:23" x14ac:dyDescent="0.55000000000000004">
      <c r="A1953" s="21" t="b">
        <f>SOF[[#This Row],[RepDate]]='Monthly-Individual-Data'!A1958</f>
        <v>0</v>
      </c>
      <c r="B1953" s="21">
        <v>44682</v>
      </c>
      <c r="C1953" t="s">
        <v>210</v>
      </c>
      <c r="D1953" t="s">
        <v>109</v>
      </c>
      <c r="E1953">
        <v>132</v>
      </c>
      <c r="F1953" t="str">
        <f>INDEX(Branch[Area],MATCH(SOF[[#This Row],[Branch]],Branch[SortCode],0))</f>
        <v>Dublin</v>
      </c>
      <c r="G1953" t="str">
        <f>INDEX(Branch[Branch],MATCH(SOF[[#This Row],[Branch]],Branch[SortCode],0))</f>
        <v>Walkinstown</v>
      </c>
      <c r="V1953">
        <v>990612</v>
      </c>
      <c r="W1953" t="str">
        <f t="shared" si="35"/>
        <v>25612890</v>
      </c>
    </row>
    <row r="1954" spans="1:23" x14ac:dyDescent="0.55000000000000004">
      <c r="A1954" s="21" t="b">
        <f>SOF[[#This Row],[RepDate]]='Monthly-Individual-Data'!A1959</f>
        <v>0</v>
      </c>
      <c r="B1954" s="21">
        <v>44682</v>
      </c>
      <c r="C1954" t="s">
        <v>210</v>
      </c>
      <c r="D1954" t="s">
        <v>168</v>
      </c>
      <c r="E1954">
        <v>83</v>
      </c>
      <c r="F1954" t="str">
        <f>INDEX(Branch[Area],MATCH(SOF[[#This Row],[Branch]],Branch[SortCode],0))</f>
        <v>Dublin</v>
      </c>
      <c r="G1954" t="str">
        <f>INDEX(Branch[Branch],MATCH(SOF[[#This Row],[Branch]],Branch[SortCode],0))</f>
        <v>Walkinstown</v>
      </c>
      <c r="V1954">
        <v>990612</v>
      </c>
      <c r="W1954" t="str">
        <f t="shared" si="35"/>
        <v>25612890</v>
      </c>
    </row>
    <row r="1955" spans="1:23" x14ac:dyDescent="0.55000000000000004">
      <c r="A1955" s="21" t="b">
        <f>SOF[[#This Row],[RepDate]]='Monthly-Individual-Data'!A1960</f>
        <v>0</v>
      </c>
      <c r="B1955" s="21">
        <v>44682</v>
      </c>
      <c r="C1955" t="s">
        <v>210</v>
      </c>
      <c r="D1955" t="s">
        <v>169</v>
      </c>
      <c r="E1955">
        <v>141</v>
      </c>
      <c r="F1955" t="str">
        <f>INDEX(Branch[Area],MATCH(SOF[[#This Row],[Branch]],Branch[SortCode],0))</f>
        <v>Dublin</v>
      </c>
      <c r="G1955" t="str">
        <f>INDEX(Branch[Branch],MATCH(SOF[[#This Row],[Branch]],Branch[SortCode],0))</f>
        <v>Walkinstown</v>
      </c>
      <c r="V1955">
        <v>990612</v>
      </c>
      <c r="W1955" t="str">
        <f t="shared" si="35"/>
        <v>25612890</v>
      </c>
    </row>
    <row r="1956" spans="1:23" x14ac:dyDescent="0.55000000000000004">
      <c r="A1956" s="21" t="b">
        <f>SOF[[#This Row],[RepDate]]='Monthly-Individual-Data'!A1961</f>
        <v>0</v>
      </c>
      <c r="B1956" s="21">
        <v>44682</v>
      </c>
      <c r="C1956" t="s">
        <v>186</v>
      </c>
      <c r="D1956" t="s">
        <v>109</v>
      </c>
      <c r="E1956">
        <v>80</v>
      </c>
      <c r="F1956" t="str">
        <f>INDEX(Branch[Area],MATCH(SOF[[#This Row],[Branch]],Branch[SortCode],0))</f>
        <v>Dublin</v>
      </c>
      <c r="G1956" t="str">
        <f>INDEX(Branch[Branch],MATCH(SOF[[#This Row],[Branch]],Branch[SortCode],0))</f>
        <v>Artane</v>
      </c>
      <c r="V1956">
        <v>990616</v>
      </c>
      <c r="W1956" t="str">
        <f t="shared" si="35"/>
        <v>16161130</v>
      </c>
    </row>
    <row r="1957" spans="1:23" x14ac:dyDescent="0.55000000000000004">
      <c r="A1957" s="21" t="b">
        <f>SOF[[#This Row],[RepDate]]='Monthly-Individual-Data'!A1962</f>
        <v>0</v>
      </c>
      <c r="B1957" s="21">
        <v>44682</v>
      </c>
      <c r="C1957" t="s">
        <v>186</v>
      </c>
      <c r="D1957" t="s">
        <v>169</v>
      </c>
      <c r="E1957">
        <v>43</v>
      </c>
      <c r="F1957" t="str">
        <f>INDEX(Branch[Area],MATCH(SOF[[#This Row],[Branch]],Branch[SortCode],0))</f>
        <v>Dublin</v>
      </c>
      <c r="G1957" t="str">
        <f>INDEX(Branch[Branch],MATCH(SOF[[#This Row],[Branch]],Branch[SortCode],0))</f>
        <v>Artane</v>
      </c>
      <c r="V1957">
        <v>990616</v>
      </c>
      <c r="W1957" t="str">
        <f t="shared" si="35"/>
        <v>16161130</v>
      </c>
    </row>
    <row r="1958" spans="1:23" x14ac:dyDescent="0.55000000000000004">
      <c r="A1958" s="21" t="b">
        <f>SOF[[#This Row],[RepDate]]='Monthly-Individual-Data'!A1963</f>
        <v>0</v>
      </c>
      <c r="B1958" s="21">
        <v>44682</v>
      </c>
      <c r="C1958" t="s">
        <v>186</v>
      </c>
      <c r="D1958" t="s">
        <v>174</v>
      </c>
      <c r="E1958">
        <v>87</v>
      </c>
      <c r="F1958" t="str">
        <f>INDEX(Branch[Area],MATCH(SOF[[#This Row],[Branch]],Branch[SortCode],0))</f>
        <v>Dublin</v>
      </c>
      <c r="G1958" t="str">
        <f>INDEX(Branch[Branch],MATCH(SOF[[#This Row],[Branch]],Branch[SortCode],0))</f>
        <v>Artane</v>
      </c>
      <c r="V1958">
        <v>990616</v>
      </c>
      <c r="W1958" t="str">
        <f t="shared" si="35"/>
        <v>16161130</v>
      </c>
    </row>
    <row r="1959" spans="1:23" x14ac:dyDescent="0.55000000000000004">
      <c r="A1959" s="21" t="b">
        <f>SOF[[#This Row],[RepDate]]='Monthly-Individual-Data'!A1964</f>
        <v>0</v>
      </c>
      <c r="B1959" s="21">
        <v>44682</v>
      </c>
      <c r="C1959" t="s">
        <v>186</v>
      </c>
      <c r="D1959" t="s">
        <v>175</v>
      </c>
      <c r="E1959">
        <v>27</v>
      </c>
      <c r="F1959" t="str">
        <f>INDEX(Branch[Area],MATCH(SOF[[#This Row],[Branch]],Branch[SortCode],0))</f>
        <v>Dublin</v>
      </c>
      <c r="G1959" t="str">
        <f>INDEX(Branch[Branch],MATCH(SOF[[#This Row],[Branch]],Branch[SortCode],0))</f>
        <v>Artane</v>
      </c>
      <c r="V1959">
        <v>990616</v>
      </c>
      <c r="W1959" t="str">
        <f t="shared" si="35"/>
        <v>16161130</v>
      </c>
    </row>
    <row r="1960" spans="1:23" x14ac:dyDescent="0.55000000000000004">
      <c r="A1960" s="21" t="b">
        <f>SOF[[#This Row],[RepDate]]='Monthly-Individual-Data'!A1965</f>
        <v>0</v>
      </c>
      <c r="B1960" s="21">
        <v>44682</v>
      </c>
      <c r="C1960" t="s">
        <v>186</v>
      </c>
      <c r="D1960" t="s">
        <v>180</v>
      </c>
      <c r="E1960">
        <v>9</v>
      </c>
      <c r="F1960" t="str">
        <f>INDEX(Branch[Area],MATCH(SOF[[#This Row],[Branch]],Branch[SortCode],0))</f>
        <v>Dublin</v>
      </c>
      <c r="G1960" t="str">
        <f>INDEX(Branch[Branch],MATCH(SOF[[#This Row],[Branch]],Branch[SortCode],0))</f>
        <v>Artane</v>
      </c>
      <c r="V1960">
        <v>990616</v>
      </c>
      <c r="W1960" t="str">
        <f t="shared" si="35"/>
        <v>16161130</v>
      </c>
    </row>
    <row r="1961" spans="1:23" x14ac:dyDescent="0.55000000000000004">
      <c r="A1961" s="21" t="b">
        <f>SOF[[#This Row],[RepDate]]='Monthly-Individual-Data'!A1966</f>
        <v>0</v>
      </c>
      <c r="B1961" s="21">
        <v>44682</v>
      </c>
      <c r="C1961" t="s">
        <v>209</v>
      </c>
      <c r="D1961" t="s">
        <v>109</v>
      </c>
      <c r="E1961">
        <v>76</v>
      </c>
      <c r="F1961" t="str">
        <f>INDEX(Branch[Area],MATCH(SOF[[#This Row],[Branch]],Branch[SortCode],0))</f>
        <v>Dublin</v>
      </c>
      <c r="G1961" t="str">
        <f>INDEX(Branch[Branch],MATCH(SOF[[#This Row],[Branch]],Branch[SortCode],0))</f>
        <v>Dundrum</v>
      </c>
      <c r="V1961">
        <v>990620</v>
      </c>
      <c r="W1961" t="str">
        <f t="shared" si="35"/>
        <v>24620900</v>
      </c>
    </row>
    <row r="1962" spans="1:23" x14ac:dyDescent="0.55000000000000004">
      <c r="A1962" s="21" t="b">
        <f>SOF[[#This Row],[RepDate]]='Monthly-Individual-Data'!A1967</f>
        <v>0</v>
      </c>
      <c r="B1962" s="21">
        <v>44682</v>
      </c>
      <c r="C1962" t="s">
        <v>209</v>
      </c>
      <c r="D1962" t="s">
        <v>171</v>
      </c>
      <c r="E1962">
        <v>48</v>
      </c>
      <c r="F1962" t="str">
        <f>INDEX(Branch[Area],MATCH(SOF[[#This Row],[Branch]],Branch[SortCode],0))</f>
        <v>Dublin</v>
      </c>
      <c r="G1962" t="str">
        <f>INDEX(Branch[Branch],MATCH(SOF[[#This Row],[Branch]],Branch[SortCode],0))</f>
        <v>Dundrum</v>
      </c>
      <c r="V1962">
        <v>990620</v>
      </c>
      <c r="W1962" t="str">
        <f t="shared" si="35"/>
        <v>24620900</v>
      </c>
    </row>
    <row r="1963" spans="1:23" x14ac:dyDescent="0.55000000000000004">
      <c r="A1963" s="21" t="b">
        <f>SOF[[#This Row],[RepDate]]='Monthly-Individual-Data'!A1968</f>
        <v>0</v>
      </c>
      <c r="B1963" s="21">
        <v>44682</v>
      </c>
      <c r="C1963" t="s">
        <v>225</v>
      </c>
      <c r="D1963" t="s">
        <v>109</v>
      </c>
      <c r="E1963">
        <v>25</v>
      </c>
      <c r="F1963" t="str">
        <f>INDEX(Branch[Area],MATCH(SOF[[#This Row],[Branch]],Branch[SortCode],0))</f>
        <v>Dublin</v>
      </c>
      <c r="G1963" t="str">
        <f>INDEX(Branch[Branch],MATCH(SOF[[#This Row],[Branch]],Branch[SortCode],0))</f>
        <v>Bray</v>
      </c>
      <c r="V1963">
        <v>990623</v>
      </c>
      <c r="W1963" t="str">
        <f t="shared" si="35"/>
        <v>40623740</v>
      </c>
    </row>
    <row r="1964" spans="1:23" x14ac:dyDescent="0.55000000000000004">
      <c r="A1964" s="21" t="b">
        <f>SOF[[#This Row],[RepDate]]='Monthly-Individual-Data'!A1969</f>
        <v>0</v>
      </c>
      <c r="B1964" s="21">
        <v>44682</v>
      </c>
      <c r="C1964" t="s">
        <v>225</v>
      </c>
      <c r="D1964" t="s">
        <v>168</v>
      </c>
      <c r="E1964">
        <v>6</v>
      </c>
      <c r="F1964" t="str">
        <f>INDEX(Branch[Area],MATCH(SOF[[#This Row],[Branch]],Branch[SortCode],0))</f>
        <v>Dublin</v>
      </c>
      <c r="G1964" t="str">
        <f>INDEX(Branch[Branch],MATCH(SOF[[#This Row],[Branch]],Branch[SortCode],0))</f>
        <v>Bray</v>
      </c>
      <c r="V1964">
        <v>990623</v>
      </c>
      <c r="W1964" t="str">
        <f t="shared" si="35"/>
        <v>40623740</v>
      </c>
    </row>
    <row r="1965" spans="1:23" x14ac:dyDescent="0.55000000000000004">
      <c r="A1965" s="21" t="b">
        <f>SOF[[#This Row],[RepDate]]='Monthly-Individual-Data'!A1970</f>
        <v>0</v>
      </c>
      <c r="B1965" s="21">
        <v>44682</v>
      </c>
      <c r="C1965" t="s">
        <v>225</v>
      </c>
      <c r="D1965" t="s">
        <v>169</v>
      </c>
      <c r="E1965">
        <v>87</v>
      </c>
      <c r="F1965" t="str">
        <f>INDEX(Branch[Area],MATCH(SOF[[#This Row],[Branch]],Branch[SortCode],0))</f>
        <v>Dublin</v>
      </c>
      <c r="G1965" t="str">
        <f>INDEX(Branch[Branch],MATCH(SOF[[#This Row],[Branch]],Branch[SortCode],0))</f>
        <v>Bray</v>
      </c>
      <c r="V1965">
        <v>990623</v>
      </c>
      <c r="W1965" t="str">
        <f t="shared" si="35"/>
        <v>40623740</v>
      </c>
    </row>
    <row r="1966" spans="1:23" x14ac:dyDescent="0.55000000000000004">
      <c r="A1966" s="21" t="b">
        <f>SOF[[#This Row],[RepDate]]='Monthly-Individual-Data'!A1971</f>
        <v>0</v>
      </c>
      <c r="B1966" s="21">
        <v>44682</v>
      </c>
      <c r="C1966" t="s">
        <v>225</v>
      </c>
      <c r="D1966" t="s">
        <v>170</v>
      </c>
      <c r="E1966">
        <v>116</v>
      </c>
      <c r="F1966" t="str">
        <f>INDEX(Branch[Area],MATCH(SOF[[#This Row],[Branch]],Branch[SortCode],0))</f>
        <v>Dublin</v>
      </c>
      <c r="G1966" t="str">
        <f>INDEX(Branch[Branch],MATCH(SOF[[#This Row],[Branch]],Branch[SortCode],0))</f>
        <v>Bray</v>
      </c>
      <c r="V1966">
        <v>990623</v>
      </c>
      <c r="W1966" t="str">
        <f t="shared" si="35"/>
        <v>40623740</v>
      </c>
    </row>
    <row r="1967" spans="1:23" x14ac:dyDescent="0.55000000000000004">
      <c r="A1967" s="21" t="b">
        <f>SOF[[#This Row],[RepDate]]='Monthly-Individual-Data'!A1972</f>
        <v>0</v>
      </c>
      <c r="B1967" s="21">
        <v>44682</v>
      </c>
      <c r="C1967" t="s">
        <v>225</v>
      </c>
      <c r="D1967" t="s">
        <v>171</v>
      </c>
      <c r="E1967">
        <v>11</v>
      </c>
      <c r="F1967" t="str">
        <f>INDEX(Branch[Area],MATCH(SOF[[#This Row],[Branch]],Branch[SortCode],0))</f>
        <v>Dublin</v>
      </c>
      <c r="G1967" t="str">
        <f>INDEX(Branch[Branch],MATCH(SOF[[#This Row],[Branch]],Branch[SortCode],0))</f>
        <v>Bray</v>
      </c>
      <c r="V1967">
        <v>990623</v>
      </c>
      <c r="W1967" t="str">
        <f t="shared" si="35"/>
        <v>40623740</v>
      </c>
    </row>
    <row r="1968" spans="1:23" x14ac:dyDescent="0.55000000000000004">
      <c r="A1968" s="21" t="b">
        <f>SOF[[#This Row],[RepDate]]='Monthly-Individual-Data'!A1973</f>
        <v>0</v>
      </c>
      <c r="B1968" s="21">
        <v>44682</v>
      </c>
      <c r="C1968" t="s">
        <v>225</v>
      </c>
      <c r="D1968" t="s">
        <v>174</v>
      </c>
      <c r="E1968">
        <v>4</v>
      </c>
      <c r="F1968" t="str">
        <f>INDEX(Branch[Area],MATCH(SOF[[#This Row],[Branch]],Branch[SortCode],0))</f>
        <v>Dublin</v>
      </c>
      <c r="G1968" t="str">
        <f>INDEX(Branch[Branch],MATCH(SOF[[#This Row],[Branch]],Branch[SortCode],0))</f>
        <v>Bray</v>
      </c>
      <c r="V1968">
        <v>990623</v>
      </c>
      <c r="W1968" t="str">
        <f t="shared" si="35"/>
        <v>40623740</v>
      </c>
    </row>
    <row r="1969" spans="1:23" x14ac:dyDescent="0.55000000000000004">
      <c r="A1969" s="21" t="b">
        <f>SOF[[#This Row],[RepDate]]='Monthly-Individual-Data'!A1974</f>
        <v>0</v>
      </c>
      <c r="B1969" s="21">
        <v>44682</v>
      </c>
      <c r="C1969" t="s">
        <v>225</v>
      </c>
      <c r="D1969" t="s">
        <v>175</v>
      </c>
      <c r="E1969">
        <v>21</v>
      </c>
      <c r="F1969" t="str">
        <f>INDEX(Branch[Area],MATCH(SOF[[#This Row],[Branch]],Branch[SortCode],0))</f>
        <v>Dublin</v>
      </c>
      <c r="G1969" t="str">
        <f>INDEX(Branch[Branch],MATCH(SOF[[#This Row],[Branch]],Branch[SortCode],0))</f>
        <v>Bray</v>
      </c>
      <c r="V1969">
        <v>990623</v>
      </c>
      <c r="W1969" t="str">
        <f t="shared" si="35"/>
        <v>40623740</v>
      </c>
    </row>
    <row r="1970" spans="1:23" x14ac:dyDescent="0.55000000000000004">
      <c r="A1970" s="21" t="b">
        <f>SOF[[#This Row],[RepDate]]='Monthly-Individual-Data'!A1975</f>
        <v>0</v>
      </c>
      <c r="B1970" s="21">
        <v>44682</v>
      </c>
      <c r="C1970" t="s">
        <v>225</v>
      </c>
      <c r="D1970" t="s">
        <v>176</v>
      </c>
      <c r="E1970">
        <v>118</v>
      </c>
      <c r="F1970" t="str">
        <f>INDEX(Branch[Area],MATCH(SOF[[#This Row],[Branch]],Branch[SortCode],0))</f>
        <v>Dublin</v>
      </c>
      <c r="G1970" t="str">
        <f>INDEX(Branch[Branch],MATCH(SOF[[#This Row],[Branch]],Branch[SortCode],0))</f>
        <v>Bray</v>
      </c>
      <c r="V1970">
        <v>990623</v>
      </c>
      <c r="W1970" t="str">
        <f t="shared" si="35"/>
        <v>40623740</v>
      </c>
    </row>
    <row r="1971" spans="1:23" x14ac:dyDescent="0.55000000000000004">
      <c r="A1971" s="21" t="b">
        <f>SOF[[#This Row],[RepDate]]='Monthly-Individual-Data'!A1976</f>
        <v>0</v>
      </c>
      <c r="B1971" s="21">
        <v>44682</v>
      </c>
      <c r="C1971" t="s">
        <v>221</v>
      </c>
      <c r="D1971" t="s">
        <v>109</v>
      </c>
      <c r="E1971">
        <v>97</v>
      </c>
      <c r="F1971" t="str">
        <f>INDEX(Branch[Area],MATCH(SOF[[#This Row],[Branch]],Branch[SortCode],0))</f>
        <v>Dublin</v>
      </c>
      <c r="G1971" t="str">
        <f>INDEX(Branch[Branch],MATCH(SOF[[#This Row],[Branch]],Branch[SortCode],0))</f>
        <v>Tallaght</v>
      </c>
      <c r="V1971">
        <v>990624</v>
      </c>
      <c r="W1971" t="str">
        <f t="shared" si="35"/>
        <v>36624780</v>
      </c>
    </row>
    <row r="1972" spans="1:23" x14ac:dyDescent="0.55000000000000004">
      <c r="A1972" s="21" t="b">
        <f>SOF[[#This Row],[RepDate]]='Monthly-Individual-Data'!A1977</f>
        <v>0</v>
      </c>
      <c r="B1972" s="21">
        <v>44682</v>
      </c>
      <c r="C1972" t="s">
        <v>221</v>
      </c>
      <c r="D1972" t="s">
        <v>171</v>
      </c>
      <c r="E1972">
        <v>35</v>
      </c>
      <c r="F1972" t="str">
        <f>INDEX(Branch[Area],MATCH(SOF[[#This Row],[Branch]],Branch[SortCode],0))</f>
        <v>Dublin</v>
      </c>
      <c r="G1972" t="str">
        <f>INDEX(Branch[Branch],MATCH(SOF[[#This Row],[Branch]],Branch[SortCode],0))</f>
        <v>Tallaght</v>
      </c>
      <c r="V1972">
        <v>990624</v>
      </c>
      <c r="W1972" t="str">
        <f t="shared" si="35"/>
        <v>36624780</v>
      </c>
    </row>
    <row r="1973" spans="1:23" x14ac:dyDescent="0.55000000000000004">
      <c r="A1973" s="21" t="b">
        <f>SOF[[#This Row],[RepDate]]='Monthly-Individual-Data'!A1978</f>
        <v>0</v>
      </c>
      <c r="B1973" s="21">
        <v>44682</v>
      </c>
      <c r="C1973" t="s">
        <v>221</v>
      </c>
      <c r="D1973" t="s">
        <v>174</v>
      </c>
      <c r="E1973">
        <v>89</v>
      </c>
      <c r="F1973" t="str">
        <f>INDEX(Branch[Area],MATCH(SOF[[#This Row],[Branch]],Branch[SortCode],0))</f>
        <v>Dublin</v>
      </c>
      <c r="G1973" t="str">
        <f>INDEX(Branch[Branch],MATCH(SOF[[#This Row],[Branch]],Branch[SortCode],0))</f>
        <v>Tallaght</v>
      </c>
      <c r="V1973">
        <v>990624</v>
      </c>
      <c r="W1973" t="str">
        <f t="shared" si="35"/>
        <v>36624780</v>
      </c>
    </row>
    <row r="1974" spans="1:23" x14ac:dyDescent="0.55000000000000004">
      <c r="A1974" s="21" t="b">
        <f>SOF[[#This Row],[RepDate]]='Monthly-Individual-Data'!A1979</f>
        <v>0</v>
      </c>
      <c r="B1974" s="21">
        <v>44682</v>
      </c>
      <c r="C1974" t="s">
        <v>221</v>
      </c>
      <c r="D1974" t="s">
        <v>179</v>
      </c>
      <c r="E1974">
        <v>58</v>
      </c>
      <c r="F1974" t="str">
        <f>INDEX(Branch[Area],MATCH(SOF[[#This Row],[Branch]],Branch[SortCode],0))</f>
        <v>Dublin</v>
      </c>
      <c r="G1974" t="str">
        <f>INDEX(Branch[Branch],MATCH(SOF[[#This Row],[Branch]],Branch[SortCode],0))</f>
        <v>Tallaght</v>
      </c>
      <c r="V1974">
        <v>990624</v>
      </c>
      <c r="W1974" t="str">
        <f t="shared" si="35"/>
        <v>36624780</v>
      </c>
    </row>
    <row r="1975" spans="1:23" x14ac:dyDescent="0.55000000000000004">
      <c r="A1975" s="21" t="b">
        <f>SOF[[#This Row],[RepDate]]='Monthly-Individual-Data'!A1980</f>
        <v>0</v>
      </c>
      <c r="B1975" s="21">
        <v>44682</v>
      </c>
      <c r="C1975" t="s">
        <v>189</v>
      </c>
      <c r="D1975" t="s">
        <v>109</v>
      </c>
      <c r="E1975">
        <v>46</v>
      </c>
      <c r="F1975" t="str">
        <f>INDEX(Branch[Area],MATCH(SOF[[#This Row],[Branch]],Branch[SortCode],0))</f>
        <v>Dublin</v>
      </c>
      <c r="G1975" t="str">
        <f>INDEX(Branch[Branch],MATCH(SOF[[#This Row],[Branch]],Branch[SortCode],0))</f>
        <v>Baggot St</v>
      </c>
      <c r="V1975">
        <v>990626</v>
      </c>
      <c r="W1975" t="str">
        <f t="shared" si="35"/>
        <v>46261100</v>
      </c>
    </row>
    <row r="1976" spans="1:23" x14ac:dyDescent="0.55000000000000004">
      <c r="A1976" s="21" t="b">
        <f>SOF[[#This Row],[RepDate]]='Monthly-Individual-Data'!A1981</f>
        <v>0</v>
      </c>
      <c r="B1976" s="21">
        <v>44682</v>
      </c>
      <c r="C1976" t="s">
        <v>189</v>
      </c>
      <c r="D1976" t="s">
        <v>169</v>
      </c>
      <c r="E1976">
        <v>120</v>
      </c>
      <c r="F1976" t="str">
        <f>INDEX(Branch[Area],MATCH(SOF[[#This Row],[Branch]],Branch[SortCode],0))</f>
        <v>Dublin</v>
      </c>
      <c r="G1976" t="str">
        <f>INDEX(Branch[Branch],MATCH(SOF[[#This Row],[Branch]],Branch[SortCode],0))</f>
        <v>Baggot St</v>
      </c>
      <c r="V1976">
        <v>990626</v>
      </c>
      <c r="W1976" t="str">
        <f t="shared" si="35"/>
        <v>46261100</v>
      </c>
    </row>
    <row r="1977" spans="1:23" x14ac:dyDescent="0.55000000000000004">
      <c r="A1977" s="21" t="b">
        <f>SOF[[#This Row],[RepDate]]='Monthly-Individual-Data'!A1982</f>
        <v>0</v>
      </c>
      <c r="B1977" s="21">
        <v>44682</v>
      </c>
      <c r="C1977" t="s">
        <v>206</v>
      </c>
      <c r="D1977" t="s">
        <v>109</v>
      </c>
      <c r="E1977">
        <v>1</v>
      </c>
      <c r="F1977" t="str">
        <f>INDEX(Branch[Area],MATCH(SOF[[#This Row],[Branch]],Branch[SortCode],0))</f>
        <v>Dublin</v>
      </c>
      <c r="G1977" t="str">
        <f>INDEX(Branch[Branch],MATCH(SOF[[#This Row],[Branch]],Branch[SortCode],0))</f>
        <v>Stillorgan</v>
      </c>
      <c r="V1977">
        <v>990629</v>
      </c>
      <c r="W1977" t="str">
        <f t="shared" si="35"/>
        <v>21629930</v>
      </c>
    </row>
    <row r="1978" spans="1:23" x14ac:dyDescent="0.55000000000000004">
      <c r="A1978" s="21" t="b">
        <f>SOF[[#This Row],[RepDate]]='Monthly-Individual-Data'!A1983</f>
        <v>0</v>
      </c>
      <c r="B1978" s="21">
        <v>44682</v>
      </c>
      <c r="C1978" t="s">
        <v>206</v>
      </c>
      <c r="D1978" t="s">
        <v>168</v>
      </c>
      <c r="E1978">
        <v>113</v>
      </c>
      <c r="F1978" t="str">
        <f>INDEX(Branch[Area],MATCH(SOF[[#This Row],[Branch]],Branch[SortCode],0))</f>
        <v>Dublin</v>
      </c>
      <c r="G1978" t="str">
        <f>INDEX(Branch[Branch],MATCH(SOF[[#This Row],[Branch]],Branch[SortCode],0))</f>
        <v>Stillorgan</v>
      </c>
      <c r="V1978">
        <v>990629</v>
      </c>
      <c r="W1978" t="str">
        <f t="shared" si="35"/>
        <v>21629930</v>
      </c>
    </row>
    <row r="1979" spans="1:23" x14ac:dyDescent="0.55000000000000004">
      <c r="A1979" s="21" t="b">
        <f>SOF[[#This Row],[RepDate]]='Monthly-Individual-Data'!A1984</f>
        <v>0</v>
      </c>
      <c r="B1979" s="21">
        <v>44682</v>
      </c>
      <c r="C1979" t="s">
        <v>206</v>
      </c>
      <c r="D1979" t="s">
        <v>169</v>
      </c>
      <c r="E1979">
        <v>24</v>
      </c>
      <c r="F1979" t="str">
        <f>INDEX(Branch[Area],MATCH(SOF[[#This Row],[Branch]],Branch[SortCode],0))</f>
        <v>Dublin</v>
      </c>
      <c r="G1979" t="str">
        <f>INDEX(Branch[Branch],MATCH(SOF[[#This Row],[Branch]],Branch[SortCode],0))</f>
        <v>Stillorgan</v>
      </c>
      <c r="V1979">
        <v>990629</v>
      </c>
      <c r="W1979" t="str">
        <f t="shared" si="35"/>
        <v>21629930</v>
      </c>
    </row>
    <row r="1980" spans="1:23" x14ac:dyDescent="0.55000000000000004">
      <c r="A1980" s="21" t="b">
        <f>SOF[[#This Row],[RepDate]]='Monthly-Individual-Data'!A1985</f>
        <v>0</v>
      </c>
      <c r="B1980" s="21">
        <v>44682</v>
      </c>
      <c r="C1980" t="s">
        <v>206</v>
      </c>
      <c r="D1980" t="s">
        <v>171</v>
      </c>
      <c r="E1980">
        <v>142</v>
      </c>
      <c r="F1980" t="str">
        <f>INDEX(Branch[Area],MATCH(SOF[[#This Row],[Branch]],Branch[SortCode],0))</f>
        <v>Dublin</v>
      </c>
      <c r="G1980" t="str">
        <f>INDEX(Branch[Branch],MATCH(SOF[[#This Row],[Branch]],Branch[SortCode],0))</f>
        <v>Stillorgan</v>
      </c>
      <c r="V1980">
        <v>990629</v>
      </c>
      <c r="W1980" t="str">
        <f t="shared" si="35"/>
        <v>21629930</v>
      </c>
    </row>
    <row r="1981" spans="1:23" x14ac:dyDescent="0.55000000000000004">
      <c r="A1981" s="21" t="b">
        <f>SOF[[#This Row],[RepDate]]='Monthly-Individual-Data'!A1986</f>
        <v>0</v>
      </c>
      <c r="B1981" s="21">
        <v>44682</v>
      </c>
      <c r="C1981" t="s">
        <v>206</v>
      </c>
      <c r="D1981" t="s">
        <v>173</v>
      </c>
      <c r="E1981">
        <v>156</v>
      </c>
      <c r="F1981" t="str">
        <f>INDEX(Branch[Area],MATCH(SOF[[#This Row],[Branch]],Branch[SortCode],0))</f>
        <v>Dublin</v>
      </c>
      <c r="G1981" t="str">
        <f>INDEX(Branch[Branch],MATCH(SOF[[#This Row],[Branch]],Branch[SortCode],0))</f>
        <v>Stillorgan</v>
      </c>
      <c r="V1981">
        <v>990629</v>
      </c>
      <c r="W1981" t="str">
        <f t="shared" si="35"/>
        <v>21629930</v>
      </c>
    </row>
    <row r="1982" spans="1:23" x14ac:dyDescent="0.55000000000000004">
      <c r="A1982" s="21" t="b">
        <f>SOF[[#This Row],[RepDate]]='Monthly-Individual-Data'!A1987</f>
        <v>0</v>
      </c>
      <c r="B1982" s="21">
        <v>44682</v>
      </c>
      <c r="C1982" t="s">
        <v>206</v>
      </c>
      <c r="D1982" t="s">
        <v>174</v>
      </c>
      <c r="E1982">
        <v>51</v>
      </c>
      <c r="F1982" t="str">
        <f>INDEX(Branch[Area],MATCH(SOF[[#This Row],[Branch]],Branch[SortCode],0))</f>
        <v>Dublin</v>
      </c>
      <c r="G1982" t="str">
        <f>INDEX(Branch[Branch],MATCH(SOF[[#This Row],[Branch]],Branch[SortCode],0))</f>
        <v>Stillorgan</v>
      </c>
      <c r="V1982">
        <v>990629</v>
      </c>
      <c r="W1982" t="str">
        <f t="shared" si="35"/>
        <v>21629930</v>
      </c>
    </row>
    <row r="1983" spans="1:23" x14ac:dyDescent="0.55000000000000004">
      <c r="A1983" s="21" t="b">
        <f>SOF[[#This Row],[RepDate]]='Monthly-Individual-Data'!A1988</f>
        <v>0</v>
      </c>
      <c r="B1983" s="21">
        <v>44682</v>
      </c>
      <c r="C1983" t="s">
        <v>206</v>
      </c>
      <c r="D1983" t="s">
        <v>175</v>
      </c>
      <c r="E1983">
        <v>92</v>
      </c>
      <c r="F1983" t="str">
        <f>INDEX(Branch[Area],MATCH(SOF[[#This Row],[Branch]],Branch[SortCode],0))</f>
        <v>Dublin</v>
      </c>
      <c r="G1983" t="str">
        <f>INDEX(Branch[Branch],MATCH(SOF[[#This Row],[Branch]],Branch[SortCode],0))</f>
        <v>Stillorgan</v>
      </c>
      <c r="V1983">
        <v>990629</v>
      </c>
      <c r="W1983" t="str">
        <f t="shared" si="35"/>
        <v>21629930</v>
      </c>
    </row>
    <row r="1984" spans="1:23" x14ac:dyDescent="0.55000000000000004">
      <c r="A1984" s="21" t="b">
        <f>SOF[[#This Row],[RepDate]]='Monthly-Individual-Data'!A1989</f>
        <v>0</v>
      </c>
      <c r="B1984" s="21">
        <v>44682</v>
      </c>
      <c r="C1984" t="s">
        <v>206</v>
      </c>
      <c r="D1984" t="s">
        <v>176</v>
      </c>
      <c r="E1984">
        <v>140</v>
      </c>
      <c r="F1984" t="str">
        <f>INDEX(Branch[Area],MATCH(SOF[[#This Row],[Branch]],Branch[SortCode],0))</f>
        <v>Dublin</v>
      </c>
      <c r="G1984" t="str">
        <f>INDEX(Branch[Branch],MATCH(SOF[[#This Row],[Branch]],Branch[SortCode],0))</f>
        <v>Stillorgan</v>
      </c>
      <c r="V1984">
        <v>990629</v>
      </c>
      <c r="W1984" t="str">
        <f t="shared" si="35"/>
        <v>21629930</v>
      </c>
    </row>
    <row r="1985" spans="1:23" x14ac:dyDescent="0.55000000000000004">
      <c r="A1985" s="21" t="b">
        <f>SOF[[#This Row],[RepDate]]='Monthly-Individual-Data'!A1990</f>
        <v>0</v>
      </c>
      <c r="B1985" s="21">
        <v>44682</v>
      </c>
      <c r="C1985" t="s">
        <v>206</v>
      </c>
      <c r="D1985" t="s">
        <v>180</v>
      </c>
      <c r="E1985">
        <v>62</v>
      </c>
      <c r="F1985" t="str">
        <f>INDEX(Branch[Area],MATCH(SOF[[#This Row],[Branch]],Branch[SortCode],0))</f>
        <v>Dublin</v>
      </c>
      <c r="G1985" t="str">
        <f>INDEX(Branch[Branch],MATCH(SOF[[#This Row],[Branch]],Branch[SortCode],0))</f>
        <v>Stillorgan</v>
      </c>
      <c r="V1985">
        <v>990629</v>
      </c>
      <c r="W1985" t="str">
        <f t="shared" si="35"/>
        <v>21629930</v>
      </c>
    </row>
    <row r="1986" spans="1:23" x14ac:dyDescent="0.55000000000000004">
      <c r="A1986" s="21" t="b">
        <f>SOF[[#This Row],[RepDate]]='Monthly-Individual-Data'!A1991</f>
        <v>0</v>
      </c>
      <c r="B1986" s="21">
        <v>44682</v>
      </c>
      <c r="C1986" t="s">
        <v>206</v>
      </c>
      <c r="D1986" t="s">
        <v>182</v>
      </c>
      <c r="E1986">
        <v>160</v>
      </c>
      <c r="F1986" t="str">
        <f>INDEX(Branch[Area],MATCH(SOF[[#This Row],[Branch]],Branch[SortCode],0))</f>
        <v>Dublin</v>
      </c>
      <c r="G1986" t="str">
        <f>INDEX(Branch[Branch],MATCH(SOF[[#This Row],[Branch]],Branch[SortCode],0))</f>
        <v>Stillorgan</v>
      </c>
      <c r="V1986">
        <v>990629</v>
      </c>
      <c r="W1986" t="str">
        <f t="shared" si="35"/>
        <v>21629930</v>
      </c>
    </row>
    <row r="1987" spans="1:23" x14ac:dyDescent="0.55000000000000004">
      <c r="A1987" s="21" t="b">
        <f>SOF[[#This Row],[RepDate]]='Monthly-Individual-Data'!A1992</f>
        <v>0</v>
      </c>
      <c r="B1987" s="21">
        <v>44682</v>
      </c>
      <c r="C1987" t="s">
        <v>187</v>
      </c>
      <c r="D1987" t="s">
        <v>109</v>
      </c>
      <c r="E1987">
        <v>108</v>
      </c>
      <c r="F1987" t="str">
        <f>INDEX(Branch[Area],MATCH(SOF[[#This Row],[Branch]],Branch[SortCode],0))</f>
        <v>Dublin</v>
      </c>
      <c r="G1987" t="str">
        <f>INDEX(Branch[Branch],MATCH(SOF[[#This Row],[Branch]],Branch[SortCode],0))</f>
        <v>Raheny</v>
      </c>
      <c r="V1987">
        <v>990641</v>
      </c>
      <c r="W1987" t="str">
        <f t="shared" ref="W1987:W2050" si="36">VLOOKUP(V1987,R:S,2,0)</f>
        <v>26411120</v>
      </c>
    </row>
    <row r="1988" spans="1:23" x14ac:dyDescent="0.55000000000000004">
      <c r="A1988" s="21" t="b">
        <f>SOF[[#This Row],[RepDate]]='Monthly-Individual-Data'!A1993</f>
        <v>0</v>
      </c>
      <c r="B1988" s="21">
        <v>44682</v>
      </c>
      <c r="C1988" t="s">
        <v>187</v>
      </c>
      <c r="D1988" t="s">
        <v>169</v>
      </c>
      <c r="E1988">
        <v>137</v>
      </c>
      <c r="F1988" t="str">
        <f>INDEX(Branch[Area],MATCH(SOF[[#This Row],[Branch]],Branch[SortCode],0))</f>
        <v>Dublin</v>
      </c>
      <c r="G1988" t="str">
        <f>INDEX(Branch[Branch],MATCH(SOF[[#This Row],[Branch]],Branch[SortCode],0))</f>
        <v>Raheny</v>
      </c>
      <c r="V1988">
        <v>990641</v>
      </c>
      <c r="W1988" t="str">
        <f t="shared" si="36"/>
        <v>26411120</v>
      </c>
    </row>
    <row r="1989" spans="1:23" x14ac:dyDescent="0.55000000000000004">
      <c r="A1989" s="21" t="b">
        <f>SOF[[#This Row],[RepDate]]='Monthly-Individual-Data'!A1994</f>
        <v>0</v>
      </c>
      <c r="B1989" s="21">
        <v>44682</v>
      </c>
      <c r="C1989" t="s">
        <v>187</v>
      </c>
      <c r="D1989" t="s">
        <v>174</v>
      </c>
      <c r="E1989">
        <v>24</v>
      </c>
      <c r="F1989" t="str">
        <f>INDEX(Branch[Area],MATCH(SOF[[#This Row],[Branch]],Branch[SortCode],0))</f>
        <v>Dublin</v>
      </c>
      <c r="G1989" t="str">
        <f>INDEX(Branch[Branch],MATCH(SOF[[#This Row],[Branch]],Branch[SortCode],0))</f>
        <v>Raheny</v>
      </c>
      <c r="V1989">
        <v>990641</v>
      </c>
      <c r="W1989" t="str">
        <f t="shared" si="36"/>
        <v>26411120</v>
      </c>
    </row>
    <row r="1990" spans="1:23" x14ac:dyDescent="0.55000000000000004">
      <c r="A1990" s="21" t="b">
        <f>SOF[[#This Row],[RepDate]]='Monthly-Individual-Data'!A1995</f>
        <v>0</v>
      </c>
      <c r="B1990" s="21">
        <v>44682</v>
      </c>
      <c r="C1990" t="s">
        <v>187</v>
      </c>
      <c r="D1990" t="s">
        <v>175</v>
      </c>
      <c r="E1990">
        <v>31</v>
      </c>
      <c r="F1990" t="str">
        <f>INDEX(Branch[Area],MATCH(SOF[[#This Row],[Branch]],Branch[SortCode],0))</f>
        <v>Dublin</v>
      </c>
      <c r="G1990" t="str">
        <f>INDEX(Branch[Branch],MATCH(SOF[[#This Row],[Branch]],Branch[SortCode],0))</f>
        <v>Raheny</v>
      </c>
      <c r="V1990">
        <v>990641</v>
      </c>
      <c r="W1990" t="str">
        <f t="shared" si="36"/>
        <v>26411120</v>
      </c>
    </row>
    <row r="1991" spans="1:23" x14ac:dyDescent="0.55000000000000004">
      <c r="A1991" s="21" t="b">
        <f>SOF[[#This Row],[RepDate]]='Monthly-Individual-Data'!A1996</f>
        <v>0</v>
      </c>
      <c r="B1991" s="21">
        <v>44682</v>
      </c>
      <c r="C1991" t="s">
        <v>192</v>
      </c>
      <c r="D1991" t="s">
        <v>109</v>
      </c>
      <c r="E1991">
        <v>131</v>
      </c>
      <c r="F1991" t="str">
        <f>INDEX(Branch[Area],MATCH(SOF[[#This Row],[Branch]],Branch[SortCode],0))</f>
        <v>Dublin</v>
      </c>
      <c r="G1991" t="str">
        <f>INDEX(Branch[Branch],MATCH(SOF[[#This Row],[Branch]],Branch[SortCode],0))</f>
        <v>Rathfarnham</v>
      </c>
      <c r="V1991">
        <v>990642</v>
      </c>
      <c r="W1991" t="str">
        <f t="shared" si="36"/>
        <v>76421070</v>
      </c>
    </row>
    <row r="1992" spans="1:23" x14ac:dyDescent="0.55000000000000004">
      <c r="A1992" s="21" t="b">
        <f>SOF[[#This Row],[RepDate]]='Monthly-Individual-Data'!A1997</f>
        <v>0</v>
      </c>
      <c r="B1992" s="21">
        <v>44682</v>
      </c>
      <c r="C1992" t="s">
        <v>192</v>
      </c>
      <c r="D1992" t="s">
        <v>169</v>
      </c>
      <c r="E1992">
        <v>80</v>
      </c>
      <c r="F1992" t="str">
        <f>INDEX(Branch[Area],MATCH(SOF[[#This Row],[Branch]],Branch[SortCode],0))</f>
        <v>Dublin</v>
      </c>
      <c r="G1992" t="str">
        <f>INDEX(Branch[Branch],MATCH(SOF[[#This Row],[Branch]],Branch[SortCode],0))</f>
        <v>Rathfarnham</v>
      </c>
      <c r="V1992">
        <v>990642</v>
      </c>
      <c r="W1992" t="str">
        <f t="shared" si="36"/>
        <v>76421070</v>
      </c>
    </row>
    <row r="1993" spans="1:23" x14ac:dyDescent="0.55000000000000004">
      <c r="A1993" s="21" t="b">
        <f>SOF[[#This Row],[RepDate]]='Monthly-Individual-Data'!A1998</f>
        <v>0</v>
      </c>
      <c r="B1993" s="21">
        <v>44682</v>
      </c>
      <c r="C1993" t="s">
        <v>192</v>
      </c>
      <c r="D1993" t="s">
        <v>174</v>
      </c>
      <c r="E1993">
        <v>84</v>
      </c>
      <c r="F1993" t="str">
        <f>INDEX(Branch[Area],MATCH(SOF[[#This Row],[Branch]],Branch[SortCode],0))</f>
        <v>Dublin</v>
      </c>
      <c r="G1993" t="str">
        <f>INDEX(Branch[Branch],MATCH(SOF[[#This Row],[Branch]],Branch[SortCode],0))</f>
        <v>Rathfarnham</v>
      </c>
      <c r="V1993">
        <v>990642</v>
      </c>
      <c r="W1993" t="str">
        <f t="shared" si="36"/>
        <v>76421070</v>
      </c>
    </row>
    <row r="1994" spans="1:23" x14ac:dyDescent="0.55000000000000004">
      <c r="A1994" s="21" t="b">
        <f>SOF[[#This Row],[RepDate]]='Monthly-Individual-Data'!A1999</f>
        <v>0</v>
      </c>
      <c r="B1994" s="21">
        <v>44682</v>
      </c>
      <c r="C1994" t="s">
        <v>215</v>
      </c>
      <c r="D1994" t="s">
        <v>109</v>
      </c>
      <c r="E1994">
        <v>71</v>
      </c>
      <c r="F1994" t="str">
        <f>INDEX(Branch[Area],MATCH(SOF[[#This Row],[Branch]],Branch[SortCode],0))</f>
        <v>Dublin</v>
      </c>
      <c r="G1994" t="str">
        <f>INDEX(Branch[Branch],MATCH(SOF[[#This Row],[Branch]],Branch[SortCode],0))</f>
        <v>Blanchardstown NTC</v>
      </c>
      <c r="V1994">
        <v>990651</v>
      </c>
      <c r="W1994" t="str">
        <f t="shared" si="36"/>
        <v>30651840</v>
      </c>
    </row>
    <row r="1995" spans="1:23" x14ac:dyDescent="0.55000000000000004">
      <c r="A1995" s="21" t="b">
        <f>SOF[[#This Row],[RepDate]]='Monthly-Individual-Data'!A2000</f>
        <v>0</v>
      </c>
      <c r="B1995" s="21">
        <v>44682</v>
      </c>
      <c r="C1995" t="s">
        <v>215</v>
      </c>
      <c r="D1995" t="s">
        <v>168</v>
      </c>
      <c r="E1995">
        <v>44</v>
      </c>
      <c r="F1995" t="str">
        <f>INDEX(Branch[Area],MATCH(SOF[[#This Row],[Branch]],Branch[SortCode],0))</f>
        <v>Dublin</v>
      </c>
      <c r="G1995" t="str">
        <f>INDEX(Branch[Branch],MATCH(SOF[[#This Row],[Branch]],Branch[SortCode],0))</f>
        <v>Blanchardstown NTC</v>
      </c>
      <c r="V1995">
        <v>990651</v>
      </c>
      <c r="W1995" t="str">
        <f t="shared" si="36"/>
        <v>30651840</v>
      </c>
    </row>
    <row r="1996" spans="1:23" x14ac:dyDescent="0.55000000000000004">
      <c r="A1996" s="21" t="b">
        <f>SOF[[#This Row],[RepDate]]='Monthly-Individual-Data'!A2001</f>
        <v>0</v>
      </c>
      <c r="B1996" s="21">
        <v>44682</v>
      </c>
      <c r="C1996" t="s">
        <v>215</v>
      </c>
      <c r="D1996" t="s">
        <v>169</v>
      </c>
      <c r="E1996">
        <v>156</v>
      </c>
      <c r="F1996" t="str">
        <f>INDEX(Branch[Area],MATCH(SOF[[#This Row],[Branch]],Branch[SortCode],0))</f>
        <v>Dublin</v>
      </c>
      <c r="G1996" t="str">
        <f>INDEX(Branch[Branch],MATCH(SOF[[#This Row],[Branch]],Branch[SortCode],0))</f>
        <v>Blanchardstown NTC</v>
      </c>
      <c r="V1996">
        <v>990651</v>
      </c>
      <c r="W1996" t="str">
        <f t="shared" si="36"/>
        <v>30651840</v>
      </c>
    </row>
    <row r="1997" spans="1:23" x14ac:dyDescent="0.55000000000000004">
      <c r="A1997" s="21" t="b">
        <f>SOF[[#This Row],[RepDate]]='Monthly-Individual-Data'!A2002</f>
        <v>0</v>
      </c>
      <c r="B1997" s="21">
        <v>44682</v>
      </c>
      <c r="C1997" t="s">
        <v>215</v>
      </c>
      <c r="D1997" t="s">
        <v>171</v>
      </c>
      <c r="E1997">
        <v>101</v>
      </c>
      <c r="F1997" t="str">
        <f>INDEX(Branch[Area],MATCH(SOF[[#This Row],[Branch]],Branch[SortCode],0))</f>
        <v>Dublin</v>
      </c>
      <c r="G1997" t="str">
        <f>INDEX(Branch[Branch],MATCH(SOF[[#This Row],[Branch]],Branch[SortCode],0))</f>
        <v>Blanchardstown NTC</v>
      </c>
      <c r="V1997">
        <v>990651</v>
      </c>
      <c r="W1997" t="str">
        <f t="shared" si="36"/>
        <v>30651840</v>
      </c>
    </row>
    <row r="1998" spans="1:23" x14ac:dyDescent="0.55000000000000004">
      <c r="A1998" s="21" t="b">
        <f>SOF[[#This Row],[RepDate]]='Monthly-Individual-Data'!A2003</f>
        <v>0</v>
      </c>
      <c r="B1998" s="21">
        <v>44682</v>
      </c>
      <c r="C1998" t="s">
        <v>215</v>
      </c>
      <c r="D1998" t="s">
        <v>172</v>
      </c>
      <c r="E1998">
        <v>112</v>
      </c>
      <c r="F1998" t="str">
        <f>INDEX(Branch[Area],MATCH(SOF[[#This Row],[Branch]],Branch[SortCode],0))</f>
        <v>Dublin</v>
      </c>
      <c r="G1998" t="str">
        <f>INDEX(Branch[Branch],MATCH(SOF[[#This Row],[Branch]],Branch[SortCode],0))</f>
        <v>Blanchardstown NTC</v>
      </c>
      <c r="V1998">
        <v>990651</v>
      </c>
      <c r="W1998" t="str">
        <f t="shared" si="36"/>
        <v>30651840</v>
      </c>
    </row>
    <row r="1999" spans="1:23" x14ac:dyDescent="0.55000000000000004">
      <c r="A1999" s="21" t="b">
        <f>SOF[[#This Row],[RepDate]]='Monthly-Individual-Data'!A2004</f>
        <v>0</v>
      </c>
      <c r="B1999" s="21">
        <v>44682</v>
      </c>
      <c r="C1999" t="s">
        <v>215</v>
      </c>
      <c r="D1999" t="s">
        <v>174</v>
      </c>
      <c r="E1999">
        <v>23</v>
      </c>
      <c r="F1999" t="str">
        <f>INDEX(Branch[Area],MATCH(SOF[[#This Row],[Branch]],Branch[SortCode],0))</f>
        <v>Dublin</v>
      </c>
      <c r="G1999" t="str">
        <f>INDEX(Branch[Branch],MATCH(SOF[[#This Row],[Branch]],Branch[SortCode],0))</f>
        <v>Blanchardstown NTC</v>
      </c>
      <c r="V1999">
        <v>990651</v>
      </c>
      <c r="W1999" t="str">
        <f t="shared" si="36"/>
        <v>30651840</v>
      </c>
    </row>
    <row r="2000" spans="1:23" x14ac:dyDescent="0.55000000000000004">
      <c r="A2000" s="21" t="b">
        <f>SOF[[#This Row],[RepDate]]='Monthly-Individual-Data'!A2005</f>
        <v>0</v>
      </c>
      <c r="B2000" s="21">
        <v>44682</v>
      </c>
      <c r="C2000" t="s">
        <v>215</v>
      </c>
      <c r="D2000" t="s">
        <v>175</v>
      </c>
      <c r="E2000">
        <v>134</v>
      </c>
      <c r="F2000" t="str">
        <f>INDEX(Branch[Area],MATCH(SOF[[#This Row],[Branch]],Branch[SortCode],0))</f>
        <v>Dublin</v>
      </c>
      <c r="G2000" t="str">
        <f>INDEX(Branch[Branch],MATCH(SOF[[#This Row],[Branch]],Branch[SortCode],0))</f>
        <v>Blanchardstown NTC</v>
      </c>
      <c r="V2000">
        <v>990651</v>
      </c>
      <c r="W2000" t="str">
        <f t="shared" si="36"/>
        <v>30651840</v>
      </c>
    </row>
    <row r="2001" spans="1:23" x14ac:dyDescent="0.55000000000000004">
      <c r="A2001" s="21" t="b">
        <f>SOF[[#This Row],[RepDate]]='Monthly-Individual-Data'!A2006</f>
        <v>0</v>
      </c>
      <c r="B2001" s="21">
        <v>44682</v>
      </c>
      <c r="C2001" t="s">
        <v>215</v>
      </c>
      <c r="D2001" t="s">
        <v>179</v>
      </c>
      <c r="E2001">
        <v>156</v>
      </c>
      <c r="F2001" t="str">
        <f>INDEX(Branch[Area],MATCH(SOF[[#This Row],[Branch]],Branch[SortCode],0))</f>
        <v>Dublin</v>
      </c>
      <c r="G2001" t="str">
        <f>INDEX(Branch[Branch],MATCH(SOF[[#This Row],[Branch]],Branch[SortCode],0))</f>
        <v>Blanchardstown NTC</v>
      </c>
      <c r="V2001">
        <v>990651</v>
      </c>
      <c r="W2001" t="str">
        <f t="shared" si="36"/>
        <v>30651840</v>
      </c>
    </row>
    <row r="2002" spans="1:23" x14ac:dyDescent="0.55000000000000004">
      <c r="A2002" s="21" t="b">
        <f>SOF[[#This Row],[RepDate]]='Monthly-Individual-Data'!A2007</f>
        <v>0</v>
      </c>
      <c r="B2002" s="21">
        <v>44682</v>
      </c>
      <c r="C2002" t="s">
        <v>215</v>
      </c>
      <c r="D2002" t="s">
        <v>180</v>
      </c>
      <c r="E2002">
        <v>117</v>
      </c>
      <c r="F2002" t="str">
        <f>INDEX(Branch[Area],MATCH(SOF[[#This Row],[Branch]],Branch[SortCode],0))</f>
        <v>Dublin</v>
      </c>
      <c r="G2002" t="str">
        <f>INDEX(Branch[Branch],MATCH(SOF[[#This Row],[Branch]],Branch[SortCode],0))</f>
        <v>Blanchardstown NTC</v>
      </c>
      <c r="V2002">
        <v>990651</v>
      </c>
      <c r="W2002" t="str">
        <f t="shared" si="36"/>
        <v>30651840</v>
      </c>
    </row>
    <row r="2003" spans="1:23" x14ac:dyDescent="0.55000000000000004">
      <c r="A2003" s="21" t="b">
        <f>SOF[[#This Row],[RepDate]]='Monthly-Individual-Data'!A2008</f>
        <v>0</v>
      </c>
      <c r="B2003" s="21">
        <v>44682</v>
      </c>
      <c r="C2003" t="s">
        <v>215</v>
      </c>
      <c r="D2003" t="s">
        <v>183</v>
      </c>
      <c r="E2003">
        <v>2</v>
      </c>
      <c r="F2003" t="str">
        <f>INDEX(Branch[Area],MATCH(SOF[[#This Row],[Branch]],Branch[SortCode],0))</f>
        <v>Dublin</v>
      </c>
      <c r="G2003" t="str">
        <f>INDEX(Branch[Branch],MATCH(SOF[[#This Row],[Branch]],Branch[SortCode],0))</f>
        <v>Blanchardstown NTC</v>
      </c>
      <c r="V2003">
        <v>990651</v>
      </c>
      <c r="W2003" t="str">
        <f t="shared" si="36"/>
        <v>30651840</v>
      </c>
    </row>
    <row r="2004" spans="1:23" x14ac:dyDescent="0.55000000000000004">
      <c r="A2004" s="21" t="b">
        <f>SOF[[#This Row],[RepDate]]='Monthly-Individual-Data'!A2009</f>
        <v>0</v>
      </c>
      <c r="B2004" s="21">
        <v>44682</v>
      </c>
      <c r="C2004" t="s">
        <v>204</v>
      </c>
      <c r="D2004" t="s">
        <v>109</v>
      </c>
      <c r="E2004">
        <v>83</v>
      </c>
      <c r="F2004" t="str">
        <f>INDEX(Branch[Area],MATCH(SOF[[#This Row],[Branch]],Branch[SortCode],0))</f>
        <v>Dublin</v>
      </c>
      <c r="G2004" t="str">
        <f>INDEX(Branch[Branch],MATCH(SOF[[#This Row],[Branch]],Branch[SortCode],0))</f>
        <v>Drumcondra</v>
      </c>
      <c r="V2004">
        <v>990653</v>
      </c>
      <c r="W2004" t="str">
        <f t="shared" si="36"/>
        <v>19653950</v>
      </c>
    </row>
    <row r="2005" spans="1:23" x14ac:dyDescent="0.55000000000000004">
      <c r="A2005" s="21" t="b">
        <f>SOF[[#This Row],[RepDate]]='Monthly-Individual-Data'!A2010</f>
        <v>0</v>
      </c>
      <c r="B2005" s="21">
        <v>44682</v>
      </c>
      <c r="C2005" t="s">
        <v>220</v>
      </c>
      <c r="D2005" t="s">
        <v>169</v>
      </c>
      <c r="E2005">
        <v>134</v>
      </c>
      <c r="F2005" t="str">
        <f>INDEX(Branch[Area],MATCH(SOF[[#This Row],[Branch]],Branch[SortCode],0))</f>
        <v>Dublin</v>
      </c>
      <c r="G2005" t="str">
        <f>INDEX(Branch[Branch],MATCH(SOF[[#This Row],[Branch]],Branch[SortCode],0))</f>
        <v>Malahide</v>
      </c>
      <c r="V2005">
        <v>990656</v>
      </c>
      <c r="W2005" t="str">
        <f t="shared" si="36"/>
        <v>35656790</v>
      </c>
    </row>
    <row r="2006" spans="1:23" x14ac:dyDescent="0.55000000000000004">
      <c r="A2006" s="21" t="b">
        <f>SOF[[#This Row],[RepDate]]='Monthly-Individual-Data'!A2011</f>
        <v>0</v>
      </c>
      <c r="B2006" s="21">
        <v>44682</v>
      </c>
      <c r="C2006" t="s">
        <v>220</v>
      </c>
      <c r="D2006" t="s">
        <v>171</v>
      </c>
      <c r="E2006">
        <v>124</v>
      </c>
      <c r="F2006" t="str">
        <f>INDEX(Branch[Area],MATCH(SOF[[#This Row],[Branch]],Branch[SortCode],0))</f>
        <v>Dublin</v>
      </c>
      <c r="G2006" t="str">
        <f>INDEX(Branch[Branch],MATCH(SOF[[#This Row],[Branch]],Branch[SortCode],0))</f>
        <v>Malahide</v>
      </c>
      <c r="V2006">
        <v>990656</v>
      </c>
      <c r="W2006" t="str">
        <f t="shared" si="36"/>
        <v>35656790</v>
      </c>
    </row>
    <row r="2007" spans="1:23" x14ac:dyDescent="0.55000000000000004">
      <c r="A2007" s="21" t="b">
        <f>SOF[[#This Row],[RepDate]]='Monthly-Individual-Data'!A2012</f>
        <v>0</v>
      </c>
      <c r="B2007" s="21">
        <v>44682</v>
      </c>
      <c r="C2007" t="s">
        <v>220</v>
      </c>
      <c r="D2007" t="s">
        <v>174</v>
      </c>
      <c r="E2007">
        <v>45</v>
      </c>
      <c r="F2007" t="str">
        <f>INDEX(Branch[Area],MATCH(SOF[[#This Row],[Branch]],Branch[SortCode],0))</f>
        <v>Dublin</v>
      </c>
      <c r="G2007" t="str">
        <f>INDEX(Branch[Branch],MATCH(SOF[[#This Row],[Branch]],Branch[SortCode],0))</f>
        <v>Malahide</v>
      </c>
      <c r="V2007">
        <v>990656</v>
      </c>
      <c r="W2007" t="str">
        <f t="shared" si="36"/>
        <v>35656790</v>
      </c>
    </row>
    <row r="2008" spans="1:23" x14ac:dyDescent="0.55000000000000004">
      <c r="A2008" s="21" t="b">
        <f>SOF[[#This Row],[RepDate]]='Monthly-Individual-Data'!A2013</f>
        <v>0</v>
      </c>
      <c r="B2008" s="21">
        <v>44682</v>
      </c>
      <c r="C2008" t="s">
        <v>220</v>
      </c>
      <c r="D2008" t="s">
        <v>175</v>
      </c>
      <c r="E2008">
        <v>139</v>
      </c>
      <c r="F2008" t="str">
        <f>INDEX(Branch[Area],MATCH(SOF[[#This Row],[Branch]],Branch[SortCode],0))</f>
        <v>Dublin</v>
      </c>
      <c r="G2008" t="str">
        <f>INDEX(Branch[Branch],MATCH(SOF[[#This Row],[Branch]],Branch[SortCode],0))</f>
        <v>Malahide</v>
      </c>
      <c r="V2008">
        <v>990656</v>
      </c>
      <c r="W2008" t="str">
        <f t="shared" si="36"/>
        <v>35656790</v>
      </c>
    </row>
    <row r="2009" spans="1:23" x14ac:dyDescent="0.55000000000000004">
      <c r="A2009" s="21" t="b">
        <f>SOF[[#This Row],[RepDate]]='Monthly-Individual-Data'!A2014</f>
        <v>0</v>
      </c>
      <c r="B2009" s="21">
        <v>44682</v>
      </c>
      <c r="C2009" t="s">
        <v>198</v>
      </c>
      <c r="D2009" t="s">
        <v>109</v>
      </c>
      <c r="E2009">
        <v>66</v>
      </c>
      <c r="F2009" t="str">
        <f>INDEX(Branch[Area],MATCH(SOF[[#This Row],[Branch]],Branch[SortCode],0))</f>
        <v>Dublin</v>
      </c>
      <c r="G2009" t="str">
        <f>INDEX(Branch[Branch],MATCH(SOF[[#This Row],[Branch]],Branch[SortCode],0))</f>
        <v>O'Connell St</v>
      </c>
      <c r="V2009">
        <v>990658</v>
      </c>
      <c r="W2009" t="str">
        <f t="shared" si="36"/>
        <v>13658101</v>
      </c>
    </row>
    <row r="2010" spans="1:23" x14ac:dyDescent="0.55000000000000004">
      <c r="A2010" s="21" t="b">
        <f>SOF[[#This Row],[RepDate]]='Monthly-Individual-Data'!A2015</f>
        <v>0</v>
      </c>
      <c r="B2010" s="21">
        <v>44682</v>
      </c>
      <c r="C2010" t="s">
        <v>198</v>
      </c>
      <c r="D2010" t="s">
        <v>168</v>
      </c>
      <c r="E2010">
        <v>80</v>
      </c>
      <c r="F2010" t="str">
        <f>INDEX(Branch[Area],MATCH(SOF[[#This Row],[Branch]],Branch[SortCode],0))</f>
        <v>Dublin</v>
      </c>
      <c r="G2010" t="str">
        <f>INDEX(Branch[Branch],MATCH(SOF[[#This Row],[Branch]],Branch[SortCode],0))</f>
        <v>O'Connell St</v>
      </c>
      <c r="V2010">
        <v>990658</v>
      </c>
      <c r="W2010" t="str">
        <f t="shared" si="36"/>
        <v>13658101</v>
      </c>
    </row>
    <row r="2011" spans="1:23" x14ac:dyDescent="0.55000000000000004">
      <c r="A2011" s="21" t="b">
        <f>SOF[[#This Row],[RepDate]]='Monthly-Individual-Data'!A2016</f>
        <v>0</v>
      </c>
      <c r="B2011" s="21">
        <v>44682</v>
      </c>
      <c r="C2011" t="s">
        <v>198</v>
      </c>
      <c r="D2011" t="s">
        <v>169</v>
      </c>
      <c r="E2011">
        <v>48</v>
      </c>
      <c r="F2011" t="str">
        <f>INDEX(Branch[Area],MATCH(SOF[[#This Row],[Branch]],Branch[SortCode],0))</f>
        <v>Dublin</v>
      </c>
      <c r="G2011" t="str">
        <f>INDEX(Branch[Branch],MATCH(SOF[[#This Row],[Branch]],Branch[SortCode],0))</f>
        <v>O'Connell St</v>
      </c>
      <c r="V2011">
        <v>990658</v>
      </c>
      <c r="W2011" t="str">
        <f t="shared" si="36"/>
        <v>13658101</v>
      </c>
    </row>
    <row r="2012" spans="1:23" x14ac:dyDescent="0.55000000000000004">
      <c r="A2012" s="21" t="b">
        <f>SOF[[#This Row],[RepDate]]='Monthly-Individual-Data'!A2017</f>
        <v>0</v>
      </c>
      <c r="B2012" s="21">
        <v>44682</v>
      </c>
      <c r="C2012" t="s">
        <v>198</v>
      </c>
      <c r="D2012" t="s">
        <v>171</v>
      </c>
      <c r="E2012">
        <v>41</v>
      </c>
      <c r="F2012" t="str">
        <f>INDEX(Branch[Area],MATCH(SOF[[#This Row],[Branch]],Branch[SortCode],0))</f>
        <v>Dublin</v>
      </c>
      <c r="G2012" t="str">
        <f>INDEX(Branch[Branch],MATCH(SOF[[#This Row],[Branch]],Branch[SortCode],0))</f>
        <v>O'Connell St</v>
      </c>
      <c r="V2012">
        <v>990658</v>
      </c>
      <c r="W2012" t="str">
        <f t="shared" si="36"/>
        <v>13658101</v>
      </c>
    </row>
    <row r="2013" spans="1:23" x14ac:dyDescent="0.55000000000000004">
      <c r="A2013" s="21" t="b">
        <f>SOF[[#This Row],[RepDate]]='Monthly-Individual-Data'!A2018</f>
        <v>0</v>
      </c>
      <c r="B2013" s="21">
        <v>44682</v>
      </c>
      <c r="C2013" t="s">
        <v>198</v>
      </c>
      <c r="D2013" t="s">
        <v>173</v>
      </c>
      <c r="E2013">
        <v>93</v>
      </c>
      <c r="F2013" t="str">
        <f>INDEX(Branch[Area],MATCH(SOF[[#This Row],[Branch]],Branch[SortCode],0))</f>
        <v>Dublin</v>
      </c>
      <c r="G2013" t="str">
        <f>INDEX(Branch[Branch],MATCH(SOF[[#This Row],[Branch]],Branch[SortCode],0))</f>
        <v>O'Connell St</v>
      </c>
      <c r="V2013">
        <v>990658</v>
      </c>
      <c r="W2013" t="str">
        <f t="shared" si="36"/>
        <v>13658101</v>
      </c>
    </row>
    <row r="2014" spans="1:23" x14ac:dyDescent="0.55000000000000004">
      <c r="A2014" s="21" t="b">
        <f>SOF[[#This Row],[RepDate]]='Monthly-Individual-Data'!A2019</f>
        <v>0</v>
      </c>
      <c r="B2014" s="21">
        <v>44682</v>
      </c>
      <c r="C2014" t="s">
        <v>198</v>
      </c>
      <c r="D2014" t="s">
        <v>177</v>
      </c>
      <c r="E2014">
        <v>37</v>
      </c>
      <c r="F2014" t="str">
        <f>INDEX(Branch[Area],MATCH(SOF[[#This Row],[Branch]],Branch[SortCode],0))</f>
        <v>Dublin</v>
      </c>
      <c r="G2014" t="str">
        <f>INDEX(Branch[Branch],MATCH(SOF[[#This Row],[Branch]],Branch[SortCode],0))</f>
        <v>O'Connell St</v>
      </c>
      <c r="V2014">
        <v>990658</v>
      </c>
      <c r="W2014" t="str">
        <f t="shared" si="36"/>
        <v>13658101</v>
      </c>
    </row>
    <row r="2015" spans="1:23" x14ac:dyDescent="0.55000000000000004">
      <c r="A2015" s="21" t="b">
        <f>SOF[[#This Row],[RepDate]]='Monthly-Individual-Data'!A2020</f>
        <v>0</v>
      </c>
      <c r="B2015" s="21">
        <v>44682</v>
      </c>
      <c r="C2015" t="s">
        <v>198</v>
      </c>
      <c r="D2015" t="s">
        <v>183</v>
      </c>
      <c r="E2015">
        <v>76</v>
      </c>
      <c r="F2015" t="str">
        <f>INDEX(Branch[Area],MATCH(SOF[[#This Row],[Branch]],Branch[SortCode],0))</f>
        <v>Dublin</v>
      </c>
      <c r="G2015" t="str">
        <f>INDEX(Branch[Branch],MATCH(SOF[[#This Row],[Branch]],Branch[SortCode],0))</f>
        <v>O'Connell St</v>
      </c>
      <c r="V2015">
        <v>990658</v>
      </c>
      <c r="W2015" t="str">
        <f t="shared" si="36"/>
        <v>13658101</v>
      </c>
    </row>
    <row r="2016" spans="1:23" x14ac:dyDescent="0.55000000000000004">
      <c r="A2016" s="21" t="b">
        <f>SOF[[#This Row],[RepDate]]='Monthly-Individual-Data'!A2021</f>
        <v>0</v>
      </c>
      <c r="B2016" s="21">
        <v>44682</v>
      </c>
      <c r="C2016" t="s">
        <v>198</v>
      </c>
      <c r="D2016" t="s">
        <v>185</v>
      </c>
      <c r="E2016">
        <v>111</v>
      </c>
      <c r="F2016" t="str">
        <f>INDEX(Branch[Area],MATCH(SOF[[#This Row],[Branch]],Branch[SortCode],0))</f>
        <v>Dublin</v>
      </c>
      <c r="G2016" t="str">
        <f>INDEX(Branch[Branch],MATCH(SOF[[#This Row],[Branch]],Branch[SortCode],0))</f>
        <v>O'Connell St</v>
      </c>
      <c r="V2016">
        <v>990658</v>
      </c>
      <c r="W2016" t="str">
        <f t="shared" si="36"/>
        <v>13658101</v>
      </c>
    </row>
    <row r="2017" spans="1:23" x14ac:dyDescent="0.55000000000000004">
      <c r="A2017" s="21" t="b">
        <f>SOF[[#This Row],[RepDate]]='Monthly-Individual-Data'!A2022</f>
        <v>0</v>
      </c>
      <c r="B2017" s="21">
        <v>44682</v>
      </c>
      <c r="C2017" t="s">
        <v>218</v>
      </c>
      <c r="D2017" t="s">
        <v>109</v>
      </c>
      <c r="E2017">
        <v>20</v>
      </c>
      <c r="F2017" t="str">
        <f>INDEX(Branch[Area],MATCH(SOF[[#This Row],[Branch]],Branch[SortCode],0))</f>
        <v>Dublin</v>
      </c>
      <c r="G2017" t="str">
        <f>INDEX(Branch[Branch],MATCH(SOF[[#This Row],[Branch]],Branch[SortCode],0))</f>
        <v>Swords</v>
      </c>
      <c r="V2017">
        <v>990661</v>
      </c>
      <c r="W2017" t="str">
        <f t="shared" si="36"/>
        <v>33661810</v>
      </c>
    </row>
    <row r="2018" spans="1:23" x14ac:dyDescent="0.55000000000000004">
      <c r="A2018" s="21" t="b">
        <f>SOF[[#This Row],[RepDate]]='Monthly-Individual-Data'!A2023</f>
        <v>0</v>
      </c>
      <c r="B2018" s="21">
        <v>44682</v>
      </c>
      <c r="C2018" t="s">
        <v>218</v>
      </c>
      <c r="D2018" t="s">
        <v>169</v>
      </c>
      <c r="E2018">
        <v>98</v>
      </c>
      <c r="F2018" t="str">
        <f>INDEX(Branch[Area],MATCH(SOF[[#This Row],[Branch]],Branch[SortCode],0))</f>
        <v>Dublin</v>
      </c>
      <c r="G2018" t="str">
        <f>INDEX(Branch[Branch],MATCH(SOF[[#This Row],[Branch]],Branch[SortCode],0))</f>
        <v>Swords</v>
      </c>
      <c r="V2018">
        <v>990661</v>
      </c>
      <c r="W2018" t="str">
        <f t="shared" si="36"/>
        <v>33661810</v>
      </c>
    </row>
    <row r="2019" spans="1:23" x14ac:dyDescent="0.55000000000000004">
      <c r="A2019" s="21" t="b">
        <f>SOF[[#This Row],[RepDate]]='Monthly-Individual-Data'!A2024</f>
        <v>0</v>
      </c>
      <c r="B2019" s="21">
        <v>44682</v>
      </c>
      <c r="C2019" t="s">
        <v>218</v>
      </c>
      <c r="D2019" t="s">
        <v>171</v>
      </c>
      <c r="E2019">
        <v>80</v>
      </c>
      <c r="F2019" t="str">
        <f>INDEX(Branch[Area],MATCH(SOF[[#This Row],[Branch]],Branch[SortCode],0))</f>
        <v>Dublin</v>
      </c>
      <c r="G2019" t="str">
        <f>INDEX(Branch[Branch],MATCH(SOF[[#This Row],[Branch]],Branch[SortCode],0))</f>
        <v>Swords</v>
      </c>
      <c r="V2019">
        <v>990661</v>
      </c>
      <c r="W2019" t="str">
        <f t="shared" si="36"/>
        <v>33661810</v>
      </c>
    </row>
    <row r="2020" spans="1:23" x14ac:dyDescent="0.55000000000000004">
      <c r="A2020" s="21" t="b">
        <f>SOF[[#This Row],[RepDate]]='Monthly-Individual-Data'!A2025</f>
        <v>0</v>
      </c>
      <c r="B2020" s="21">
        <v>44682</v>
      </c>
      <c r="C2020" t="s">
        <v>218</v>
      </c>
      <c r="D2020" t="s">
        <v>174</v>
      </c>
      <c r="E2020">
        <v>148</v>
      </c>
      <c r="F2020" t="str">
        <f>INDEX(Branch[Area],MATCH(SOF[[#This Row],[Branch]],Branch[SortCode],0))</f>
        <v>Dublin</v>
      </c>
      <c r="G2020" t="str">
        <f>INDEX(Branch[Branch],MATCH(SOF[[#This Row],[Branch]],Branch[SortCode],0))</f>
        <v>Swords</v>
      </c>
      <c r="V2020">
        <v>990661</v>
      </c>
      <c r="W2020" t="str">
        <f t="shared" si="36"/>
        <v>33661810</v>
      </c>
    </row>
    <row r="2021" spans="1:23" x14ac:dyDescent="0.55000000000000004">
      <c r="A2021" s="21" t="b">
        <f>SOF[[#This Row],[RepDate]]='Monthly-Individual-Data'!A2026</f>
        <v>0</v>
      </c>
      <c r="B2021" s="21">
        <v>44682</v>
      </c>
      <c r="C2021" t="s">
        <v>218</v>
      </c>
      <c r="D2021" t="s">
        <v>175</v>
      </c>
      <c r="E2021">
        <v>70</v>
      </c>
      <c r="F2021" t="str">
        <f>INDEX(Branch[Area],MATCH(SOF[[#This Row],[Branch]],Branch[SortCode],0))</f>
        <v>Dublin</v>
      </c>
      <c r="G2021" t="str">
        <f>INDEX(Branch[Branch],MATCH(SOF[[#This Row],[Branch]],Branch[SortCode],0))</f>
        <v>Swords</v>
      </c>
      <c r="V2021">
        <v>990661</v>
      </c>
      <c r="W2021" t="str">
        <f t="shared" si="36"/>
        <v>33661810</v>
      </c>
    </row>
    <row r="2022" spans="1:23" x14ac:dyDescent="0.55000000000000004">
      <c r="A2022" s="21" t="b">
        <f>SOF[[#This Row],[RepDate]]='Monthly-Individual-Data'!A2027</f>
        <v>0</v>
      </c>
      <c r="B2022" s="21">
        <v>44682</v>
      </c>
      <c r="C2022" t="s">
        <v>218</v>
      </c>
      <c r="D2022" t="s">
        <v>179</v>
      </c>
      <c r="E2022">
        <v>21</v>
      </c>
      <c r="F2022" t="str">
        <f>INDEX(Branch[Area],MATCH(SOF[[#This Row],[Branch]],Branch[SortCode],0))</f>
        <v>Dublin</v>
      </c>
      <c r="G2022" t="str">
        <f>INDEX(Branch[Branch],MATCH(SOF[[#This Row],[Branch]],Branch[SortCode],0))</f>
        <v>Swords</v>
      </c>
      <c r="V2022">
        <v>990661</v>
      </c>
      <c r="W2022" t="str">
        <f t="shared" si="36"/>
        <v>33661810</v>
      </c>
    </row>
    <row r="2023" spans="1:23" x14ac:dyDescent="0.55000000000000004">
      <c r="A2023" s="21" t="b">
        <f>SOF[[#This Row],[RepDate]]='Monthly-Individual-Data'!A2028</f>
        <v>0</v>
      </c>
      <c r="B2023" s="21">
        <v>44682</v>
      </c>
      <c r="C2023" t="s">
        <v>226</v>
      </c>
      <c r="D2023" t="s">
        <v>109</v>
      </c>
      <c r="E2023">
        <v>149</v>
      </c>
      <c r="F2023" t="str">
        <f>INDEX(Branch[Area],MATCH(SOF[[#This Row],[Branch]],Branch[SortCode],0))</f>
        <v>Dublin</v>
      </c>
      <c r="G2023" t="str">
        <f>INDEX(Branch[Branch],MATCH(SOF[[#This Row],[Branch]],Branch[SortCode],0))</f>
        <v>Greystones</v>
      </c>
      <c r="V2023">
        <v>990667</v>
      </c>
      <c r="W2023" t="str">
        <f t="shared" si="36"/>
        <v>41667730</v>
      </c>
    </row>
    <row r="2024" spans="1:23" x14ac:dyDescent="0.55000000000000004">
      <c r="A2024" s="21" t="b">
        <f>SOF[[#This Row],[RepDate]]='Monthly-Individual-Data'!A2029</f>
        <v>0</v>
      </c>
      <c r="B2024" s="21">
        <v>44682</v>
      </c>
      <c r="C2024" t="s">
        <v>226</v>
      </c>
      <c r="D2024" t="s">
        <v>175</v>
      </c>
      <c r="E2024">
        <v>138</v>
      </c>
      <c r="F2024" t="str">
        <f>INDEX(Branch[Area],MATCH(SOF[[#This Row],[Branch]],Branch[SortCode],0))</f>
        <v>Dublin</v>
      </c>
      <c r="G2024" t="str">
        <f>INDEX(Branch[Branch],MATCH(SOF[[#This Row],[Branch]],Branch[SortCode],0))</f>
        <v>Greystones</v>
      </c>
      <c r="V2024">
        <v>990667</v>
      </c>
      <c r="W2024" t="str">
        <f t="shared" si="36"/>
        <v>41667730</v>
      </c>
    </row>
    <row r="2025" spans="1:23" x14ac:dyDescent="0.55000000000000004">
      <c r="A2025" s="21" t="b">
        <f>SOF[[#This Row],[RepDate]]='Monthly-Individual-Data'!A2030</f>
        <v>0</v>
      </c>
      <c r="B2025" s="21">
        <v>44682</v>
      </c>
      <c r="C2025" t="s">
        <v>226</v>
      </c>
      <c r="D2025" t="s">
        <v>180</v>
      </c>
      <c r="E2025">
        <v>97</v>
      </c>
      <c r="F2025" t="str">
        <f>INDEX(Branch[Area],MATCH(SOF[[#This Row],[Branch]],Branch[SortCode],0))</f>
        <v>Dublin</v>
      </c>
      <c r="G2025" t="str">
        <f>INDEX(Branch[Branch],MATCH(SOF[[#This Row],[Branch]],Branch[SortCode],0))</f>
        <v>Greystones</v>
      </c>
      <c r="V2025">
        <v>990667</v>
      </c>
      <c r="W2025" t="str">
        <f t="shared" si="36"/>
        <v>41667730</v>
      </c>
    </row>
    <row r="2026" spans="1:23" x14ac:dyDescent="0.55000000000000004">
      <c r="A2026" s="21" t="b">
        <f>SOF[[#This Row],[RepDate]]='Monthly-Individual-Data'!A2031</f>
        <v>0</v>
      </c>
      <c r="B2026" s="21">
        <v>44682</v>
      </c>
      <c r="C2026" t="s">
        <v>219</v>
      </c>
      <c r="D2026" t="s">
        <v>109</v>
      </c>
      <c r="E2026">
        <v>20</v>
      </c>
      <c r="F2026" t="str">
        <f>INDEX(Branch[Area],MATCH(SOF[[#This Row],[Branch]],Branch[SortCode],0))</f>
        <v>Dublin</v>
      </c>
      <c r="G2026" t="str">
        <f>INDEX(Branch[Branch],MATCH(SOF[[#This Row],[Branch]],Branch[SortCode],0))</f>
        <v>Balbriggan</v>
      </c>
      <c r="V2026">
        <v>990669</v>
      </c>
      <c r="W2026" t="str">
        <f t="shared" si="36"/>
        <v>34669800</v>
      </c>
    </row>
    <row r="2027" spans="1:23" x14ac:dyDescent="0.55000000000000004">
      <c r="A2027" s="21" t="b">
        <f>SOF[[#This Row],[RepDate]]='Monthly-Individual-Data'!A2032</f>
        <v>0</v>
      </c>
      <c r="B2027" s="21">
        <v>44682</v>
      </c>
      <c r="C2027" t="s">
        <v>201</v>
      </c>
      <c r="D2027" t="s">
        <v>109</v>
      </c>
      <c r="E2027">
        <v>72</v>
      </c>
      <c r="F2027" t="str">
        <f>INDEX(Branch[Area],MATCH(SOF[[#This Row],[Branch]],Branch[SortCode],0))</f>
        <v>Dublin</v>
      </c>
      <c r="G2027" t="str">
        <f>INDEX(Branch[Branch],MATCH(SOF[[#This Row],[Branch]],Branch[SortCode],0))</f>
        <v>Omni</v>
      </c>
      <c r="V2027">
        <v>990673</v>
      </c>
      <c r="W2027" t="str">
        <f t="shared" si="36"/>
        <v>16673980</v>
      </c>
    </row>
    <row r="2028" spans="1:23" x14ac:dyDescent="0.55000000000000004">
      <c r="A2028" s="21" t="b">
        <f>SOF[[#This Row],[RepDate]]='Monthly-Individual-Data'!A2033</f>
        <v>0</v>
      </c>
      <c r="B2028" s="21">
        <v>44682</v>
      </c>
      <c r="C2028" t="s">
        <v>201</v>
      </c>
      <c r="D2028" t="s">
        <v>168</v>
      </c>
      <c r="E2028">
        <v>73</v>
      </c>
      <c r="F2028" t="str">
        <f>INDEX(Branch[Area],MATCH(SOF[[#This Row],[Branch]],Branch[SortCode],0))</f>
        <v>Dublin</v>
      </c>
      <c r="G2028" t="str">
        <f>INDEX(Branch[Branch],MATCH(SOF[[#This Row],[Branch]],Branch[SortCode],0))</f>
        <v>Omni</v>
      </c>
      <c r="V2028">
        <v>990673</v>
      </c>
      <c r="W2028" t="str">
        <f t="shared" si="36"/>
        <v>16673980</v>
      </c>
    </row>
    <row r="2029" spans="1:23" x14ac:dyDescent="0.55000000000000004">
      <c r="A2029" s="21" t="b">
        <f>SOF[[#This Row],[RepDate]]='Monthly-Individual-Data'!A2034</f>
        <v>0</v>
      </c>
      <c r="B2029" s="21">
        <v>44682</v>
      </c>
      <c r="C2029" t="s">
        <v>222</v>
      </c>
      <c r="D2029" t="s">
        <v>109</v>
      </c>
      <c r="E2029">
        <v>17</v>
      </c>
      <c r="F2029" t="str">
        <f>INDEX(Branch[Area],MATCH(SOF[[#This Row],[Branch]],Branch[SortCode],0))</f>
        <v>Dublin</v>
      </c>
      <c r="G2029" t="str">
        <f>INDEX(Branch[Branch],MATCH(SOF[[#This Row],[Branch]],Branch[SortCode],0))</f>
        <v>Liffey Valley</v>
      </c>
      <c r="V2029">
        <v>990697</v>
      </c>
      <c r="W2029" t="str">
        <f t="shared" si="36"/>
        <v>37697770</v>
      </c>
    </row>
    <row r="2030" spans="1:23" x14ac:dyDescent="0.55000000000000004">
      <c r="A2030" s="21" t="b">
        <f>SOF[[#This Row],[RepDate]]='Monthly-Individual-Data'!A2035</f>
        <v>0</v>
      </c>
      <c r="B2030" s="21">
        <v>44682</v>
      </c>
      <c r="C2030" t="s">
        <v>222</v>
      </c>
      <c r="D2030" t="s">
        <v>168</v>
      </c>
      <c r="E2030">
        <v>42</v>
      </c>
      <c r="F2030" t="str">
        <f>INDEX(Branch[Area],MATCH(SOF[[#This Row],[Branch]],Branch[SortCode],0))</f>
        <v>Dublin</v>
      </c>
      <c r="G2030" t="str">
        <f>INDEX(Branch[Branch],MATCH(SOF[[#This Row],[Branch]],Branch[SortCode],0))</f>
        <v>Liffey Valley</v>
      </c>
      <c r="V2030">
        <v>990697</v>
      </c>
      <c r="W2030" t="str">
        <f t="shared" si="36"/>
        <v>37697770</v>
      </c>
    </row>
    <row r="2031" spans="1:23" x14ac:dyDescent="0.55000000000000004">
      <c r="A2031" s="21" t="b">
        <f>SOF[[#This Row],[RepDate]]='Monthly-Individual-Data'!A2036</f>
        <v>0</v>
      </c>
      <c r="B2031" s="21">
        <v>44682</v>
      </c>
      <c r="C2031" t="s">
        <v>222</v>
      </c>
      <c r="D2031" t="s">
        <v>169</v>
      </c>
      <c r="E2031">
        <v>125</v>
      </c>
      <c r="F2031" t="str">
        <f>INDEX(Branch[Area],MATCH(SOF[[#This Row],[Branch]],Branch[SortCode],0))</f>
        <v>Dublin</v>
      </c>
      <c r="G2031" t="str">
        <f>INDEX(Branch[Branch],MATCH(SOF[[#This Row],[Branch]],Branch[SortCode],0))</f>
        <v>Liffey Valley</v>
      </c>
      <c r="V2031">
        <v>990697</v>
      </c>
      <c r="W2031" t="str">
        <f t="shared" si="36"/>
        <v>37697770</v>
      </c>
    </row>
    <row r="2032" spans="1:23" x14ac:dyDescent="0.55000000000000004">
      <c r="A2032" s="21" t="b">
        <f>SOF[[#This Row],[RepDate]]='Monthly-Individual-Data'!A2037</f>
        <v>0</v>
      </c>
      <c r="B2032" s="21">
        <v>44682</v>
      </c>
      <c r="C2032" t="s">
        <v>222</v>
      </c>
      <c r="D2032" t="s">
        <v>171</v>
      </c>
      <c r="E2032">
        <v>33</v>
      </c>
      <c r="F2032" t="str">
        <f>INDEX(Branch[Area],MATCH(SOF[[#This Row],[Branch]],Branch[SortCode],0))</f>
        <v>Dublin</v>
      </c>
      <c r="G2032" t="str">
        <f>INDEX(Branch[Branch],MATCH(SOF[[#This Row],[Branch]],Branch[SortCode],0))</f>
        <v>Liffey Valley</v>
      </c>
      <c r="V2032">
        <v>990697</v>
      </c>
      <c r="W2032" t="str">
        <f t="shared" si="36"/>
        <v>37697770</v>
      </c>
    </row>
    <row r="2033" spans="1:23" x14ac:dyDescent="0.55000000000000004">
      <c r="A2033" s="21" t="b">
        <f>SOF[[#This Row],[RepDate]]='Monthly-Individual-Data'!A2038</f>
        <v>0</v>
      </c>
      <c r="B2033" s="21">
        <v>44682</v>
      </c>
      <c r="C2033" t="s">
        <v>222</v>
      </c>
      <c r="D2033" t="s">
        <v>174</v>
      </c>
      <c r="E2033">
        <v>105</v>
      </c>
      <c r="F2033" t="str">
        <f>INDEX(Branch[Area],MATCH(SOF[[#This Row],[Branch]],Branch[SortCode],0))</f>
        <v>Dublin</v>
      </c>
      <c r="G2033" t="str">
        <f>INDEX(Branch[Branch],MATCH(SOF[[#This Row],[Branch]],Branch[SortCode],0))</f>
        <v>Liffey Valley</v>
      </c>
      <c r="V2033">
        <v>990697</v>
      </c>
      <c r="W2033" t="str">
        <f t="shared" si="36"/>
        <v>37697770</v>
      </c>
    </row>
    <row r="2034" spans="1:23" x14ac:dyDescent="0.55000000000000004">
      <c r="A2034" s="21" t="b">
        <f>SOF[[#This Row],[RepDate]]='Monthly-Individual-Data'!A2039</f>
        <v>0</v>
      </c>
      <c r="B2034" s="21">
        <v>44682</v>
      </c>
      <c r="C2034" t="s">
        <v>222</v>
      </c>
      <c r="D2034" t="s">
        <v>175</v>
      </c>
      <c r="E2034">
        <v>73</v>
      </c>
      <c r="F2034" t="str">
        <f>INDEX(Branch[Area],MATCH(SOF[[#This Row],[Branch]],Branch[SortCode],0))</f>
        <v>Dublin</v>
      </c>
      <c r="G2034" t="str">
        <f>INDEX(Branch[Branch],MATCH(SOF[[#This Row],[Branch]],Branch[SortCode],0))</f>
        <v>Liffey Valley</v>
      </c>
      <c r="V2034">
        <v>990697</v>
      </c>
      <c r="W2034" t="str">
        <f t="shared" si="36"/>
        <v>37697770</v>
      </c>
    </row>
    <row r="2035" spans="1:23" x14ac:dyDescent="0.55000000000000004">
      <c r="A2035" s="21" t="b">
        <f>SOF[[#This Row],[RepDate]]='Monthly-Individual-Data'!A2040</f>
        <v>0</v>
      </c>
      <c r="B2035" s="21">
        <v>44652</v>
      </c>
      <c r="C2035" t="s">
        <v>270</v>
      </c>
      <c r="D2035" t="s">
        <v>109</v>
      </c>
      <c r="E2035">
        <v>89</v>
      </c>
      <c r="F2035" t="str">
        <f>INDEX(Branch[Area],MATCH(SOF[[#This Row],[Branch]],Branch[SortCode],0))</f>
        <v>North &amp; West</v>
      </c>
      <c r="G2035" t="str">
        <f>INDEX(Branch[Branch],MATCH(SOF[[#This Row],[Branch]],Branch[SortCode],0))</f>
        <v>Monaghan</v>
      </c>
      <c r="V2035">
        <v>990613</v>
      </c>
      <c r="W2035" t="str">
        <f t="shared" si="36"/>
        <v>85613290</v>
      </c>
    </row>
    <row r="2036" spans="1:23" x14ac:dyDescent="0.55000000000000004">
      <c r="A2036" s="21" t="b">
        <f>SOF[[#This Row],[RepDate]]='Monthly-Individual-Data'!A2041</f>
        <v>0</v>
      </c>
      <c r="B2036" s="21">
        <v>44652</v>
      </c>
      <c r="C2036" t="s">
        <v>270</v>
      </c>
      <c r="D2036" t="s">
        <v>169</v>
      </c>
      <c r="E2036">
        <v>74</v>
      </c>
      <c r="F2036" t="str">
        <f>INDEX(Branch[Area],MATCH(SOF[[#This Row],[Branch]],Branch[SortCode],0))</f>
        <v>North &amp; West</v>
      </c>
      <c r="G2036" t="str">
        <f>INDEX(Branch[Branch],MATCH(SOF[[#This Row],[Branch]],Branch[SortCode],0))</f>
        <v>Monaghan</v>
      </c>
      <c r="V2036">
        <v>990613</v>
      </c>
      <c r="W2036" t="str">
        <f t="shared" si="36"/>
        <v>85613290</v>
      </c>
    </row>
    <row r="2037" spans="1:23" x14ac:dyDescent="0.55000000000000004">
      <c r="A2037" s="21" t="b">
        <f>SOF[[#This Row],[RepDate]]='Monthly-Individual-Data'!A2042</f>
        <v>0</v>
      </c>
      <c r="B2037" s="21">
        <v>44652</v>
      </c>
      <c r="C2037" t="s">
        <v>270</v>
      </c>
      <c r="D2037" t="s">
        <v>174</v>
      </c>
      <c r="E2037">
        <v>93</v>
      </c>
      <c r="F2037" t="str">
        <f>INDEX(Branch[Area],MATCH(SOF[[#This Row],[Branch]],Branch[SortCode],0))</f>
        <v>North &amp; West</v>
      </c>
      <c r="G2037" t="str">
        <f>INDEX(Branch[Branch],MATCH(SOF[[#This Row],[Branch]],Branch[SortCode],0))</f>
        <v>Monaghan</v>
      </c>
      <c r="V2037">
        <v>990613</v>
      </c>
      <c r="W2037" t="str">
        <f t="shared" si="36"/>
        <v>85613290</v>
      </c>
    </row>
    <row r="2038" spans="1:23" x14ac:dyDescent="0.55000000000000004">
      <c r="A2038" s="21" t="b">
        <f>SOF[[#This Row],[RepDate]]='Monthly-Individual-Data'!A2043</f>
        <v>0</v>
      </c>
      <c r="B2038" s="21">
        <v>44652</v>
      </c>
      <c r="C2038" t="s">
        <v>267</v>
      </c>
      <c r="D2038" t="s">
        <v>109</v>
      </c>
      <c r="E2038">
        <v>123</v>
      </c>
      <c r="F2038" t="str">
        <f>INDEX(Branch[Area],MATCH(SOF[[#This Row],[Branch]],Branch[SortCode],0))</f>
        <v>North &amp; West</v>
      </c>
      <c r="G2038" t="str">
        <f>INDEX(Branch[Branch],MATCH(SOF[[#This Row],[Branch]],Branch[SortCode],0))</f>
        <v>Dundalk</v>
      </c>
      <c r="V2038">
        <v>990614</v>
      </c>
      <c r="W2038" t="str">
        <f t="shared" si="36"/>
        <v>82614320</v>
      </c>
    </row>
    <row r="2039" spans="1:23" x14ac:dyDescent="0.55000000000000004">
      <c r="A2039" s="21" t="b">
        <f>SOF[[#This Row],[RepDate]]='Monthly-Individual-Data'!A2044</f>
        <v>0</v>
      </c>
      <c r="B2039" s="21">
        <v>44652</v>
      </c>
      <c r="C2039" t="s">
        <v>267</v>
      </c>
      <c r="D2039" t="s">
        <v>168</v>
      </c>
      <c r="E2039">
        <v>18</v>
      </c>
      <c r="F2039" t="str">
        <f>INDEX(Branch[Area],MATCH(SOF[[#This Row],[Branch]],Branch[SortCode],0))</f>
        <v>North &amp; West</v>
      </c>
      <c r="G2039" t="str">
        <f>INDEX(Branch[Branch],MATCH(SOF[[#This Row],[Branch]],Branch[SortCode],0))</f>
        <v>Dundalk</v>
      </c>
      <c r="V2039">
        <v>990614</v>
      </c>
      <c r="W2039" t="str">
        <f t="shared" si="36"/>
        <v>82614320</v>
      </c>
    </row>
    <row r="2040" spans="1:23" x14ac:dyDescent="0.55000000000000004">
      <c r="A2040" s="21" t="b">
        <f>SOF[[#This Row],[RepDate]]='Monthly-Individual-Data'!A2045</f>
        <v>0</v>
      </c>
      <c r="B2040" s="21">
        <v>44652</v>
      </c>
      <c r="C2040" t="s">
        <v>267</v>
      </c>
      <c r="D2040" t="s">
        <v>169</v>
      </c>
      <c r="E2040">
        <v>138</v>
      </c>
      <c r="F2040" t="str">
        <f>INDEX(Branch[Area],MATCH(SOF[[#This Row],[Branch]],Branch[SortCode],0))</f>
        <v>North &amp; West</v>
      </c>
      <c r="G2040" t="str">
        <f>INDEX(Branch[Branch],MATCH(SOF[[#This Row],[Branch]],Branch[SortCode],0))</f>
        <v>Dundalk</v>
      </c>
      <c r="V2040">
        <v>990614</v>
      </c>
      <c r="W2040" t="str">
        <f t="shared" si="36"/>
        <v>82614320</v>
      </c>
    </row>
    <row r="2041" spans="1:23" x14ac:dyDescent="0.55000000000000004">
      <c r="A2041" s="21" t="b">
        <f>SOF[[#This Row],[RepDate]]='Monthly-Individual-Data'!A2046</f>
        <v>0</v>
      </c>
      <c r="B2041" s="21">
        <v>44652</v>
      </c>
      <c r="C2041" t="s">
        <v>267</v>
      </c>
      <c r="D2041" t="s">
        <v>174</v>
      </c>
      <c r="E2041">
        <v>124</v>
      </c>
      <c r="F2041" t="str">
        <f>INDEX(Branch[Area],MATCH(SOF[[#This Row],[Branch]],Branch[SortCode],0))</f>
        <v>North &amp; West</v>
      </c>
      <c r="G2041" t="str">
        <f>INDEX(Branch[Branch],MATCH(SOF[[#This Row],[Branch]],Branch[SortCode],0))</f>
        <v>Dundalk</v>
      </c>
      <c r="V2041">
        <v>990614</v>
      </c>
      <c r="W2041" t="str">
        <f t="shared" si="36"/>
        <v>82614320</v>
      </c>
    </row>
    <row r="2042" spans="1:23" x14ac:dyDescent="0.55000000000000004">
      <c r="A2042" s="21" t="b">
        <f>SOF[[#This Row],[RepDate]]='Monthly-Individual-Data'!A2047</f>
        <v>0</v>
      </c>
      <c r="B2042" s="21">
        <v>44652</v>
      </c>
      <c r="C2042" t="s">
        <v>272</v>
      </c>
      <c r="D2042" t="s">
        <v>109</v>
      </c>
      <c r="E2042">
        <v>122</v>
      </c>
      <c r="F2042" t="str">
        <f>INDEX(Branch[Area],MATCH(SOF[[#This Row],[Branch]],Branch[SortCode],0))</f>
        <v>North &amp; West</v>
      </c>
      <c r="G2042" t="str">
        <f>INDEX(Branch[Branch],MATCH(SOF[[#This Row],[Branch]],Branch[SortCode],0))</f>
        <v>Navan</v>
      </c>
      <c r="V2042">
        <v>990615</v>
      </c>
      <c r="W2042" t="str">
        <f t="shared" si="36"/>
        <v>87615270</v>
      </c>
    </row>
    <row r="2043" spans="1:23" x14ac:dyDescent="0.55000000000000004">
      <c r="A2043" s="21" t="b">
        <f>SOF[[#This Row],[RepDate]]='Monthly-Individual-Data'!A2048</f>
        <v>0</v>
      </c>
      <c r="B2043" s="21">
        <v>44652</v>
      </c>
      <c r="C2043" t="s">
        <v>272</v>
      </c>
      <c r="D2043" t="s">
        <v>168</v>
      </c>
      <c r="E2043">
        <v>79</v>
      </c>
      <c r="F2043" t="str">
        <f>INDEX(Branch[Area],MATCH(SOF[[#This Row],[Branch]],Branch[SortCode],0))</f>
        <v>North &amp; West</v>
      </c>
      <c r="G2043" t="str">
        <f>INDEX(Branch[Branch],MATCH(SOF[[#This Row],[Branch]],Branch[SortCode],0))</f>
        <v>Navan</v>
      </c>
      <c r="V2043">
        <v>990615</v>
      </c>
      <c r="W2043" t="str">
        <f t="shared" si="36"/>
        <v>87615270</v>
      </c>
    </row>
    <row r="2044" spans="1:23" x14ac:dyDescent="0.55000000000000004">
      <c r="A2044" s="21" t="b">
        <f>SOF[[#This Row],[RepDate]]='Monthly-Individual-Data'!A2049</f>
        <v>0</v>
      </c>
      <c r="B2044" s="21">
        <v>44652</v>
      </c>
      <c r="C2044" t="s">
        <v>272</v>
      </c>
      <c r="D2044" t="s">
        <v>169</v>
      </c>
      <c r="E2044">
        <v>69</v>
      </c>
      <c r="F2044" t="str">
        <f>INDEX(Branch[Area],MATCH(SOF[[#This Row],[Branch]],Branch[SortCode],0))</f>
        <v>North &amp; West</v>
      </c>
      <c r="G2044" t="str">
        <f>INDEX(Branch[Branch],MATCH(SOF[[#This Row],[Branch]],Branch[SortCode],0))</f>
        <v>Navan</v>
      </c>
      <c r="V2044">
        <v>990615</v>
      </c>
      <c r="W2044" t="str">
        <f t="shared" si="36"/>
        <v>87615270</v>
      </c>
    </row>
    <row r="2045" spans="1:23" x14ac:dyDescent="0.55000000000000004">
      <c r="A2045" s="21" t="b">
        <f>SOF[[#This Row],[RepDate]]='Monthly-Individual-Data'!A2050</f>
        <v>0</v>
      </c>
      <c r="B2045" s="21">
        <v>44652</v>
      </c>
      <c r="C2045" t="s">
        <v>272</v>
      </c>
      <c r="D2045" t="s">
        <v>172</v>
      </c>
      <c r="E2045">
        <v>1</v>
      </c>
      <c r="F2045" t="str">
        <f>INDEX(Branch[Area],MATCH(SOF[[#This Row],[Branch]],Branch[SortCode],0))</f>
        <v>North &amp; West</v>
      </c>
      <c r="G2045" t="str">
        <f>INDEX(Branch[Branch],MATCH(SOF[[#This Row],[Branch]],Branch[SortCode],0))</f>
        <v>Navan</v>
      </c>
      <c r="V2045">
        <v>990615</v>
      </c>
      <c r="W2045" t="str">
        <f t="shared" si="36"/>
        <v>87615270</v>
      </c>
    </row>
    <row r="2046" spans="1:23" x14ac:dyDescent="0.55000000000000004">
      <c r="A2046" s="21" t="b">
        <f>SOF[[#This Row],[RepDate]]='Monthly-Individual-Data'!A2051</f>
        <v>0</v>
      </c>
      <c r="B2046" s="21">
        <v>44652</v>
      </c>
      <c r="C2046" t="s">
        <v>272</v>
      </c>
      <c r="D2046" t="s">
        <v>173</v>
      </c>
      <c r="E2046">
        <v>17</v>
      </c>
      <c r="F2046" t="str">
        <f>INDEX(Branch[Area],MATCH(SOF[[#This Row],[Branch]],Branch[SortCode],0))</f>
        <v>North &amp; West</v>
      </c>
      <c r="G2046" t="str">
        <f>INDEX(Branch[Branch],MATCH(SOF[[#This Row],[Branch]],Branch[SortCode],0))</f>
        <v>Navan</v>
      </c>
      <c r="V2046">
        <v>990615</v>
      </c>
      <c r="W2046" t="str">
        <f t="shared" si="36"/>
        <v>87615270</v>
      </c>
    </row>
    <row r="2047" spans="1:23" x14ac:dyDescent="0.55000000000000004">
      <c r="A2047" s="21" t="b">
        <f>SOF[[#This Row],[RepDate]]='Monthly-Individual-Data'!A2052</f>
        <v>0</v>
      </c>
      <c r="B2047" s="21">
        <v>44652</v>
      </c>
      <c r="C2047" t="s">
        <v>272</v>
      </c>
      <c r="D2047" t="s">
        <v>175</v>
      </c>
      <c r="E2047">
        <v>5</v>
      </c>
      <c r="F2047" t="str">
        <f>INDEX(Branch[Area],MATCH(SOF[[#This Row],[Branch]],Branch[SortCode],0))</f>
        <v>North &amp; West</v>
      </c>
      <c r="G2047" t="str">
        <f>INDEX(Branch[Branch],MATCH(SOF[[#This Row],[Branch]],Branch[SortCode],0))</f>
        <v>Navan</v>
      </c>
      <c r="V2047">
        <v>990615</v>
      </c>
      <c r="W2047" t="str">
        <f t="shared" si="36"/>
        <v>87615270</v>
      </c>
    </row>
    <row r="2048" spans="1:23" x14ac:dyDescent="0.55000000000000004">
      <c r="A2048" s="21" t="b">
        <f>SOF[[#This Row],[RepDate]]='Monthly-Individual-Data'!A2053</f>
        <v>0</v>
      </c>
      <c r="B2048" s="21">
        <v>44652</v>
      </c>
      <c r="C2048" t="s">
        <v>272</v>
      </c>
      <c r="D2048" t="s">
        <v>180</v>
      </c>
      <c r="E2048">
        <v>59</v>
      </c>
      <c r="F2048" t="str">
        <f>INDEX(Branch[Area],MATCH(SOF[[#This Row],[Branch]],Branch[SortCode],0))</f>
        <v>North &amp; West</v>
      </c>
      <c r="G2048" t="str">
        <f>INDEX(Branch[Branch],MATCH(SOF[[#This Row],[Branch]],Branch[SortCode],0))</f>
        <v>Navan</v>
      </c>
      <c r="V2048">
        <v>990615</v>
      </c>
      <c r="W2048" t="str">
        <f t="shared" si="36"/>
        <v>87615270</v>
      </c>
    </row>
    <row r="2049" spans="1:23" x14ac:dyDescent="0.55000000000000004">
      <c r="A2049" s="21" t="b">
        <f>SOF[[#This Row],[RepDate]]='Monthly-Individual-Data'!A2054</f>
        <v>0</v>
      </c>
      <c r="B2049" s="21">
        <v>44652</v>
      </c>
      <c r="C2049" t="s">
        <v>269</v>
      </c>
      <c r="D2049" t="s">
        <v>109</v>
      </c>
      <c r="E2049">
        <v>82</v>
      </c>
      <c r="F2049" t="str">
        <f>INDEX(Branch[Area],MATCH(SOF[[#This Row],[Branch]],Branch[SortCode],0))</f>
        <v>North &amp; West</v>
      </c>
      <c r="G2049" t="str">
        <f>INDEX(Branch[Branch],MATCH(SOF[[#This Row],[Branch]],Branch[SortCode],0))</f>
        <v>Drogheda</v>
      </c>
      <c r="V2049">
        <v>990622</v>
      </c>
      <c r="W2049" t="str">
        <f t="shared" si="36"/>
        <v>84622300</v>
      </c>
    </row>
    <row r="2050" spans="1:23" x14ac:dyDescent="0.55000000000000004">
      <c r="A2050" s="21" t="b">
        <f>SOF[[#This Row],[RepDate]]='Monthly-Individual-Data'!A2055</f>
        <v>0</v>
      </c>
      <c r="B2050" s="21">
        <v>44652</v>
      </c>
      <c r="C2050" t="s">
        <v>269</v>
      </c>
      <c r="D2050" t="s">
        <v>168</v>
      </c>
      <c r="E2050">
        <v>146</v>
      </c>
      <c r="F2050" t="str">
        <f>INDEX(Branch[Area],MATCH(SOF[[#This Row],[Branch]],Branch[SortCode],0))</f>
        <v>North &amp; West</v>
      </c>
      <c r="G2050" t="str">
        <f>INDEX(Branch[Branch],MATCH(SOF[[#This Row],[Branch]],Branch[SortCode],0))</f>
        <v>Drogheda</v>
      </c>
      <c r="V2050">
        <v>990622</v>
      </c>
      <c r="W2050" t="str">
        <f t="shared" si="36"/>
        <v>84622300</v>
      </c>
    </row>
    <row r="2051" spans="1:23" x14ac:dyDescent="0.55000000000000004">
      <c r="A2051" s="21" t="b">
        <f>SOF[[#This Row],[RepDate]]='Monthly-Individual-Data'!A2056</f>
        <v>0</v>
      </c>
      <c r="B2051" s="21">
        <v>44652</v>
      </c>
      <c r="C2051" t="s">
        <v>269</v>
      </c>
      <c r="D2051" t="s">
        <v>169</v>
      </c>
      <c r="E2051">
        <v>6</v>
      </c>
      <c r="F2051" t="str">
        <f>INDEX(Branch[Area],MATCH(SOF[[#This Row],[Branch]],Branch[SortCode],0))</f>
        <v>North &amp; West</v>
      </c>
      <c r="G2051" t="str">
        <f>INDEX(Branch[Branch],MATCH(SOF[[#This Row],[Branch]],Branch[SortCode],0))</f>
        <v>Drogheda</v>
      </c>
      <c r="V2051">
        <v>990622</v>
      </c>
      <c r="W2051" t="str">
        <f t="shared" ref="W2051:W2114" si="37">VLOOKUP(V2051,R:S,2,0)</f>
        <v>84622300</v>
      </c>
    </row>
    <row r="2052" spans="1:23" x14ac:dyDescent="0.55000000000000004">
      <c r="A2052" s="21" t="b">
        <f>SOF[[#This Row],[RepDate]]='Monthly-Individual-Data'!A2057</f>
        <v>0</v>
      </c>
      <c r="B2052" s="21">
        <v>44652</v>
      </c>
      <c r="C2052" t="s">
        <v>269</v>
      </c>
      <c r="D2052" t="s">
        <v>171</v>
      </c>
      <c r="E2052">
        <v>58</v>
      </c>
      <c r="F2052" t="str">
        <f>INDEX(Branch[Area],MATCH(SOF[[#This Row],[Branch]],Branch[SortCode],0))</f>
        <v>North &amp; West</v>
      </c>
      <c r="G2052" t="str">
        <f>INDEX(Branch[Branch],MATCH(SOF[[#This Row],[Branch]],Branch[SortCode],0))</f>
        <v>Drogheda</v>
      </c>
      <c r="V2052">
        <v>990622</v>
      </c>
      <c r="W2052" t="str">
        <f t="shared" si="37"/>
        <v>84622300</v>
      </c>
    </row>
    <row r="2053" spans="1:23" x14ac:dyDescent="0.55000000000000004">
      <c r="A2053" s="21" t="b">
        <f>SOF[[#This Row],[RepDate]]='Monthly-Individual-Data'!A2058</f>
        <v>0</v>
      </c>
      <c r="B2053" s="21">
        <v>44652</v>
      </c>
      <c r="C2053" t="s">
        <v>269</v>
      </c>
      <c r="D2053" t="s">
        <v>172</v>
      </c>
      <c r="E2053">
        <v>74</v>
      </c>
      <c r="F2053" t="str">
        <f>INDEX(Branch[Area],MATCH(SOF[[#This Row],[Branch]],Branch[SortCode],0))</f>
        <v>North &amp; West</v>
      </c>
      <c r="G2053" t="str">
        <f>INDEX(Branch[Branch],MATCH(SOF[[#This Row],[Branch]],Branch[SortCode],0))</f>
        <v>Drogheda</v>
      </c>
      <c r="V2053">
        <v>990622</v>
      </c>
      <c r="W2053" t="str">
        <f t="shared" si="37"/>
        <v>84622300</v>
      </c>
    </row>
    <row r="2054" spans="1:23" x14ac:dyDescent="0.55000000000000004">
      <c r="A2054" s="21" t="b">
        <f>SOF[[#This Row],[RepDate]]='Monthly-Individual-Data'!A2059</f>
        <v>0</v>
      </c>
      <c r="B2054" s="21">
        <v>44652</v>
      </c>
      <c r="C2054" t="s">
        <v>269</v>
      </c>
      <c r="D2054" t="s">
        <v>173</v>
      </c>
      <c r="E2054">
        <v>46</v>
      </c>
      <c r="F2054" t="str">
        <f>INDEX(Branch[Area],MATCH(SOF[[#This Row],[Branch]],Branch[SortCode],0))</f>
        <v>North &amp; West</v>
      </c>
      <c r="G2054" t="str">
        <f>INDEX(Branch[Branch],MATCH(SOF[[#This Row],[Branch]],Branch[SortCode],0))</f>
        <v>Drogheda</v>
      </c>
      <c r="V2054">
        <v>990622</v>
      </c>
      <c r="W2054" t="str">
        <f t="shared" si="37"/>
        <v>84622300</v>
      </c>
    </row>
    <row r="2055" spans="1:23" x14ac:dyDescent="0.55000000000000004">
      <c r="A2055" s="21" t="b">
        <f>SOF[[#This Row],[RepDate]]='Monthly-Individual-Data'!A2060</f>
        <v>0</v>
      </c>
      <c r="B2055" s="21">
        <v>44652</v>
      </c>
      <c r="C2055" t="s">
        <v>269</v>
      </c>
      <c r="D2055" t="s">
        <v>175</v>
      </c>
      <c r="E2055">
        <v>53</v>
      </c>
      <c r="F2055" t="str">
        <f>INDEX(Branch[Area],MATCH(SOF[[#This Row],[Branch]],Branch[SortCode],0))</f>
        <v>North &amp; West</v>
      </c>
      <c r="G2055" t="str">
        <f>INDEX(Branch[Branch],MATCH(SOF[[#This Row],[Branch]],Branch[SortCode],0))</f>
        <v>Drogheda</v>
      </c>
      <c r="V2055">
        <v>990622</v>
      </c>
      <c r="W2055" t="str">
        <f t="shared" si="37"/>
        <v>84622300</v>
      </c>
    </row>
    <row r="2056" spans="1:23" x14ac:dyDescent="0.55000000000000004">
      <c r="A2056" s="21" t="b">
        <f>SOF[[#This Row],[RepDate]]='Monthly-Individual-Data'!A2061</f>
        <v>0</v>
      </c>
      <c r="B2056" s="21">
        <v>44652</v>
      </c>
      <c r="C2056" t="s">
        <v>269</v>
      </c>
      <c r="D2056" t="s">
        <v>180</v>
      </c>
      <c r="E2056">
        <v>99</v>
      </c>
      <c r="F2056" t="str">
        <f>INDEX(Branch[Area],MATCH(SOF[[#This Row],[Branch]],Branch[SortCode],0))</f>
        <v>North &amp; West</v>
      </c>
      <c r="G2056" t="str">
        <f>INDEX(Branch[Branch],MATCH(SOF[[#This Row],[Branch]],Branch[SortCode],0))</f>
        <v>Drogheda</v>
      </c>
      <c r="V2056">
        <v>990622</v>
      </c>
      <c r="W2056" t="str">
        <f t="shared" si="37"/>
        <v>84622300</v>
      </c>
    </row>
    <row r="2057" spans="1:23" x14ac:dyDescent="0.55000000000000004">
      <c r="A2057" s="21" t="b">
        <f>SOF[[#This Row],[RepDate]]='Monthly-Individual-Data'!A2062</f>
        <v>0</v>
      </c>
      <c r="B2057" s="21">
        <v>44652</v>
      </c>
      <c r="C2057" t="s">
        <v>269</v>
      </c>
      <c r="D2057" t="s">
        <v>184</v>
      </c>
      <c r="E2057">
        <v>74</v>
      </c>
      <c r="F2057" t="str">
        <f>INDEX(Branch[Area],MATCH(SOF[[#This Row],[Branch]],Branch[SortCode],0))</f>
        <v>North &amp; West</v>
      </c>
      <c r="G2057" t="str">
        <f>INDEX(Branch[Branch],MATCH(SOF[[#This Row],[Branch]],Branch[SortCode],0))</f>
        <v>Drogheda</v>
      </c>
      <c r="V2057">
        <v>990622</v>
      </c>
      <c r="W2057" t="str">
        <f t="shared" si="37"/>
        <v>84622300</v>
      </c>
    </row>
    <row r="2058" spans="1:23" x14ac:dyDescent="0.55000000000000004">
      <c r="A2058" s="21" t="b">
        <f>SOF[[#This Row],[RepDate]]='Monthly-Individual-Data'!A2063</f>
        <v>0</v>
      </c>
      <c r="B2058" s="21">
        <v>44652</v>
      </c>
      <c r="C2058" t="s">
        <v>274</v>
      </c>
      <c r="D2058" t="s">
        <v>109</v>
      </c>
      <c r="E2058">
        <v>23</v>
      </c>
      <c r="F2058" t="str">
        <f>INDEX(Branch[Area],MATCH(SOF[[#This Row],[Branch]],Branch[SortCode],0))</f>
        <v>North &amp; West</v>
      </c>
      <c r="G2058" t="str">
        <f>INDEX(Branch[Branch],MATCH(SOF[[#This Row],[Branch]],Branch[SortCode],0))</f>
        <v>Naas</v>
      </c>
      <c r="V2058">
        <v>990627</v>
      </c>
      <c r="W2058" t="str">
        <f t="shared" si="37"/>
        <v>89627250</v>
      </c>
    </row>
    <row r="2059" spans="1:23" x14ac:dyDescent="0.55000000000000004">
      <c r="A2059" s="21" t="b">
        <f>SOF[[#This Row],[RepDate]]='Monthly-Individual-Data'!A2064</f>
        <v>0</v>
      </c>
      <c r="B2059" s="21">
        <v>44652</v>
      </c>
      <c r="C2059" t="s">
        <v>274</v>
      </c>
      <c r="D2059" t="s">
        <v>169</v>
      </c>
      <c r="E2059">
        <v>19</v>
      </c>
      <c r="F2059" t="str">
        <f>INDEX(Branch[Area],MATCH(SOF[[#This Row],[Branch]],Branch[SortCode],0))</f>
        <v>North &amp; West</v>
      </c>
      <c r="G2059" t="str">
        <f>INDEX(Branch[Branch],MATCH(SOF[[#This Row],[Branch]],Branch[SortCode],0))</f>
        <v>Naas</v>
      </c>
      <c r="V2059">
        <v>990627</v>
      </c>
      <c r="W2059" t="str">
        <f t="shared" si="37"/>
        <v>89627250</v>
      </c>
    </row>
    <row r="2060" spans="1:23" x14ac:dyDescent="0.55000000000000004">
      <c r="A2060" s="21" t="b">
        <f>SOF[[#This Row],[RepDate]]='Monthly-Individual-Data'!A2065</f>
        <v>0</v>
      </c>
      <c r="B2060" s="21">
        <v>44652</v>
      </c>
      <c r="C2060" t="s">
        <v>274</v>
      </c>
      <c r="D2060" t="s">
        <v>171</v>
      </c>
      <c r="E2060">
        <v>160</v>
      </c>
      <c r="F2060" t="str">
        <f>INDEX(Branch[Area],MATCH(SOF[[#This Row],[Branch]],Branch[SortCode],0))</f>
        <v>North &amp; West</v>
      </c>
      <c r="G2060" t="str">
        <f>INDEX(Branch[Branch],MATCH(SOF[[#This Row],[Branch]],Branch[SortCode],0))</f>
        <v>Naas</v>
      </c>
      <c r="V2060">
        <v>990627</v>
      </c>
      <c r="W2060" t="str">
        <f t="shared" si="37"/>
        <v>89627250</v>
      </c>
    </row>
    <row r="2061" spans="1:23" x14ac:dyDescent="0.55000000000000004">
      <c r="A2061" s="21" t="b">
        <f>SOF[[#This Row],[RepDate]]='Monthly-Individual-Data'!A2066</f>
        <v>0</v>
      </c>
      <c r="B2061" s="21">
        <v>44652</v>
      </c>
      <c r="C2061" t="s">
        <v>274</v>
      </c>
      <c r="D2061" t="s">
        <v>174</v>
      </c>
      <c r="E2061">
        <v>90</v>
      </c>
      <c r="F2061" t="str">
        <f>INDEX(Branch[Area],MATCH(SOF[[#This Row],[Branch]],Branch[SortCode],0))</f>
        <v>North &amp; West</v>
      </c>
      <c r="G2061" t="str">
        <f>INDEX(Branch[Branch],MATCH(SOF[[#This Row],[Branch]],Branch[SortCode],0))</f>
        <v>Naas</v>
      </c>
      <c r="V2061">
        <v>990627</v>
      </c>
      <c r="W2061" t="str">
        <f t="shared" si="37"/>
        <v>89627250</v>
      </c>
    </row>
    <row r="2062" spans="1:23" x14ac:dyDescent="0.55000000000000004">
      <c r="A2062" s="21" t="b">
        <f>SOF[[#This Row],[RepDate]]='Monthly-Individual-Data'!A2067</f>
        <v>0</v>
      </c>
      <c r="B2062" s="21">
        <v>44652</v>
      </c>
      <c r="C2062" t="s">
        <v>274</v>
      </c>
      <c r="D2062" t="s">
        <v>182</v>
      </c>
      <c r="E2062">
        <v>70</v>
      </c>
      <c r="F2062" t="str">
        <f>INDEX(Branch[Area],MATCH(SOF[[#This Row],[Branch]],Branch[SortCode],0))</f>
        <v>North &amp; West</v>
      </c>
      <c r="G2062" t="str">
        <f>INDEX(Branch[Branch],MATCH(SOF[[#This Row],[Branch]],Branch[SortCode],0))</f>
        <v>Naas</v>
      </c>
      <c r="V2062">
        <v>990627</v>
      </c>
      <c r="W2062" t="str">
        <f t="shared" si="37"/>
        <v>89627250</v>
      </c>
    </row>
    <row r="2063" spans="1:23" x14ac:dyDescent="0.55000000000000004">
      <c r="A2063" s="21" t="b">
        <f>SOF[[#This Row],[RepDate]]='Monthly-Individual-Data'!A2068</f>
        <v>0</v>
      </c>
      <c r="B2063" s="21">
        <v>44652</v>
      </c>
      <c r="C2063" t="s">
        <v>274</v>
      </c>
      <c r="D2063" t="s">
        <v>184</v>
      </c>
      <c r="E2063">
        <v>85</v>
      </c>
      <c r="F2063" t="str">
        <f>INDEX(Branch[Area],MATCH(SOF[[#This Row],[Branch]],Branch[SortCode],0))</f>
        <v>North &amp; West</v>
      </c>
      <c r="G2063" t="str">
        <f>INDEX(Branch[Branch],MATCH(SOF[[#This Row],[Branch]],Branch[SortCode],0))</f>
        <v>Naas</v>
      </c>
      <c r="V2063">
        <v>990627</v>
      </c>
      <c r="W2063" t="str">
        <f t="shared" si="37"/>
        <v>89627250</v>
      </c>
    </row>
    <row r="2064" spans="1:23" x14ac:dyDescent="0.55000000000000004">
      <c r="A2064" s="21" t="b">
        <f>SOF[[#This Row],[RepDate]]='Monthly-Individual-Data'!A2069</f>
        <v>0</v>
      </c>
      <c r="B2064" s="21">
        <v>44652</v>
      </c>
      <c r="C2064" t="s">
        <v>280</v>
      </c>
      <c r="D2064" t="s">
        <v>109</v>
      </c>
      <c r="E2064">
        <v>28</v>
      </c>
      <c r="F2064" t="str">
        <f>INDEX(Branch[Area],MATCH(SOF[[#This Row],[Branch]],Branch[SortCode],0))</f>
        <v>North &amp; West</v>
      </c>
      <c r="G2064" t="str">
        <f>INDEX(Branch[Branch],MATCH(SOF[[#This Row],[Branch]],Branch[SortCode],0))</f>
        <v>Sligo</v>
      </c>
      <c r="V2064">
        <v>990628</v>
      </c>
      <c r="W2064" t="str">
        <f t="shared" si="37"/>
        <v>95628190</v>
      </c>
    </row>
    <row r="2065" spans="1:23" x14ac:dyDescent="0.55000000000000004">
      <c r="A2065" s="21" t="b">
        <f>SOF[[#This Row],[RepDate]]='Monthly-Individual-Data'!A2070</f>
        <v>0</v>
      </c>
      <c r="B2065" s="21">
        <v>44652</v>
      </c>
      <c r="C2065" t="s">
        <v>280</v>
      </c>
      <c r="D2065" t="s">
        <v>168</v>
      </c>
      <c r="E2065">
        <v>76</v>
      </c>
      <c r="F2065" t="str">
        <f>INDEX(Branch[Area],MATCH(SOF[[#This Row],[Branch]],Branch[SortCode],0))</f>
        <v>North &amp; West</v>
      </c>
      <c r="G2065" t="str">
        <f>INDEX(Branch[Branch],MATCH(SOF[[#This Row],[Branch]],Branch[SortCode],0))</f>
        <v>Sligo</v>
      </c>
      <c r="V2065">
        <v>990628</v>
      </c>
      <c r="W2065" t="str">
        <f t="shared" si="37"/>
        <v>95628190</v>
      </c>
    </row>
    <row r="2066" spans="1:23" x14ac:dyDescent="0.55000000000000004">
      <c r="A2066" s="21" t="b">
        <f>SOF[[#This Row],[RepDate]]='Monthly-Individual-Data'!A2071</f>
        <v>0</v>
      </c>
      <c r="B2066" s="21">
        <v>44652</v>
      </c>
      <c r="C2066" t="s">
        <v>280</v>
      </c>
      <c r="D2066" t="s">
        <v>169</v>
      </c>
      <c r="E2066">
        <v>138</v>
      </c>
      <c r="F2066" t="str">
        <f>INDEX(Branch[Area],MATCH(SOF[[#This Row],[Branch]],Branch[SortCode],0))</f>
        <v>North &amp; West</v>
      </c>
      <c r="G2066" t="str">
        <f>INDEX(Branch[Branch],MATCH(SOF[[#This Row],[Branch]],Branch[SortCode],0))</f>
        <v>Sligo</v>
      </c>
      <c r="V2066">
        <v>990628</v>
      </c>
      <c r="W2066" t="str">
        <f t="shared" si="37"/>
        <v>95628190</v>
      </c>
    </row>
    <row r="2067" spans="1:23" x14ac:dyDescent="0.55000000000000004">
      <c r="A2067" s="21" t="b">
        <f>SOF[[#This Row],[RepDate]]='Monthly-Individual-Data'!A2072</f>
        <v>0</v>
      </c>
      <c r="B2067" s="21">
        <v>44652</v>
      </c>
      <c r="C2067" t="s">
        <v>280</v>
      </c>
      <c r="D2067" t="s">
        <v>174</v>
      </c>
      <c r="E2067">
        <v>60</v>
      </c>
      <c r="F2067" t="str">
        <f>INDEX(Branch[Area],MATCH(SOF[[#This Row],[Branch]],Branch[SortCode],0))</f>
        <v>North &amp; West</v>
      </c>
      <c r="G2067" t="str">
        <f>INDEX(Branch[Branch],MATCH(SOF[[#This Row],[Branch]],Branch[SortCode],0))</f>
        <v>Sligo</v>
      </c>
      <c r="V2067">
        <v>990628</v>
      </c>
      <c r="W2067" t="str">
        <f t="shared" si="37"/>
        <v>95628190</v>
      </c>
    </row>
    <row r="2068" spans="1:23" x14ac:dyDescent="0.55000000000000004">
      <c r="A2068" s="21" t="b">
        <f>SOF[[#This Row],[RepDate]]='Monthly-Individual-Data'!A2073</f>
        <v>0</v>
      </c>
      <c r="B2068" s="21">
        <v>44652</v>
      </c>
      <c r="C2068" t="s">
        <v>280</v>
      </c>
      <c r="D2068" t="s">
        <v>175</v>
      </c>
      <c r="E2068">
        <v>6</v>
      </c>
      <c r="F2068" t="str">
        <f>INDEX(Branch[Area],MATCH(SOF[[#This Row],[Branch]],Branch[SortCode],0))</f>
        <v>North &amp; West</v>
      </c>
      <c r="G2068" t="str">
        <f>INDEX(Branch[Branch],MATCH(SOF[[#This Row],[Branch]],Branch[SortCode],0))</f>
        <v>Sligo</v>
      </c>
      <c r="V2068">
        <v>990628</v>
      </c>
      <c r="W2068" t="str">
        <f t="shared" si="37"/>
        <v>95628190</v>
      </c>
    </row>
    <row r="2069" spans="1:23" x14ac:dyDescent="0.55000000000000004">
      <c r="A2069" s="21" t="b">
        <f>SOF[[#This Row],[RepDate]]='Monthly-Individual-Data'!A2074</f>
        <v>0</v>
      </c>
      <c r="B2069" s="21">
        <v>44652</v>
      </c>
      <c r="C2069" t="s">
        <v>280</v>
      </c>
      <c r="D2069" t="s">
        <v>179</v>
      </c>
      <c r="E2069">
        <v>17</v>
      </c>
      <c r="F2069" t="str">
        <f>INDEX(Branch[Area],MATCH(SOF[[#This Row],[Branch]],Branch[SortCode],0))</f>
        <v>North &amp; West</v>
      </c>
      <c r="G2069" t="str">
        <f>INDEX(Branch[Branch],MATCH(SOF[[#This Row],[Branch]],Branch[SortCode],0))</f>
        <v>Sligo</v>
      </c>
      <c r="V2069">
        <v>990628</v>
      </c>
      <c r="W2069" t="str">
        <f t="shared" si="37"/>
        <v>95628190</v>
      </c>
    </row>
    <row r="2070" spans="1:23" x14ac:dyDescent="0.55000000000000004">
      <c r="A2070" s="21" t="b">
        <f>SOF[[#This Row],[RepDate]]='Monthly-Individual-Data'!A2075</f>
        <v>0</v>
      </c>
      <c r="B2070" s="21">
        <v>44652</v>
      </c>
      <c r="C2070" t="s">
        <v>280</v>
      </c>
      <c r="D2070" t="s">
        <v>181</v>
      </c>
      <c r="E2070">
        <v>9</v>
      </c>
      <c r="F2070" t="str">
        <f>INDEX(Branch[Area],MATCH(SOF[[#This Row],[Branch]],Branch[SortCode],0))</f>
        <v>North &amp; West</v>
      </c>
      <c r="G2070" t="str">
        <f>INDEX(Branch[Branch],MATCH(SOF[[#This Row],[Branch]],Branch[SortCode],0))</f>
        <v>Sligo</v>
      </c>
      <c r="V2070">
        <v>990628</v>
      </c>
      <c r="W2070" t="str">
        <f t="shared" si="37"/>
        <v>95628190</v>
      </c>
    </row>
    <row r="2071" spans="1:23" x14ac:dyDescent="0.55000000000000004">
      <c r="A2071" s="21" t="b">
        <f>SOF[[#This Row],[RepDate]]='Monthly-Individual-Data'!A2076</f>
        <v>0</v>
      </c>
      <c r="B2071" s="21">
        <v>44652</v>
      </c>
      <c r="C2071" t="s">
        <v>276</v>
      </c>
      <c r="D2071" t="s">
        <v>109</v>
      </c>
      <c r="E2071">
        <v>152</v>
      </c>
      <c r="F2071" t="str">
        <f>INDEX(Branch[Area],MATCH(SOF[[#This Row],[Branch]],Branch[SortCode],0))</f>
        <v>North &amp; West</v>
      </c>
      <c r="G2071" t="str">
        <f>INDEX(Branch[Branch],MATCH(SOF[[#This Row],[Branch]],Branch[SortCode],0))</f>
        <v>Maynooth</v>
      </c>
      <c r="V2071">
        <v>990643</v>
      </c>
      <c r="W2071" t="str">
        <f t="shared" si="37"/>
        <v>91643230</v>
      </c>
    </row>
    <row r="2072" spans="1:23" x14ac:dyDescent="0.55000000000000004">
      <c r="A2072" s="21" t="b">
        <f>SOF[[#This Row],[RepDate]]='Monthly-Individual-Data'!A2077</f>
        <v>0</v>
      </c>
      <c r="B2072" s="21">
        <v>44652</v>
      </c>
      <c r="C2072" t="s">
        <v>276</v>
      </c>
      <c r="D2072" t="s">
        <v>174</v>
      </c>
      <c r="E2072">
        <v>107</v>
      </c>
      <c r="F2072" t="str">
        <f>INDEX(Branch[Area],MATCH(SOF[[#This Row],[Branch]],Branch[SortCode],0))</f>
        <v>North &amp; West</v>
      </c>
      <c r="G2072" t="str">
        <f>INDEX(Branch[Branch],MATCH(SOF[[#This Row],[Branch]],Branch[SortCode],0))</f>
        <v>Maynooth</v>
      </c>
      <c r="V2072">
        <v>990643</v>
      </c>
      <c r="W2072" t="str">
        <f t="shared" si="37"/>
        <v>91643230</v>
      </c>
    </row>
    <row r="2073" spans="1:23" x14ac:dyDescent="0.55000000000000004">
      <c r="A2073" s="21" t="b">
        <f>SOF[[#This Row],[RepDate]]='Monthly-Individual-Data'!A2078</f>
        <v>0</v>
      </c>
      <c r="B2073" s="21">
        <v>44652</v>
      </c>
      <c r="C2073" t="s">
        <v>275</v>
      </c>
      <c r="D2073" t="s">
        <v>109</v>
      </c>
      <c r="E2073">
        <v>137</v>
      </c>
      <c r="F2073" t="str">
        <f>INDEX(Branch[Area],MATCH(SOF[[#This Row],[Branch]],Branch[SortCode],0))</f>
        <v>North &amp; West</v>
      </c>
      <c r="G2073" t="str">
        <f>INDEX(Branch[Branch],MATCH(SOF[[#This Row],[Branch]],Branch[SortCode],0))</f>
        <v>Newbridge</v>
      </c>
      <c r="V2073">
        <v>990645</v>
      </c>
      <c r="W2073" t="str">
        <f t="shared" si="37"/>
        <v>90645240</v>
      </c>
    </row>
    <row r="2074" spans="1:23" x14ac:dyDescent="0.55000000000000004">
      <c r="A2074" s="21" t="b">
        <f>SOF[[#This Row],[RepDate]]='Monthly-Individual-Data'!A2079</f>
        <v>0</v>
      </c>
      <c r="B2074" s="21">
        <v>44652</v>
      </c>
      <c r="C2074" t="s">
        <v>275</v>
      </c>
      <c r="D2074" t="s">
        <v>168</v>
      </c>
      <c r="E2074">
        <v>40</v>
      </c>
      <c r="F2074" t="str">
        <f>INDEX(Branch[Area],MATCH(SOF[[#This Row],[Branch]],Branch[SortCode],0))</f>
        <v>North &amp; West</v>
      </c>
      <c r="G2074" t="str">
        <f>INDEX(Branch[Branch],MATCH(SOF[[#This Row],[Branch]],Branch[SortCode],0))</f>
        <v>Newbridge</v>
      </c>
      <c r="V2074">
        <v>990645</v>
      </c>
      <c r="W2074" t="str">
        <f t="shared" si="37"/>
        <v>90645240</v>
      </c>
    </row>
    <row r="2075" spans="1:23" x14ac:dyDescent="0.55000000000000004">
      <c r="A2075" s="21" t="b">
        <f>SOF[[#This Row],[RepDate]]='Monthly-Individual-Data'!A2080</f>
        <v>0</v>
      </c>
      <c r="B2075" s="21">
        <v>44652</v>
      </c>
      <c r="C2075" t="s">
        <v>275</v>
      </c>
      <c r="D2075" t="s">
        <v>169</v>
      </c>
      <c r="E2075">
        <v>7</v>
      </c>
      <c r="F2075" t="str">
        <f>INDEX(Branch[Area],MATCH(SOF[[#This Row],[Branch]],Branch[SortCode],0))</f>
        <v>North &amp; West</v>
      </c>
      <c r="G2075" t="str">
        <f>INDEX(Branch[Branch],MATCH(SOF[[#This Row],[Branch]],Branch[SortCode],0))</f>
        <v>Newbridge</v>
      </c>
      <c r="V2075">
        <v>990645</v>
      </c>
      <c r="W2075" t="str">
        <f t="shared" si="37"/>
        <v>90645240</v>
      </c>
    </row>
    <row r="2076" spans="1:23" x14ac:dyDescent="0.55000000000000004">
      <c r="A2076" s="21" t="b">
        <f>SOF[[#This Row],[RepDate]]='Monthly-Individual-Data'!A2081</f>
        <v>0</v>
      </c>
      <c r="B2076" s="21">
        <v>44652</v>
      </c>
      <c r="C2076" t="s">
        <v>281</v>
      </c>
      <c r="D2076" t="s">
        <v>109</v>
      </c>
      <c r="E2076">
        <v>147</v>
      </c>
      <c r="F2076" t="str">
        <f>INDEX(Branch[Area],MATCH(SOF[[#This Row],[Branch]],Branch[SortCode],0))</f>
        <v>North &amp; West</v>
      </c>
      <c r="G2076" t="str">
        <f>INDEX(Branch[Branch],MATCH(SOF[[#This Row],[Branch]],Branch[SortCode],0))</f>
        <v>Letterkenny</v>
      </c>
      <c r="V2076">
        <v>990646</v>
      </c>
      <c r="W2076" t="str">
        <f t="shared" si="37"/>
        <v>96646180</v>
      </c>
    </row>
    <row r="2077" spans="1:23" x14ac:dyDescent="0.55000000000000004">
      <c r="A2077" s="21" t="b">
        <f>SOF[[#This Row],[RepDate]]='Monthly-Individual-Data'!A2082</f>
        <v>0</v>
      </c>
      <c r="B2077" s="21">
        <v>44652</v>
      </c>
      <c r="C2077" t="s">
        <v>281</v>
      </c>
      <c r="D2077" t="s">
        <v>168</v>
      </c>
      <c r="E2077">
        <v>9</v>
      </c>
      <c r="F2077" t="str">
        <f>INDEX(Branch[Area],MATCH(SOF[[#This Row],[Branch]],Branch[SortCode],0))</f>
        <v>North &amp; West</v>
      </c>
      <c r="G2077" t="str">
        <f>INDEX(Branch[Branch],MATCH(SOF[[#This Row],[Branch]],Branch[SortCode],0))</f>
        <v>Letterkenny</v>
      </c>
      <c r="V2077">
        <v>990646</v>
      </c>
      <c r="W2077" t="str">
        <f t="shared" si="37"/>
        <v>96646180</v>
      </c>
    </row>
    <row r="2078" spans="1:23" x14ac:dyDescent="0.55000000000000004">
      <c r="A2078" s="21" t="b">
        <f>SOF[[#This Row],[RepDate]]='Monthly-Individual-Data'!A2083</f>
        <v>0</v>
      </c>
      <c r="B2078" s="21">
        <v>44652</v>
      </c>
      <c r="C2078" t="s">
        <v>281</v>
      </c>
      <c r="D2078" t="s">
        <v>169</v>
      </c>
      <c r="E2078">
        <v>90</v>
      </c>
      <c r="F2078" t="str">
        <f>INDEX(Branch[Area],MATCH(SOF[[#This Row],[Branch]],Branch[SortCode],0))</f>
        <v>North &amp; West</v>
      </c>
      <c r="G2078" t="str">
        <f>INDEX(Branch[Branch],MATCH(SOF[[#This Row],[Branch]],Branch[SortCode],0))</f>
        <v>Letterkenny</v>
      </c>
      <c r="V2078">
        <v>990646</v>
      </c>
      <c r="W2078" t="str">
        <f t="shared" si="37"/>
        <v>96646180</v>
      </c>
    </row>
    <row r="2079" spans="1:23" x14ac:dyDescent="0.55000000000000004">
      <c r="A2079" s="21" t="b">
        <f>SOF[[#This Row],[RepDate]]='Monthly-Individual-Data'!A2084</f>
        <v>0</v>
      </c>
      <c r="B2079" s="21">
        <v>44652</v>
      </c>
      <c r="C2079" t="s">
        <v>281</v>
      </c>
      <c r="D2079" t="s">
        <v>171</v>
      </c>
      <c r="E2079">
        <v>102</v>
      </c>
      <c r="F2079" t="str">
        <f>INDEX(Branch[Area],MATCH(SOF[[#This Row],[Branch]],Branch[SortCode],0))</f>
        <v>North &amp; West</v>
      </c>
      <c r="G2079" t="str">
        <f>INDEX(Branch[Branch],MATCH(SOF[[#This Row],[Branch]],Branch[SortCode],0))</f>
        <v>Letterkenny</v>
      </c>
      <c r="V2079">
        <v>990646</v>
      </c>
      <c r="W2079" t="str">
        <f t="shared" si="37"/>
        <v>96646180</v>
      </c>
    </row>
    <row r="2080" spans="1:23" x14ac:dyDescent="0.55000000000000004">
      <c r="A2080" s="21" t="b">
        <f>SOF[[#This Row],[RepDate]]='Monthly-Individual-Data'!A2085</f>
        <v>0</v>
      </c>
      <c r="B2080" s="21">
        <v>44652</v>
      </c>
      <c r="C2080" t="s">
        <v>281</v>
      </c>
      <c r="D2080" t="s">
        <v>172</v>
      </c>
      <c r="E2080">
        <v>4</v>
      </c>
      <c r="F2080" t="str">
        <f>INDEX(Branch[Area],MATCH(SOF[[#This Row],[Branch]],Branch[SortCode],0))</f>
        <v>North &amp; West</v>
      </c>
      <c r="G2080" t="str">
        <f>INDEX(Branch[Branch],MATCH(SOF[[#This Row],[Branch]],Branch[SortCode],0))</f>
        <v>Letterkenny</v>
      </c>
      <c r="V2080">
        <v>990646</v>
      </c>
      <c r="W2080" t="str">
        <f t="shared" si="37"/>
        <v>96646180</v>
      </c>
    </row>
    <row r="2081" spans="1:23" x14ac:dyDescent="0.55000000000000004">
      <c r="A2081" s="21" t="b">
        <f>SOF[[#This Row],[RepDate]]='Monthly-Individual-Data'!A2086</f>
        <v>0</v>
      </c>
      <c r="B2081" s="21">
        <v>44652</v>
      </c>
      <c r="C2081" t="s">
        <v>281</v>
      </c>
      <c r="D2081" t="s">
        <v>174</v>
      </c>
      <c r="E2081">
        <v>118</v>
      </c>
      <c r="F2081" t="str">
        <f>INDEX(Branch[Area],MATCH(SOF[[#This Row],[Branch]],Branch[SortCode],0))</f>
        <v>North &amp; West</v>
      </c>
      <c r="G2081" t="str">
        <f>INDEX(Branch[Branch],MATCH(SOF[[#This Row],[Branch]],Branch[SortCode],0))</f>
        <v>Letterkenny</v>
      </c>
      <c r="V2081">
        <v>990646</v>
      </c>
      <c r="W2081" t="str">
        <f t="shared" si="37"/>
        <v>96646180</v>
      </c>
    </row>
    <row r="2082" spans="1:23" x14ac:dyDescent="0.55000000000000004">
      <c r="A2082" s="21" t="b">
        <f>SOF[[#This Row],[RepDate]]='Monthly-Individual-Data'!A2087</f>
        <v>0</v>
      </c>
      <c r="B2082" s="21">
        <v>44652</v>
      </c>
      <c r="C2082" t="s">
        <v>281</v>
      </c>
      <c r="D2082" t="s">
        <v>175</v>
      </c>
      <c r="E2082">
        <v>150</v>
      </c>
      <c r="F2082" t="str">
        <f>INDEX(Branch[Area],MATCH(SOF[[#This Row],[Branch]],Branch[SortCode],0))</f>
        <v>North &amp; West</v>
      </c>
      <c r="G2082" t="str">
        <f>INDEX(Branch[Branch],MATCH(SOF[[#This Row],[Branch]],Branch[SortCode],0))</f>
        <v>Letterkenny</v>
      </c>
      <c r="V2082">
        <v>990646</v>
      </c>
      <c r="W2082" t="str">
        <f t="shared" si="37"/>
        <v>96646180</v>
      </c>
    </row>
    <row r="2083" spans="1:23" x14ac:dyDescent="0.55000000000000004">
      <c r="A2083" s="21" t="b">
        <f>SOF[[#This Row],[RepDate]]='Monthly-Individual-Data'!A2088</f>
        <v>0</v>
      </c>
      <c r="B2083" s="21">
        <v>44652</v>
      </c>
      <c r="C2083" t="s">
        <v>281</v>
      </c>
      <c r="D2083" t="s">
        <v>179</v>
      </c>
      <c r="E2083">
        <v>51</v>
      </c>
      <c r="F2083" t="str">
        <f>INDEX(Branch[Area],MATCH(SOF[[#This Row],[Branch]],Branch[SortCode],0))</f>
        <v>North &amp; West</v>
      </c>
      <c r="G2083" t="str">
        <f>INDEX(Branch[Branch],MATCH(SOF[[#This Row],[Branch]],Branch[SortCode],0))</f>
        <v>Letterkenny</v>
      </c>
      <c r="V2083">
        <v>990646</v>
      </c>
      <c r="W2083" t="str">
        <f t="shared" si="37"/>
        <v>96646180</v>
      </c>
    </row>
    <row r="2084" spans="1:23" x14ac:dyDescent="0.55000000000000004">
      <c r="A2084" s="21" t="b">
        <f>SOF[[#This Row],[RepDate]]='Monthly-Individual-Data'!A2089</f>
        <v>0</v>
      </c>
      <c r="B2084" s="21">
        <v>44652</v>
      </c>
      <c r="C2084" t="s">
        <v>281</v>
      </c>
      <c r="D2084" t="s">
        <v>180</v>
      </c>
      <c r="E2084">
        <v>17</v>
      </c>
      <c r="F2084" t="str">
        <f>INDEX(Branch[Area],MATCH(SOF[[#This Row],[Branch]],Branch[SortCode],0))</f>
        <v>North &amp; West</v>
      </c>
      <c r="G2084" t="str">
        <f>INDEX(Branch[Branch],MATCH(SOF[[#This Row],[Branch]],Branch[SortCode],0))</f>
        <v>Letterkenny</v>
      </c>
      <c r="V2084">
        <v>990646</v>
      </c>
      <c r="W2084" t="str">
        <f t="shared" si="37"/>
        <v>96646180</v>
      </c>
    </row>
    <row r="2085" spans="1:23" x14ac:dyDescent="0.55000000000000004">
      <c r="A2085" s="21" t="b">
        <f>SOF[[#This Row],[RepDate]]='Monthly-Individual-Data'!A2090</f>
        <v>0</v>
      </c>
      <c r="B2085" s="21">
        <v>44652</v>
      </c>
      <c r="C2085" t="s">
        <v>281</v>
      </c>
      <c r="D2085" t="s">
        <v>183</v>
      </c>
      <c r="E2085">
        <v>3</v>
      </c>
      <c r="F2085" t="str">
        <f>INDEX(Branch[Area],MATCH(SOF[[#This Row],[Branch]],Branch[SortCode],0))</f>
        <v>North &amp; West</v>
      </c>
      <c r="G2085" t="str">
        <f>INDEX(Branch[Branch],MATCH(SOF[[#This Row],[Branch]],Branch[SortCode],0))</f>
        <v>Letterkenny</v>
      </c>
      <c r="V2085">
        <v>990646</v>
      </c>
      <c r="W2085" t="str">
        <f t="shared" si="37"/>
        <v>96646180</v>
      </c>
    </row>
    <row r="2086" spans="1:23" x14ac:dyDescent="0.55000000000000004">
      <c r="A2086" s="21" t="b">
        <f>SOF[[#This Row],[RepDate]]='Monthly-Individual-Data'!A2091</f>
        <v>0</v>
      </c>
      <c r="B2086" s="21">
        <v>44652</v>
      </c>
      <c r="C2086" t="s">
        <v>281</v>
      </c>
      <c r="D2086" t="s">
        <v>185</v>
      </c>
      <c r="E2086">
        <v>150</v>
      </c>
      <c r="F2086" t="str">
        <f>INDEX(Branch[Area],MATCH(SOF[[#This Row],[Branch]],Branch[SortCode],0))</f>
        <v>North &amp; West</v>
      </c>
      <c r="G2086" t="str">
        <f>INDEX(Branch[Branch],MATCH(SOF[[#This Row],[Branch]],Branch[SortCode],0))</f>
        <v>Letterkenny</v>
      </c>
      <c r="V2086">
        <v>990646</v>
      </c>
      <c r="W2086" t="str">
        <f t="shared" si="37"/>
        <v>96646180</v>
      </c>
    </row>
    <row r="2087" spans="1:23" x14ac:dyDescent="0.55000000000000004">
      <c r="A2087" s="21" t="b">
        <f>SOF[[#This Row],[RepDate]]='Monthly-Individual-Data'!A2092</f>
        <v>0</v>
      </c>
      <c r="B2087" s="21">
        <v>44652</v>
      </c>
      <c r="C2087" t="s">
        <v>271</v>
      </c>
      <c r="D2087" t="s">
        <v>109</v>
      </c>
      <c r="E2087">
        <v>114</v>
      </c>
      <c r="F2087" t="str">
        <f>INDEX(Branch[Area],MATCH(SOF[[#This Row],[Branch]],Branch[SortCode],0))</f>
        <v>North &amp; West</v>
      </c>
      <c r="G2087" t="str">
        <f>INDEX(Branch[Branch],MATCH(SOF[[#This Row],[Branch]],Branch[SortCode],0))</f>
        <v>Cavan</v>
      </c>
      <c r="V2087">
        <v>990668</v>
      </c>
      <c r="W2087" t="str">
        <f t="shared" si="37"/>
        <v>86668280</v>
      </c>
    </row>
    <row r="2088" spans="1:23" x14ac:dyDescent="0.55000000000000004">
      <c r="A2088" s="21" t="b">
        <f>SOF[[#This Row],[RepDate]]='Monthly-Individual-Data'!A2093</f>
        <v>0</v>
      </c>
      <c r="B2088" s="21">
        <v>44652</v>
      </c>
      <c r="C2088" t="s">
        <v>273</v>
      </c>
      <c r="D2088" t="s">
        <v>174</v>
      </c>
      <c r="E2088">
        <v>83</v>
      </c>
      <c r="F2088" t="str">
        <f>INDEX(Branch[Area],MATCH(SOF[[#This Row],[Branch]],Branch[SortCode],0))</f>
        <v>North &amp; West</v>
      </c>
      <c r="G2088" t="str">
        <f>INDEX(Branch[Branch],MATCH(SOF[[#This Row],[Branch]],Branch[SortCode],0))</f>
        <v>Ashbourne</v>
      </c>
      <c r="V2088">
        <v>990671</v>
      </c>
      <c r="W2088" t="str">
        <f t="shared" si="37"/>
        <v>88671260</v>
      </c>
    </row>
    <row r="2089" spans="1:23" x14ac:dyDescent="0.55000000000000004">
      <c r="A2089" s="21" t="b">
        <f>SOF[[#This Row],[RepDate]]='Monthly-Individual-Data'!A2094</f>
        <v>0</v>
      </c>
      <c r="B2089" s="21">
        <v>44652</v>
      </c>
      <c r="C2089" t="s">
        <v>278</v>
      </c>
      <c r="D2089" t="s">
        <v>109</v>
      </c>
      <c r="E2089">
        <v>114</v>
      </c>
      <c r="F2089" t="str">
        <f>INDEX(Branch[Area],MATCH(SOF[[#This Row],[Branch]],Branch[SortCode],0))</f>
        <v>North &amp; West</v>
      </c>
      <c r="G2089" t="str">
        <f>INDEX(Branch[Branch],MATCH(SOF[[#This Row],[Branch]],Branch[SortCode],0))</f>
        <v>Athlone</v>
      </c>
      <c r="V2089">
        <v>990718</v>
      </c>
      <c r="W2089" t="str">
        <f t="shared" si="37"/>
        <v>93718210</v>
      </c>
    </row>
    <row r="2090" spans="1:23" x14ac:dyDescent="0.55000000000000004">
      <c r="A2090" s="21" t="b">
        <f>SOF[[#This Row],[RepDate]]='Monthly-Individual-Data'!A2095</f>
        <v>0</v>
      </c>
      <c r="B2090" s="21">
        <v>44652</v>
      </c>
      <c r="C2090" t="s">
        <v>278</v>
      </c>
      <c r="D2090" t="s">
        <v>169</v>
      </c>
      <c r="E2090">
        <v>130</v>
      </c>
      <c r="F2090" t="str">
        <f>INDEX(Branch[Area],MATCH(SOF[[#This Row],[Branch]],Branch[SortCode],0))</f>
        <v>North &amp; West</v>
      </c>
      <c r="G2090" t="str">
        <f>INDEX(Branch[Branch],MATCH(SOF[[#This Row],[Branch]],Branch[SortCode],0))</f>
        <v>Athlone</v>
      </c>
      <c r="V2090">
        <v>990718</v>
      </c>
      <c r="W2090" t="str">
        <f t="shared" si="37"/>
        <v>93718210</v>
      </c>
    </row>
    <row r="2091" spans="1:23" x14ac:dyDescent="0.55000000000000004">
      <c r="A2091" s="21" t="b">
        <f>SOF[[#This Row],[RepDate]]='Monthly-Individual-Data'!A2096</f>
        <v>0</v>
      </c>
      <c r="B2091" s="21">
        <v>44652</v>
      </c>
      <c r="C2091" t="s">
        <v>278</v>
      </c>
      <c r="D2091" t="s">
        <v>174</v>
      </c>
      <c r="E2091">
        <v>87</v>
      </c>
      <c r="F2091" t="str">
        <f>INDEX(Branch[Area],MATCH(SOF[[#This Row],[Branch]],Branch[SortCode],0))</f>
        <v>North &amp; West</v>
      </c>
      <c r="G2091" t="str">
        <f>INDEX(Branch[Branch],MATCH(SOF[[#This Row],[Branch]],Branch[SortCode],0))</f>
        <v>Athlone</v>
      </c>
      <c r="V2091">
        <v>990718</v>
      </c>
      <c r="W2091" t="str">
        <f t="shared" si="37"/>
        <v>93718210</v>
      </c>
    </row>
    <row r="2092" spans="1:23" x14ac:dyDescent="0.55000000000000004">
      <c r="A2092" s="21" t="b">
        <f>SOF[[#This Row],[RepDate]]='Monthly-Individual-Data'!A2097</f>
        <v>0</v>
      </c>
      <c r="B2092" s="21">
        <v>44652</v>
      </c>
      <c r="C2092" t="s">
        <v>298</v>
      </c>
      <c r="D2092" t="s">
        <v>109</v>
      </c>
      <c r="E2092">
        <v>124</v>
      </c>
      <c r="F2092" t="str">
        <f>INDEX(Branch[Area],MATCH(SOF[[#This Row],[Branch]],Branch[SortCode],0))</f>
        <v>North &amp; West</v>
      </c>
      <c r="G2092" t="str">
        <f>INDEX(Branch[Branch],MATCH(SOF[[#This Row],[Branch]],Branch[SortCode],0))</f>
        <v>Tullamore</v>
      </c>
      <c r="V2092">
        <v>990721</v>
      </c>
      <c r="W2092" t="str">
        <f t="shared" si="37"/>
        <v>11372110</v>
      </c>
    </row>
    <row r="2093" spans="1:23" x14ac:dyDescent="0.55000000000000004">
      <c r="A2093" s="21" t="b">
        <f>SOF[[#This Row],[RepDate]]='Monthly-Individual-Data'!A2098</f>
        <v>0</v>
      </c>
      <c r="B2093" s="21">
        <v>44652</v>
      </c>
      <c r="C2093" t="s">
        <v>298</v>
      </c>
      <c r="D2093" t="s">
        <v>169</v>
      </c>
      <c r="E2093">
        <v>2</v>
      </c>
      <c r="F2093" t="str">
        <f>INDEX(Branch[Area],MATCH(SOF[[#This Row],[Branch]],Branch[SortCode],0))</f>
        <v>North &amp; West</v>
      </c>
      <c r="G2093" t="str">
        <f>INDEX(Branch[Branch],MATCH(SOF[[#This Row],[Branch]],Branch[SortCode],0))</f>
        <v>Tullamore</v>
      </c>
      <c r="V2093">
        <v>990721</v>
      </c>
      <c r="W2093" t="str">
        <f t="shared" si="37"/>
        <v>11372110</v>
      </c>
    </row>
    <row r="2094" spans="1:23" x14ac:dyDescent="0.55000000000000004">
      <c r="A2094" s="21" t="b">
        <f>SOF[[#This Row],[RepDate]]='Monthly-Individual-Data'!A2099</f>
        <v>0</v>
      </c>
      <c r="B2094" s="21">
        <v>44652</v>
      </c>
      <c r="C2094" t="s">
        <v>298</v>
      </c>
      <c r="D2094" t="s">
        <v>174</v>
      </c>
      <c r="E2094">
        <v>3</v>
      </c>
      <c r="F2094" t="str">
        <f>INDEX(Branch[Area],MATCH(SOF[[#This Row],[Branch]],Branch[SortCode],0))</f>
        <v>North &amp; West</v>
      </c>
      <c r="G2094" t="str">
        <f>INDEX(Branch[Branch],MATCH(SOF[[#This Row],[Branch]],Branch[SortCode],0))</f>
        <v>Tullamore</v>
      </c>
      <c r="V2094">
        <v>990721</v>
      </c>
      <c r="W2094" t="str">
        <f t="shared" si="37"/>
        <v>11372110</v>
      </c>
    </row>
    <row r="2095" spans="1:23" x14ac:dyDescent="0.55000000000000004">
      <c r="A2095" s="21" t="b">
        <f>SOF[[#This Row],[RepDate]]='Monthly-Individual-Data'!A2100</f>
        <v>0</v>
      </c>
      <c r="B2095" s="21">
        <v>44652</v>
      </c>
      <c r="C2095" t="s">
        <v>298</v>
      </c>
      <c r="D2095" t="s">
        <v>175</v>
      </c>
      <c r="E2095">
        <v>92</v>
      </c>
      <c r="F2095" t="str">
        <f>INDEX(Branch[Area],MATCH(SOF[[#This Row],[Branch]],Branch[SortCode],0))</f>
        <v>North &amp; West</v>
      </c>
      <c r="G2095" t="str">
        <f>INDEX(Branch[Branch],MATCH(SOF[[#This Row],[Branch]],Branch[SortCode],0))</f>
        <v>Tullamore</v>
      </c>
      <c r="V2095">
        <v>990721</v>
      </c>
      <c r="W2095" t="str">
        <f t="shared" si="37"/>
        <v>11372110</v>
      </c>
    </row>
    <row r="2096" spans="1:23" x14ac:dyDescent="0.55000000000000004">
      <c r="A2096" s="21" t="b">
        <f>SOF[[#This Row],[RepDate]]='Monthly-Individual-Data'!A2101</f>
        <v>0</v>
      </c>
      <c r="B2096" s="21">
        <v>44652</v>
      </c>
      <c r="C2096" t="s">
        <v>296</v>
      </c>
      <c r="D2096" t="s">
        <v>109</v>
      </c>
      <c r="E2096">
        <v>22</v>
      </c>
      <c r="F2096" t="str">
        <f>INDEX(Branch[Area],MATCH(SOF[[#This Row],[Branch]],Branch[SortCode],0))</f>
        <v>North &amp; West</v>
      </c>
      <c r="G2096" t="str">
        <f>INDEX(Branch[Branch],MATCH(SOF[[#This Row],[Branch]],Branch[SortCode],0))</f>
        <v>Portlaoise</v>
      </c>
      <c r="V2096">
        <v>990722</v>
      </c>
      <c r="W2096" t="str">
        <f t="shared" si="37"/>
        <v>11172230</v>
      </c>
    </row>
    <row r="2097" spans="1:23" x14ac:dyDescent="0.55000000000000004">
      <c r="A2097" s="21" t="b">
        <f>SOF[[#This Row],[RepDate]]='Monthly-Individual-Data'!A2102</f>
        <v>0</v>
      </c>
      <c r="B2097" s="21">
        <v>44652</v>
      </c>
      <c r="C2097" t="s">
        <v>296</v>
      </c>
      <c r="D2097" t="s">
        <v>168</v>
      </c>
      <c r="E2097">
        <v>113</v>
      </c>
      <c r="F2097" t="str">
        <f>INDEX(Branch[Area],MATCH(SOF[[#This Row],[Branch]],Branch[SortCode],0))</f>
        <v>North &amp; West</v>
      </c>
      <c r="G2097" t="str">
        <f>INDEX(Branch[Branch],MATCH(SOF[[#This Row],[Branch]],Branch[SortCode],0))</f>
        <v>Portlaoise</v>
      </c>
      <c r="V2097">
        <v>990722</v>
      </c>
      <c r="W2097" t="str">
        <f t="shared" si="37"/>
        <v>11172230</v>
      </c>
    </row>
    <row r="2098" spans="1:23" x14ac:dyDescent="0.55000000000000004">
      <c r="A2098" s="21" t="b">
        <f>SOF[[#This Row],[RepDate]]='Monthly-Individual-Data'!A2103</f>
        <v>0</v>
      </c>
      <c r="B2098" s="21">
        <v>44652</v>
      </c>
      <c r="C2098" t="s">
        <v>296</v>
      </c>
      <c r="D2098" t="s">
        <v>169</v>
      </c>
      <c r="E2098">
        <v>77</v>
      </c>
      <c r="F2098" t="str">
        <f>INDEX(Branch[Area],MATCH(SOF[[#This Row],[Branch]],Branch[SortCode],0))</f>
        <v>North &amp; West</v>
      </c>
      <c r="G2098" t="str">
        <f>INDEX(Branch[Branch],MATCH(SOF[[#This Row],[Branch]],Branch[SortCode],0))</f>
        <v>Portlaoise</v>
      </c>
      <c r="V2098">
        <v>990722</v>
      </c>
      <c r="W2098" t="str">
        <f t="shared" si="37"/>
        <v>11172230</v>
      </c>
    </row>
    <row r="2099" spans="1:23" x14ac:dyDescent="0.55000000000000004">
      <c r="A2099" s="21" t="b">
        <f>SOF[[#This Row],[RepDate]]='Monthly-Individual-Data'!A2104</f>
        <v>0</v>
      </c>
      <c r="B2099" s="21">
        <v>44652</v>
      </c>
      <c r="C2099" t="s">
        <v>296</v>
      </c>
      <c r="D2099" t="s">
        <v>174</v>
      </c>
      <c r="E2099">
        <v>34</v>
      </c>
      <c r="F2099" t="str">
        <f>INDEX(Branch[Area],MATCH(SOF[[#This Row],[Branch]],Branch[SortCode],0))</f>
        <v>North &amp; West</v>
      </c>
      <c r="G2099" t="str">
        <f>INDEX(Branch[Branch],MATCH(SOF[[#This Row],[Branch]],Branch[SortCode],0))</f>
        <v>Portlaoise</v>
      </c>
      <c r="V2099">
        <v>990722</v>
      </c>
      <c r="W2099" t="str">
        <f t="shared" si="37"/>
        <v>11172230</v>
      </c>
    </row>
    <row r="2100" spans="1:23" x14ac:dyDescent="0.55000000000000004">
      <c r="A2100" s="21" t="b">
        <f>SOF[[#This Row],[RepDate]]='Monthly-Individual-Data'!A2105</f>
        <v>0</v>
      </c>
      <c r="B2100" s="21">
        <v>44652</v>
      </c>
      <c r="C2100" t="s">
        <v>293</v>
      </c>
      <c r="D2100" t="s">
        <v>109</v>
      </c>
      <c r="E2100">
        <v>5</v>
      </c>
      <c r="F2100" t="str">
        <f>INDEX(Branch[Area],MATCH(SOF[[#This Row],[Branch]],Branch[SortCode],0))</f>
        <v>North &amp; West</v>
      </c>
      <c r="G2100" t="str">
        <f>INDEX(Branch[Branch],MATCH(SOF[[#This Row],[Branch]],Branch[SortCode],0))</f>
        <v>131 O'Connell St</v>
      </c>
      <c r="V2100">
        <v>990724</v>
      </c>
      <c r="W2100" t="str">
        <f t="shared" si="37"/>
        <v>10872460</v>
      </c>
    </row>
    <row r="2101" spans="1:23" x14ac:dyDescent="0.55000000000000004">
      <c r="A2101" s="21" t="b">
        <f>SOF[[#This Row],[RepDate]]='Monthly-Individual-Data'!A2106</f>
        <v>0</v>
      </c>
      <c r="B2101" s="21">
        <v>44652</v>
      </c>
      <c r="C2101" t="s">
        <v>293</v>
      </c>
      <c r="D2101" t="s">
        <v>168</v>
      </c>
      <c r="E2101">
        <v>138</v>
      </c>
      <c r="F2101" t="str">
        <f>INDEX(Branch[Area],MATCH(SOF[[#This Row],[Branch]],Branch[SortCode],0))</f>
        <v>North &amp; West</v>
      </c>
      <c r="G2101" t="str">
        <f>INDEX(Branch[Branch],MATCH(SOF[[#This Row],[Branch]],Branch[SortCode],0))</f>
        <v>131 O'Connell St</v>
      </c>
      <c r="V2101">
        <v>990724</v>
      </c>
      <c r="W2101" t="str">
        <f t="shared" si="37"/>
        <v>10872460</v>
      </c>
    </row>
    <row r="2102" spans="1:23" x14ac:dyDescent="0.55000000000000004">
      <c r="A2102" s="21" t="b">
        <f>SOF[[#This Row],[RepDate]]='Monthly-Individual-Data'!A2107</f>
        <v>0</v>
      </c>
      <c r="B2102" s="21">
        <v>44652</v>
      </c>
      <c r="C2102" t="s">
        <v>293</v>
      </c>
      <c r="D2102" t="s">
        <v>169</v>
      </c>
      <c r="E2102">
        <v>139</v>
      </c>
      <c r="F2102" t="str">
        <f>INDEX(Branch[Area],MATCH(SOF[[#This Row],[Branch]],Branch[SortCode],0))</f>
        <v>North &amp; West</v>
      </c>
      <c r="G2102" t="str">
        <f>INDEX(Branch[Branch],MATCH(SOF[[#This Row],[Branch]],Branch[SortCode],0))</f>
        <v>131 O'Connell St</v>
      </c>
      <c r="V2102">
        <v>990724</v>
      </c>
      <c r="W2102" t="str">
        <f t="shared" si="37"/>
        <v>10872460</v>
      </c>
    </row>
    <row r="2103" spans="1:23" x14ac:dyDescent="0.55000000000000004">
      <c r="A2103" s="21" t="b">
        <f>SOF[[#This Row],[RepDate]]='Monthly-Individual-Data'!A2108</f>
        <v>0</v>
      </c>
      <c r="B2103" s="21">
        <v>44652</v>
      </c>
      <c r="C2103" t="s">
        <v>293</v>
      </c>
      <c r="D2103" t="s">
        <v>170</v>
      </c>
      <c r="E2103">
        <v>34</v>
      </c>
      <c r="F2103" t="str">
        <f>INDEX(Branch[Area],MATCH(SOF[[#This Row],[Branch]],Branch[SortCode],0))</f>
        <v>North &amp; West</v>
      </c>
      <c r="G2103" t="str">
        <f>INDEX(Branch[Branch],MATCH(SOF[[#This Row],[Branch]],Branch[SortCode],0))</f>
        <v>131 O'Connell St</v>
      </c>
      <c r="V2103">
        <v>990724</v>
      </c>
      <c r="W2103" t="str">
        <f t="shared" si="37"/>
        <v>10872460</v>
      </c>
    </row>
    <row r="2104" spans="1:23" x14ac:dyDescent="0.55000000000000004">
      <c r="A2104" s="21" t="b">
        <f>SOF[[#This Row],[RepDate]]='Monthly-Individual-Data'!A2109</f>
        <v>0</v>
      </c>
      <c r="B2104" s="21">
        <v>44652</v>
      </c>
      <c r="C2104" t="s">
        <v>293</v>
      </c>
      <c r="D2104" t="s">
        <v>171</v>
      </c>
      <c r="E2104">
        <v>146</v>
      </c>
      <c r="F2104" t="str">
        <f>INDEX(Branch[Area],MATCH(SOF[[#This Row],[Branch]],Branch[SortCode],0))</f>
        <v>North &amp; West</v>
      </c>
      <c r="G2104" t="str">
        <f>INDEX(Branch[Branch],MATCH(SOF[[#This Row],[Branch]],Branch[SortCode],0))</f>
        <v>131 O'Connell St</v>
      </c>
      <c r="V2104">
        <v>990724</v>
      </c>
      <c r="W2104" t="str">
        <f t="shared" si="37"/>
        <v>10872460</v>
      </c>
    </row>
    <row r="2105" spans="1:23" x14ac:dyDescent="0.55000000000000004">
      <c r="A2105" s="21" t="b">
        <f>SOF[[#This Row],[RepDate]]='Monthly-Individual-Data'!A2110</f>
        <v>0</v>
      </c>
      <c r="B2105" s="21">
        <v>44652</v>
      </c>
      <c r="C2105" t="s">
        <v>293</v>
      </c>
      <c r="D2105" t="s">
        <v>174</v>
      </c>
      <c r="E2105">
        <v>25</v>
      </c>
      <c r="F2105" t="str">
        <f>INDEX(Branch[Area],MATCH(SOF[[#This Row],[Branch]],Branch[SortCode],0))</f>
        <v>North &amp; West</v>
      </c>
      <c r="G2105" t="str">
        <f>INDEX(Branch[Branch],MATCH(SOF[[#This Row],[Branch]],Branch[SortCode],0))</f>
        <v>131 O'Connell St</v>
      </c>
      <c r="V2105">
        <v>990724</v>
      </c>
      <c r="W2105" t="str">
        <f t="shared" si="37"/>
        <v>10872460</v>
      </c>
    </row>
    <row r="2106" spans="1:23" x14ac:dyDescent="0.55000000000000004">
      <c r="A2106" s="21" t="b">
        <f>SOF[[#This Row],[RepDate]]='Monthly-Individual-Data'!A2111</f>
        <v>0</v>
      </c>
      <c r="B2106" s="21">
        <v>44652</v>
      </c>
      <c r="C2106" t="s">
        <v>293</v>
      </c>
      <c r="D2106" t="s">
        <v>175</v>
      </c>
      <c r="E2106">
        <v>34</v>
      </c>
      <c r="F2106" t="str">
        <f>INDEX(Branch[Area],MATCH(SOF[[#This Row],[Branch]],Branch[SortCode],0))</f>
        <v>North &amp; West</v>
      </c>
      <c r="G2106" t="str">
        <f>INDEX(Branch[Branch],MATCH(SOF[[#This Row],[Branch]],Branch[SortCode],0))</f>
        <v>131 O'Connell St</v>
      </c>
      <c r="V2106">
        <v>990724</v>
      </c>
      <c r="W2106" t="str">
        <f t="shared" si="37"/>
        <v>10872460</v>
      </c>
    </row>
    <row r="2107" spans="1:23" x14ac:dyDescent="0.55000000000000004">
      <c r="A2107" s="21" t="b">
        <f>SOF[[#This Row],[RepDate]]='Monthly-Individual-Data'!A2112</f>
        <v>0</v>
      </c>
      <c r="B2107" s="21">
        <v>44652</v>
      </c>
      <c r="C2107" t="s">
        <v>293</v>
      </c>
      <c r="D2107" t="s">
        <v>176</v>
      </c>
      <c r="E2107">
        <v>7</v>
      </c>
      <c r="F2107" t="str">
        <f>INDEX(Branch[Area],MATCH(SOF[[#This Row],[Branch]],Branch[SortCode],0))</f>
        <v>North &amp; West</v>
      </c>
      <c r="G2107" t="str">
        <f>INDEX(Branch[Branch],MATCH(SOF[[#This Row],[Branch]],Branch[SortCode],0))</f>
        <v>131 O'Connell St</v>
      </c>
      <c r="V2107">
        <v>990724</v>
      </c>
      <c r="W2107" t="str">
        <f t="shared" si="37"/>
        <v>10872460</v>
      </c>
    </row>
    <row r="2108" spans="1:23" x14ac:dyDescent="0.55000000000000004">
      <c r="A2108" s="21" t="b">
        <f>SOF[[#This Row],[RepDate]]='Monthly-Individual-Data'!A2113</f>
        <v>0</v>
      </c>
      <c r="B2108" s="21">
        <v>44652</v>
      </c>
      <c r="C2108" t="s">
        <v>293</v>
      </c>
      <c r="D2108" t="s">
        <v>179</v>
      </c>
      <c r="E2108">
        <v>128</v>
      </c>
      <c r="F2108" t="str">
        <f>INDEX(Branch[Area],MATCH(SOF[[#This Row],[Branch]],Branch[SortCode],0))</f>
        <v>North &amp; West</v>
      </c>
      <c r="G2108" t="str">
        <f>INDEX(Branch[Branch],MATCH(SOF[[#This Row],[Branch]],Branch[SortCode],0))</f>
        <v>131 O'Connell St</v>
      </c>
      <c r="V2108">
        <v>990724</v>
      </c>
      <c r="W2108" t="str">
        <f t="shared" si="37"/>
        <v>10872460</v>
      </c>
    </row>
    <row r="2109" spans="1:23" x14ac:dyDescent="0.55000000000000004">
      <c r="A2109" s="21" t="b">
        <f>SOF[[#This Row],[RepDate]]='Monthly-Individual-Data'!A2114</f>
        <v>0</v>
      </c>
      <c r="B2109" s="21">
        <v>44652</v>
      </c>
      <c r="C2109" t="s">
        <v>293</v>
      </c>
      <c r="D2109" t="s">
        <v>180</v>
      </c>
      <c r="E2109">
        <v>88</v>
      </c>
      <c r="F2109" t="str">
        <f>INDEX(Branch[Area],MATCH(SOF[[#This Row],[Branch]],Branch[SortCode],0))</f>
        <v>North &amp; West</v>
      </c>
      <c r="G2109" t="str">
        <f>INDEX(Branch[Branch],MATCH(SOF[[#This Row],[Branch]],Branch[SortCode],0))</f>
        <v>131 O'Connell St</v>
      </c>
      <c r="V2109">
        <v>990724</v>
      </c>
      <c r="W2109" t="str">
        <f t="shared" si="37"/>
        <v>10872460</v>
      </c>
    </row>
    <row r="2110" spans="1:23" x14ac:dyDescent="0.55000000000000004">
      <c r="A2110" s="21" t="b">
        <f>SOF[[#This Row],[RepDate]]='Monthly-Individual-Data'!A2115</f>
        <v>0</v>
      </c>
      <c r="B2110" s="21">
        <v>44652</v>
      </c>
      <c r="C2110" t="s">
        <v>293</v>
      </c>
      <c r="D2110" t="s">
        <v>181</v>
      </c>
      <c r="E2110">
        <v>19</v>
      </c>
      <c r="F2110" t="str">
        <f>INDEX(Branch[Area],MATCH(SOF[[#This Row],[Branch]],Branch[SortCode],0))</f>
        <v>North &amp; West</v>
      </c>
      <c r="G2110" t="str">
        <f>INDEX(Branch[Branch],MATCH(SOF[[#This Row],[Branch]],Branch[SortCode],0))</f>
        <v>131 O'Connell St</v>
      </c>
      <c r="V2110">
        <v>990724</v>
      </c>
      <c r="W2110" t="str">
        <f t="shared" si="37"/>
        <v>10872460</v>
      </c>
    </row>
    <row r="2111" spans="1:23" x14ac:dyDescent="0.55000000000000004">
      <c r="A2111" s="21" t="b">
        <f>SOF[[#This Row],[RepDate]]='Monthly-Individual-Data'!A2116</f>
        <v>0</v>
      </c>
      <c r="B2111" s="21">
        <v>44652</v>
      </c>
      <c r="C2111" t="s">
        <v>293</v>
      </c>
      <c r="D2111" t="s">
        <v>182</v>
      </c>
      <c r="E2111">
        <v>38</v>
      </c>
      <c r="F2111" t="str">
        <f>INDEX(Branch[Area],MATCH(SOF[[#This Row],[Branch]],Branch[SortCode],0))</f>
        <v>North &amp; West</v>
      </c>
      <c r="G2111" t="str">
        <f>INDEX(Branch[Branch],MATCH(SOF[[#This Row],[Branch]],Branch[SortCode],0))</f>
        <v>131 O'Connell St</v>
      </c>
      <c r="V2111">
        <v>990724</v>
      </c>
      <c r="W2111" t="str">
        <f t="shared" si="37"/>
        <v>10872460</v>
      </c>
    </row>
    <row r="2112" spans="1:23" x14ac:dyDescent="0.55000000000000004">
      <c r="A2112" s="21" t="b">
        <f>SOF[[#This Row],[RepDate]]='Monthly-Individual-Data'!A2117</f>
        <v>0</v>
      </c>
      <c r="B2112" s="21">
        <v>44652</v>
      </c>
      <c r="C2112" t="s">
        <v>287</v>
      </c>
      <c r="D2112" t="s">
        <v>109</v>
      </c>
      <c r="E2112">
        <v>29</v>
      </c>
      <c r="F2112" t="str">
        <f>INDEX(Branch[Area],MATCH(SOF[[#This Row],[Branch]],Branch[SortCode],0))</f>
        <v>North &amp; West</v>
      </c>
      <c r="G2112" t="str">
        <f>INDEX(Branch[Branch],MATCH(SOF[[#This Row],[Branch]],Branch[SortCode],0))</f>
        <v>Eyre Square</v>
      </c>
      <c r="V2112">
        <v>990725</v>
      </c>
      <c r="W2112" t="str">
        <f t="shared" si="37"/>
        <v>10272512</v>
      </c>
    </row>
    <row r="2113" spans="1:23" x14ac:dyDescent="0.55000000000000004">
      <c r="A2113" s="21" t="b">
        <f>SOF[[#This Row],[RepDate]]='Monthly-Individual-Data'!A2118</f>
        <v>0</v>
      </c>
      <c r="B2113" s="21">
        <v>44652</v>
      </c>
      <c r="C2113" t="s">
        <v>287</v>
      </c>
      <c r="D2113" t="s">
        <v>169</v>
      </c>
      <c r="E2113">
        <v>29</v>
      </c>
      <c r="F2113" t="str">
        <f>INDEX(Branch[Area],MATCH(SOF[[#This Row],[Branch]],Branch[SortCode],0))</f>
        <v>North &amp; West</v>
      </c>
      <c r="G2113" t="str">
        <f>INDEX(Branch[Branch],MATCH(SOF[[#This Row],[Branch]],Branch[SortCode],0))</f>
        <v>Eyre Square</v>
      </c>
      <c r="V2113">
        <v>990725</v>
      </c>
      <c r="W2113" t="str">
        <f t="shared" si="37"/>
        <v>10272512</v>
      </c>
    </row>
    <row r="2114" spans="1:23" x14ac:dyDescent="0.55000000000000004">
      <c r="A2114" s="21" t="b">
        <f>SOF[[#This Row],[RepDate]]='Monthly-Individual-Data'!A2119</f>
        <v>0</v>
      </c>
      <c r="B2114" s="21">
        <v>44652</v>
      </c>
      <c r="C2114" t="s">
        <v>295</v>
      </c>
      <c r="D2114" t="s">
        <v>109</v>
      </c>
      <c r="E2114">
        <v>123</v>
      </c>
      <c r="F2114" t="str">
        <f>INDEX(Branch[Area],MATCH(SOF[[#This Row],[Branch]],Branch[SortCode],0))</f>
        <v>North &amp; West</v>
      </c>
      <c r="G2114" t="str">
        <f>INDEX(Branch[Branch],MATCH(SOF[[#This Row],[Branch]],Branch[SortCode],0))</f>
        <v>Castletroy</v>
      </c>
      <c r="V2114">
        <v>990726</v>
      </c>
      <c r="W2114" t="str">
        <f t="shared" si="37"/>
        <v>11072640</v>
      </c>
    </row>
    <row r="2115" spans="1:23" x14ac:dyDescent="0.55000000000000004">
      <c r="A2115" s="21" t="b">
        <f>SOF[[#This Row],[RepDate]]='Monthly-Individual-Data'!A2120</f>
        <v>0</v>
      </c>
      <c r="B2115" s="21">
        <v>44652</v>
      </c>
      <c r="C2115" t="s">
        <v>295</v>
      </c>
      <c r="D2115" t="s">
        <v>168</v>
      </c>
      <c r="E2115">
        <v>107</v>
      </c>
      <c r="F2115" t="str">
        <f>INDEX(Branch[Area],MATCH(SOF[[#This Row],[Branch]],Branch[SortCode],0))</f>
        <v>North &amp; West</v>
      </c>
      <c r="G2115" t="str">
        <f>INDEX(Branch[Branch],MATCH(SOF[[#This Row],[Branch]],Branch[SortCode],0))</f>
        <v>Castletroy</v>
      </c>
      <c r="V2115">
        <v>990726</v>
      </c>
      <c r="W2115" t="str">
        <f t="shared" ref="W2115:W2178" si="38">VLOOKUP(V2115,R:S,2,0)</f>
        <v>11072640</v>
      </c>
    </row>
    <row r="2116" spans="1:23" x14ac:dyDescent="0.55000000000000004">
      <c r="A2116" s="21" t="b">
        <f>SOF[[#This Row],[RepDate]]='Monthly-Individual-Data'!A2121</f>
        <v>0</v>
      </c>
      <c r="B2116" s="21">
        <v>44652</v>
      </c>
      <c r="C2116" t="s">
        <v>295</v>
      </c>
      <c r="D2116" t="s">
        <v>174</v>
      </c>
      <c r="E2116">
        <v>145</v>
      </c>
      <c r="F2116" t="str">
        <f>INDEX(Branch[Area],MATCH(SOF[[#This Row],[Branch]],Branch[SortCode],0))</f>
        <v>North &amp; West</v>
      </c>
      <c r="G2116" t="str">
        <f>INDEX(Branch[Branch],MATCH(SOF[[#This Row],[Branch]],Branch[SortCode],0))</f>
        <v>Castletroy</v>
      </c>
      <c r="V2116">
        <v>990726</v>
      </c>
      <c r="W2116" t="str">
        <f t="shared" si="38"/>
        <v>11072640</v>
      </c>
    </row>
    <row r="2117" spans="1:23" x14ac:dyDescent="0.55000000000000004">
      <c r="A2117" s="21" t="b">
        <f>SOF[[#This Row],[RepDate]]='Monthly-Individual-Data'!A2122</f>
        <v>0</v>
      </c>
      <c r="B2117" s="21">
        <v>44652</v>
      </c>
      <c r="C2117" t="s">
        <v>291</v>
      </c>
      <c r="D2117" t="s">
        <v>172</v>
      </c>
      <c r="E2117">
        <v>19</v>
      </c>
      <c r="F2117" t="str">
        <f>INDEX(Branch[Area],MATCH(SOF[[#This Row],[Branch]],Branch[SortCode],0))</f>
        <v>North &amp; West</v>
      </c>
      <c r="G2117" t="str">
        <f>INDEX(Branch[Branch],MATCH(SOF[[#This Row],[Branch]],Branch[SortCode],0))</f>
        <v>Newcastlewest</v>
      </c>
      <c r="V2117">
        <v>990727</v>
      </c>
      <c r="W2117" t="str">
        <f t="shared" si="38"/>
        <v>10672780</v>
      </c>
    </row>
    <row r="2118" spans="1:23" x14ac:dyDescent="0.55000000000000004">
      <c r="A2118" s="21" t="b">
        <f>SOF[[#This Row],[RepDate]]='Monthly-Individual-Data'!A2123</f>
        <v>0</v>
      </c>
      <c r="B2118" s="21">
        <v>44652</v>
      </c>
      <c r="C2118" t="s">
        <v>291</v>
      </c>
      <c r="D2118" t="s">
        <v>174</v>
      </c>
      <c r="E2118">
        <v>68</v>
      </c>
      <c r="F2118" t="str">
        <f>INDEX(Branch[Area],MATCH(SOF[[#This Row],[Branch]],Branch[SortCode],0))</f>
        <v>North &amp; West</v>
      </c>
      <c r="G2118" t="str">
        <f>INDEX(Branch[Branch],MATCH(SOF[[#This Row],[Branch]],Branch[SortCode],0))</f>
        <v>Newcastlewest</v>
      </c>
      <c r="V2118">
        <v>990727</v>
      </c>
      <c r="W2118" t="str">
        <f t="shared" si="38"/>
        <v>10672780</v>
      </c>
    </row>
    <row r="2119" spans="1:23" x14ac:dyDescent="0.55000000000000004">
      <c r="A2119" s="21" t="b">
        <f>SOF[[#This Row],[RepDate]]='Monthly-Individual-Data'!A2124</f>
        <v>0</v>
      </c>
      <c r="B2119" s="21">
        <v>44652</v>
      </c>
      <c r="C2119" t="s">
        <v>291</v>
      </c>
      <c r="D2119" t="s">
        <v>175</v>
      </c>
      <c r="E2119">
        <v>149</v>
      </c>
      <c r="F2119" t="str">
        <f>INDEX(Branch[Area],MATCH(SOF[[#This Row],[Branch]],Branch[SortCode],0))</f>
        <v>North &amp; West</v>
      </c>
      <c r="G2119" t="str">
        <f>INDEX(Branch[Branch],MATCH(SOF[[#This Row],[Branch]],Branch[SortCode],0))</f>
        <v>Newcastlewest</v>
      </c>
      <c r="V2119">
        <v>990727</v>
      </c>
      <c r="W2119" t="str">
        <f t="shared" si="38"/>
        <v>10672780</v>
      </c>
    </row>
    <row r="2120" spans="1:23" x14ac:dyDescent="0.55000000000000004">
      <c r="A2120" s="21" t="b">
        <f>SOF[[#This Row],[RepDate]]='Monthly-Individual-Data'!A2125</f>
        <v>0</v>
      </c>
      <c r="B2120" s="21">
        <v>44652</v>
      </c>
      <c r="C2120" t="s">
        <v>290</v>
      </c>
      <c r="D2120" t="s">
        <v>109</v>
      </c>
      <c r="E2120">
        <v>103</v>
      </c>
      <c r="F2120" t="str">
        <f>INDEX(Branch[Area],MATCH(SOF[[#This Row],[Branch]],Branch[SortCode],0))</f>
        <v>North &amp; West</v>
      </c>
      <c r="G2120" t="str">
        <f>INDEX(Branch[Branch],MATCH(SOF[[#This Row],[Branch]],Branch[SortCode],0))</f>
        <v>Ennis</v>
      </c>
      <c r="V2120">
        <v>990728</v>
      </c>
      <c r="W2120" t="str">
        <f t="shared" si="38"/>
        <v>10572890</v>
      </c>
    </row>
    <row r="2121" spans="1:23" x14ac:dyDescent="0.55000000000000004">
      <c r="A2121" s="21" t="b">
        <f>SOF[[#This Row],[RepDate]]='Monthly-Individual-Data'!A2126</f>
        <v>0</v>
      </c>
      <c r="B2121" s="21">
        <v>44652</v>
      </c>
      <c r="C2121" t="s">
        <v>290</v>
      </c>
      <c r="D2121" t="s">
        <v>168</v>
      </c>
      <c r="E2121">
        <v>101</v>
      </c>
      <c r="F2121" t="str">
        <f>INDEX(Branch[Area],MATCH(SOF[[#This Row],[Branch]],Branch[SortCode],0))</f>
        <v>North &amp; West</v>
      </c>
      <c r="G2121" t="str">
        <f>INDEX(Branch[Branch],MATCH(SOF[[#This Row],[Branch]],Branch[SortCode],0))</f>
        <v>Ennis</v>
      </c>
      <c r="V2121">
        <v>990728</v>
      </c>
      <c r="W2121" t="str">
        <f t="shared" si="38"/>
        <v>10572890</v>
      </c>
    </row>
    <row r="2122" spans="1:23" x14ac:dyDescent="0.55000000000000004">
      <c r="A2122" s="21" t="b">
        <f>SOF[[#This Row],[RepDate]]='Monthly-Individual-Data'!A2127</f>
        <v>0</v>
      </c>
      <c r="B2122" s="21">
        <v>44652</v>
      </c>
      <c r="C2122" t="s">
        <v>290</v>
      </c>
      <c r="D2122" t="s">
        <v>169</v>
      </c>
      <c r="E2122">
        <v>137</v>
      </c>
      <c r="F2122" t="str">
        <f>INDEX(Branch[Area],MATCH(SOF[[#This Row],[Branch]],Branch[SortCode],0))</f>
        <v>North &amp; West</v>
      </c>
      <c r="G2122" t="str">
        <f>INDEX(Branch[Branch],MATCH(SOF[[#This Row],[Branch]],Branch[SortCode],0))</f>
        <v>Ennis</v>
      </c>
      <c r="V2122">
        <v>990728</v>
      </c>
      <c r="W2122" t="str">
        <f t="shared" si="38"/>
        <v>10572890</v>
      </c>
    </row>
    <row r="2123" spans="1:23" x14ac:dyDescent="0.55000000000000004">
      <c r="A2123" s="21" t="b">
        <f>SOF[[#This Row],[RepDate]]='Monthly-Individual-Data'!A2128</f>
        <v>0</v>
      </c>
      <c r="B2123" s="21">
        <v>44652</v>
      </c>
      <c r="C2123" t="s">
        <v>290</v>
      </c>
      <c r="D2123" t="s">
        <v>174</v>
      </c>
      <c r="E2123">
        <v>92</v>
      </c>
      <c r="F2123" t="str">
        <f>INDEX(Branch[Area],MATCH(SOF[[#This Row],[Branch]],Branch[SortCode],0))</f>
        <v>North &amp; West</v>
      </c>
      <c r="G2123" t="str">
        <f>INDEX(Branch[Branch],MATCH(SOF[[#This Row],[Branch]],Branch[SortCode],0))</f>
        <v>Ennis</v>
      </c>
      <c r="V2123">
        <v>990728</v>
      </c>
      <c r="W2123" t="str">
        <f t="shared" si="38"/>
        <v>10572890</v>
      </c>
    </row>
    <row r="2124" spans="1:23" x14ac:dyDescent="0.55000000000000004">
      <c r="A2124" s="21" t="b">
        <f>SOF[[#This Row],[RepDate]]='Monthly-Individual-Data'!A2129</f>
        <v>0</v>
      </c>
      <c r="B2124" s="21">
        <v>44652</v>
      </c>
      <c r="C2124" t="s">
        <v>290</v>
      </c>
      <c r="D2124" t="s">
        <v>175</v>
      </c>
      <c r="E2124">
        <v>4</v>
      </c>
      <c r="F2124" t="str">
        <f>INDEX(Branch[Area],MATCH(SOF[[#This Row],[Branch]],Branch[SortCode],0))</f>
        <v>North &amp; West</v>
      </c>
      <c r="G2124" t="str">
        <f>INDEX(Branch[Branch],MATCH(SOF[[#This Row],[Branch]],Branch[SortCode],0))</f>
        <v>Ennis</v>
      </c>
      <c r="V2124">
        <v>990728</v>
      </c>
      <c r="W2124" t="str">
        <f t="shared" si="38"/>
        <v>10572890</v>
      </c>
    </row>
    <row r="2125" spans="1:23" x14ac:dyDescent="0.55000000000000004">
      <c r="A2125" s="21" t="b">
        <f>SOF[[#This Row],[RepDate]]='Monthly-Individual-Data'!A2130</f>
        <v>0</v>
      </c>
      <c r="B2125" s="21">
        <v>44652</v>
      </c>
      <c r="C2125" t="s">
        <v>290</v>
      </c>
      <c r="D2125" t="s">
        <v>179</v>
      </c>
      <c r="E2125">
        <v>110</v>
      </c>
      <c r="F2125" t="str">
        <f>INDEX(Branch[Area],MATCH(SOF[[#This Row],[Branch]],Branch[SortCode],0))</f>
        <v>North &amp; West</v>
      </c>
      <c r="G2125" t="str">
        <f>INDEX(Branch[Branch],MATCH(SOF[[#This Row],[Branch]],Branch[SortCode],0))</f>
        <v>Ennis</v>
      </c>
      <c r="V2125">
        <v>990728</v>
      </c>
      <c r="W2125" t="str">
        <f t="shared" si="38"/>
        <v>10572890</v>
      </c>
    </row>
    <row r="2126" spans="1:23" x14ac:dyDescent="0.55000000000000004">
      <c r="A2126" s="21" t="b">
        <f>SOF[[#This Row],[RepDate]]='Monthly-Individual-Data'!A2131</f>
        <v>0</v>
      </c>
      <c r="B2126" s="21">
        <v>44652</v>
      </c>
      <c r="C2126" t="s">
        <v>290</v>
      </c>
      <c r="D2126" t="s">
        <v>180</v>
      </c>
      <c r="E2126">
        <v>95</v>
      </c>
      <c r="F2126" t="str">
        <f>INDEX(Branch[Area],MATCH(SOF[[#This Row],[Branch]],Branch[SortCode],0))</f>
        <v>North &amp; West</v>
      </c>
      <c r="G2126" t="str">
        <f>INDEX(Branch[Branch],MATCH(SOF[[#This Row],[Branch]],Branch[SortCode],0))</f>
        <v>Ennis</v>
      </c>
      <c r="V2126">
        <v>990728</v>
      </c>
      <c r="W2126" t="str">
        <f t="shared" si="38"/>
        <v>10572890</v>
      </c>
    </row>
    <row r="2127" spans="1:23" x14ac:dyDescent="0.55000000000000004">
      <c r="A2127" s="21" t="b">
        <f>SOF[[#This Row],[RepDate]]='Monthly-Individual-Data'!A2132</f>
        <v>0</v>
      </c>
      <c r="B2127" s="21">
        <v>44652</v>
      </c>
      <c r="C2127" t="s">
        <v>285</v>
      </c>
      <c r="D2127" t="s">
        <v>109</v>
      </c>
      <c r="E2127">
        <v>129</v>
      </c>
      <c r="F2127" t="str">
        <f>INDEX(Branch[Area],MATCH(SOF[[#This Row],[Branch]],Branch[SortCode],0))</f>
        <v>North &amp; West</v>
      </c>
      <c r="G2127" t="str">
        <f>INDEX(Branch[Branch],MATCH(SOF[[#This Row],[Branch]],Branch[SortCode],0))</f>
        <v>Castlebar</v>
      </c>
      <c r="V2127">
        <v>990729</v>
      </c>
      <c r="W2127" t="str">
        <f t="shared" si="38"/>
        <v>10072914</v>
      </c>
    </row>
    <row r="2128" spans="1:23" x14ac:dyDescent="0.55000000000000004">
      <c r="A2128" s="21" t="b">
        <f>SOF[[#This Row],[RepDate]]='Monthly-Individual-Data'!A2133</f>
        <v>0</v>
      </c>
      <c r="B2128" s="21">
        <v>44652</v>
      </c>
      <c r="C2128" t="s">
        <v>285</v>
      </c>
      <c r="D2128" t="s">
        <v>168</v>
      </c>
      <c r="E2128">
        <v>33</v>
      </c>
      <c r="F2128" t="str">
        <f>INDEX(Branch[Area],MATCH(SOF[[#This Row],[Branch]],Branch[SortCode],0))</f>
        <v>North &amp; West</v>
      </c>
      <c r="G2128" t="str">
        <f>INDEX(Branch[Branch],MATCH(SOF[[#This Row],[Branch]],Branch[SortCode],0))</f>
        <v>Castlebar</v>
      </c>
      <c r="V2128">
        <v>990729</v>
      </c>
      <c r="W2128" t="str">
        <f t="shared" si="38"/>
        <v>10072914</v>
      </c>
    </row>
    <row r="2129" spans="1:23" x14ac:dyDescent="0.55000000000000004">
      <c r="A2129" s="21" t="b">
        <f>SOF[[#This Row],[RepDate]]='Monthly-Individual-Data'!A2134</f>
        <v>0</v>
      </c>
      <c r="B2129" s="21">
        <v>44652</v>
      </c>
      <c r="C2129" t="s">
        <v>285</v>
      </c>
      <c r="D2129" t="s">
        <v>169</v>
      </c>
      <c r="E2129">
        <v>109</v>
      </c>
      <c r="F2129" t="str">
        <f>INDEX(Branch[Area],MATCH(SOF[[#This Row],[Branch]],Branch[SortCode],0))</f>
        <v>North &amp; West</v>
      </c>
      <c r="G2129" t="str">
        <f>INDEX(Branch[Branch],MATCH(SOF[[#This Row],[Branch]],Branch[SortCode],0))</f>
        <v>Castlebar</v>
      </c>
      <c r="V2129">
        <v>990729</v>
      </c>
      <c r="W2129" t="str">
        <f t="shared" si="38"/>
        <v>10072914</v>
      </c>
    </row>
    <row r="2130" spans="1:23" x14ac:dyDescent="0.55000000000000004">
      <c r="A2130" s="21" t="b">
        <f>SOF[[#This Row],[RepDate]]='Monthly-Individual-Data'!A2135</f>
        <v>0</v>
      </c>
      <c r="B2130" s="21">
        <v>44652</v>
      </c>
      <c r="C2130" t="s">
        <v>285</v>
      </c>
      <c r="D2130" t="s">
        <v>171</v>
      </c>
      <c r="E2130">
        <v>52</v>
      </c>
      <c r="F2130" t="str">
        <f>INDEX(Branch[Area],MATCH(SOF[[#This Row],[Branch]],Branch[SortCode],0))</f>
        <v>North &amp; West</v>
      </c>
      <c r="G2130" t="str">
        <f>INDEX(Branch[Branch],MATCH(SOF[[#This Row],[Branch]],Branch[SortCode],0))</f>
        <v>Castlebar</v>
      </c>
      <c r="V2130">
        <v>990729</v>
      </c>
      <c r="W2130" t="str">
        <f t="shared" si="38"/>
        <v>10072914</v>
      </c>
    </row>
    <row r="2131" spans="1:23" x14ac:dyDescent="0.55000000000000004">
      <c r="A2131" s="21" t="b">
        <f>SOF[[#This Row],[RepDate]]='Monthly-Individual-Data'!A2136</f>
        <v>0</v>
      </c>
      <c r="B2131" s="21">
        <v>44652</v>
      </c>
      <c r="C2131" t="s">
        <v>285</v>
      </c>
      <c r="D2131" t="s">
        <v>175</v>
      </c>
      <c r="E2131">
        <v>26</v>
      </c>
      <c r="F2131" t="str">
        <f>INDEX(Branch[Area],MATCH(SOF[[#This Row],[Branch]],Branch[SortCode],0))</f>
        <v>North &amp; West</v>
      </c>
      <c r="G2131" t="str">
        <f>INDEX(Branch[Branch],MATCH(SOF[[#This Row],[Branch]],Branch[SortCode],0))</f>
        <v>Castlebar</v>
      </c>
      <c r="V2131">
        <v>990729</v>
      </c>
      <c r="W2131" t="str">
        <f t="shared" si="38"/>
        <v>10072914</v>
      </c>
    </row>
    <row r="2132" spans="1:23" x14ac:dyDescent="0.55000000000000004">
      <c r="A2132" s="21" t="b">
        <f>SOF[[#This Row],[RepDate]]='Monthly-Individual-Data'!A2137</f>
        <v>0</v>
      </c>
      <c r="B2132" s="21">
        <v>44652</v>
      </c>
      <c r="C2132" t="s">
        <v>285</v>
      </c>
      <c r="D2132" t="s">
        <v>181</v>
      </c>
      <c r="E2132">
        <v>105</v>
      </c>
      <c r="F2132" t="str">
        <f>INDEX(Branch[Area],MATCH(SOF[[#This Row],[Branch]],Branch[SortCode],0))</f>
        <v>North &amp; West</v>
      </c>
      <c r="G2132" t="str">
        <f>INDEX(Branch[Branch],MATCH(SOF[[#This Row],[Branch]],Branch[SortCode],0))</f>
        <v>Castlebar</v>
      </c>
      <c r="V2132">
        <v>990729</v>
      </c>
      <c r="W2132" t="str">
        <f t="shared" si="38"/>
        <v>10072914</v>
      </c>
    </row>
    <row r="2133" spans="1:23" x14ac:dyDescent="0.55000000000000004">
      <c r="A2133" s="21" t="b">
        <f>SOF[[#This Row],[RepDate]]='Monthly-Individual-Data'!A2138</f>
        <v>0</v>
      </c>
      <c r="B2133" s="21">
        <v>44652</v>
      </c>
      <c r="C2133" t="s">
        <v>284</v>
      </c>
      <c r="D2133" t="s">
        <v>168</v>
      </c>
      <c r="E2133">
        <v>159</v>
      </c>
      <c r="F2133" t="str">
        <f>INDEX(Branch[Area],MATCH(SOF[[#This Row],[Branch]],Branch[SortCode],0))</f>
        <v>North &amp; West</v>
      </c>
      <c r="G2133" t="str">
        <f>INDEX(Branch[Branch],MATCH(SOF[[#This Row],[Branch]],Branch[SortCode],0))</f>
        <v>Ballina</v>
      </c>
      <c r="V2133">
        <v>990730</v>
      </c>
      <c r="W2133" t="str">
        <f t="shared" si="38"/>
        <v>99730150</v>
      </c>
    </row>
    <row r="2134" spans="1:23" x14ac:dyDescent="0.55000000000000004">
      <c r="A2134" s="21" t="b">
        <f>SOF[[#This Row],[RepDate]]='Monthly-Individual-Data'!A2139</f>
        <v>0</v>
      </c>
      <c r="B2134" s="21">
        <v>44652</v>
      </c>
      <c r="C2134" t="s">
        <v>284</v>
      </c>
      <c r="D2134" t="s">
        <v>175</v>
      </c>
      <c r="E2134">
        <v>104</v>
      </c>
      <c r="F2134" t="str">
        <f>INDEX(Branch[Area],MATCH(SOF[[#This Row],[Branch]],Branch[SortCode],0))</f>
        <v>North &amp; West</v>
      </c>
      <c r="G2134" t="str">
        <f>INDEX(Branch[Branch],MATCH(SOF[[#This Row],[Branch]],Branch[SortCode],0))</f>
        <v>Ballina</v>
      </c>
      <c r="V2134">
        <v>990730</v>
      </c>
      <c r="W2134" t="str">
        <f t="shared" si="38"/>
        <v>99730150</v>
      </c>
    </row>
    <row r="2135" spans="1:23" x14ac:dyDescent="0.55000000000000004">
      <c r="A2135" s="21" t="b">
        <f>SOF[[#This Row],[RepDate]]='Monthly-Individual-Data'!A2140</f>
        <v>0</v>
      </c>
      <c r="B2135" s="21">
        <v>44652</v>
      </c>
      <c r="C2135" t="s">
        <v>277</v>
      </c>
      <c r="D2135" t="s">
        <v>109</v>
      </c>
      <c r="E2135">
        <v>30</v>
      </c>
      <c r="F2135" t="str">
        <f>INDEX(Branch[Area],MATCH(SOF[[#This Row],[Branch]],Branch[SortCode],0))</f>
        <v>North &amp; West</v>
      </c>
      <c r="G2135" t="str">
        <f>INDEX(Branch[Branch],MATCH(SOF[[#This Row],[Branch]],Branch[SortCode],0))</f>
        <v>Longford</v>
      </c>
      <c r="V2135">
        <v>990731</v>
      </c>
      <c r="W2135" t="str">
        <f t="shared" si="38"/>
        <v>92731220</v>
      </c>
    </row>
    <row r="2136" spans="1:23" x14ac:dyDescent="0.55000000000000004">
      <c r="A2136" s="21" t="b">
        <f>SOF[[#This Row],[RepDate]]='Monthly-Individual-Data'!A2141</f>
        <v>0</v>
      </c>
      <c r="B2136" s="21">
        <v>44652</v>
      </c>
      <c r="C2136" t="s">
        <v>277</v>
      </c>
      <c r="D2136" t="s">
        <v>174</v>
      </c>
      <c r="E2136">
        <v>156</v>
      </c>
      <c r="F2136" t="str">
        <f>INDEX(Branch[Area],MATCH(SOF[[#This Row],[Branch]],Branch[SortCode],0))</f>
        <v>North &amp; West</v>
      </c>
      <c r="G2136" t="str">
        <f>INDEX(Branch[Branch],MATCH(SOF[[#This Row],[Branch]],Branch[SortCode],0))</f>
        <v>Longford</v>
      </c>
      <c r="V2136">
        <v>990731</v>
      </c>
      <c r="W2136" t="str">
        <f t="shared" si="38"/>
        <v>92731220</v>
      </c>
    </row>
    <row r="2137" spans="1:23" x14ac:dyDescent="0.55000000000000004">
      <c r="A2137" s="21" t="b">
        <f>SOF[[#This Row],[RepDate]]='Monthly-Individual-Data'!A2142</f>
        <v>0</v>
      </c>
      <c r="B2137" s="21">
        <v>44652</v>
      </c>
      <c r="C2137" t="s">
        <v>297</v>
      </c>
      <c r="D2137" t="s">
        <v>109</v>
      </c>
      <c r="E2137">
        <v>30</v>
      </c>
      <c r="F2137" t="str">
        <f>INDEX(Branch[Area],MATCH(SOF[[#This Row],[Branch]],Branch[SortCode],0))</f>
        <v>North &amp; West</v>
      </c>
      <c r="G2137" t="str">
        <f>INDEX(Branch[Branch],MATCH(SOF[[#This Row],[Branch]],Branch[SortCode],0))</f>
        <v>Mullingar</v>
      </c>
      <c r="V2137">
        <v>990733</v>
      </c>
      <c r="W2137" t="str">
        <f t="shared" si="38"/>
        <v>11273320</v>
      </c>
    </row>
    <row r="2138" spans="1:23" x14ac:dyDescent="0.55000000000000004">
      <c r="A2138" s="21" t="b">
        <f>SOF[[#This Row],[RepDate]]='Monthly-Individual-Data'!A2143</f>
        <v>0</v>
      </c>
      <c r="B2138" s="21">
        <v>44652</v>
      </c>
      <c r="C2138" t="s">
        <v>297</v>
      </c>
      <c r="D2138" t="s">
        <v>168</v>
      </c>
      <c r="E2138">
        <v>78</v>
      </c>
      <c r="F2138" t="str">
        <f>INDEX(Branch[Area],MATCH(SOF[[#This Row],[Branch]],Branch[SortCode],0))</f>
        <v>North &amp; West</v>
      </c>
      <c r="G2138" t="str">
        <f>INDEX(Branch[Branch],MATCH(SOF[[#This Row],[Branch]],Branch[SortCode],0))</f>
        <v>Mullingar</v>
      </c>
      <c r="V2138">
        <v>990733</v>
      </c>
      <c r="W2138" t="str">
        <f t="shared" si="38"/>
        <v>11273320</v>
      </c>
    </row>
    <row r="2139" spans="1:23" x14ac:dyDescent="0.55000000000000004">
      <c r="A2139" s="21" t="b">
        <f>SOF[[#This Row],[RepDate]]='Monthly-Individual-Data'!A2144</f>
        <v>0</v>
      </c>
      <c r="B2139" s="21">
        <v>44652</v>
      </c>
      <c r="C2139" t="s">
        <v>297</v>
      </c>
      <c r="D2139" t="s">
        <v>169</v>
      </c>
      <c r="E2139">
        <v>132</v>
      </c>
      <c r="F2139" t="str">
        <f>INDEX(Branch[Area],MATCH(SOF[[#This Row],[Branch]],Branch[SortCode],0))</f>
        <v>North &amp; West</v>
      </c>
      <c r="G2139" t="str">
        <f>INDEX(Branch[Branch],MATCH(SOF[[#This Row],[Branch]],Branch[SortCode],0))</f>
        <v>Mullingar</v>
      </c>
      <c r="V2139">
        <v>990733</v>
      </c>
      <c r="W2139" t="str">
        <f t="shared" si="38"/>
        <v>11273320</v>
      </c>
    </row>
    <row r="2140" spans="1:23" x14ac:dyDescent="0.55000000000000004">
      <c r="A2140" s="21" t="b">
        <f>SOF[[#This Row],[RepDate]]='Monthly-Individual-Data'!A2145</f>
        <v>0</v>
      </c>
      <c r="B2140" s="21">
        <v>44652</v>
      </c>
      <c r="C2140" t="s">
        <v>288</v>
      </c>
      <c r="D2140" t="s">
        <v>109</v>
      </c>
      <c r="E2140">
        <v>43</v>
      </c>
      <c r="F2140" t="str">
        <f>INDEX(Branch[Area],MATCH(SOF[[#This Row],[Branch]],Branch[SortCode],0))</f>
        <v>North &amp; West</v>
      </c>
      <c r="G2140" t="str">
        <f>INDEX(Branch[Branch],MATCH(SOF[[#This Row],[Branch]],Branch[SortCode],0))</f>
        <v>Galway SC</v>
      </c>
      <c r="V2140">
        <v>990742</v>
      </c>
      <c r="W2140" t="str">
        <f t="shared" si="38"/>
        <v>10374211</v>
      </c>
    </row>
    <row r="2141" spans="1:23" x14ac:dyDescent="0.55000000000000004">
      <c r="A2141" s="21" t="b">
        <f>SOF[[#This Row],[RepDate]]='Monthly-Individual-Data'!A2146</f>
        <v>0</v>
      </c>
      <c r="B2141" s="21">
        <v>44652</v>
      </c>
      <c r="C2141" t="s">
        <v>288</v>
      </c>
      <c r="D2141" t="s">
        <v>169</v>
      </c>
      <c r="E2141">
        <v>151</v>
      </c>
      <c r="F2141" t="str">
        <f>INDEX(Branch[Area],MATCH(SOF[[#This Row],[Branch]],Branch[SortCode],0))</f>
        <v>North &amp; West</v>
      </c>
      <c r="G2141" t="str">
        <f>INDEX(Branch[Branch],MATCH(SOF[[#This Row],[Branch]],Branch[SortCode],0))</f>
        <v>Galway SC</v>
      </c>
      <c r="V2141">
        <v>990742</v>
      </c>
      <c r="W2141" t="str">
        <f t="shared" si="38"/>
        <v>10374211</v>
      </c>
    </row>
    <row r="2142" spans="1:23" x14ac:dyDescent="0.55000000000000004">
      <c r="A2142" s="21" t="b">
        <f>SOF[[#This Row],[RepDate]]='Monthly-Individual-Data'!A2147</f>
        <v>0</v>
      </c>
      <c r="B2142" s="21">
        <v>44652</v>
      </c>
      <c r="C2142" t="s">
        <v>288</v>
      </c>
      <c r="D2142" t="s">
        <v>171</v>
      </c>
      <c r="E2142">
        <v>32</v>
      </c>
      <c r="F2142" t="str">
        <f>INDEX(Branch[Area],MATCH(SOF[[#This Row],[Branch]],Branch[SortCode],0))</f>
        <v>North &amp; West</v>
      </c>
      <c r="G2142" t="str">
        <f>INDEX(Branch[Branch],MATCH(SOF[[#This Row],[Branch]],Branch[SortCode],0))</f>
        <v>Galway SC</v>
      </c>
      <c r="V2142">
        <v>990742</v>
      </c>
      <c r="W2142" t="str">
        <f t="shared" si="38"/>
        <v>10374211</v>
      </c>
    </row>
    <row r="2143" spans="1:23" x14ac:dyDescent="0.55000000000000004">
      <c r="A2143" s="21" t="b">
        <f>SOF[[#This Row],[RepDate]]='Monthly-Individual-Data'!A2148</f>
        <v>0</v>
      </c>
      <c r="B2143" s="21">
        <v>44652</v>
      </c>
      <c r="C2143" t="s">
        <v>288</v>
      </c>
      <c r="D2143" t="s">
        <v>180</v>
      </c>
      <c r="E2143">
        <v>119</v>
      </c>
      <c r="F2143" t="str">
        <f>INDEX(Branch[Area],MATCH(SOF[[#This Row],[Branch]],Branch[SortCode],0))</f>
        <v>North &amp; West</v>
      </c>
      <c r="G2143" t="str">
        <f>INDEX(Branch[Branch],MATCH(SOF[[#This Row],[Branch]],Branch[SortCode],0))</f>
        <v>Galway SC</v>
      </c>
      <c r="V2143">
        <v>990742</v>
      </c>
      <c r="W2143" t="str">
        <f t="shared" si="38"/>
        <v>10374211</v>
      </c>
    </row>
    <row r="2144" spans="1:23" x14ac:dyDescent="0.55000000000000004">
      <c r="A2144" s="21" t="b">
        <f>SOF[[#This Row],[RepDate]]='Monthly-Individual-Data'!A2149</f>
        <v>0</v>
      </c>
      <c r="B2144" s="21">
        <v>44652</v>
      </c>
      <c r="C2144" t="s">
        <v>288</v>
      </c>
      <c r="D2144" t="s">
        <v>181</v>
      </c>
      <c r="E2144">
        <v>38</v>
      </c>
      <c r="F2144" t="str">
        <f>INDEX(Branch[Area],MATCH(SOF[[#This Row],[Branch]],Branch[SortCode],0))</f>
        <v>North &amp; West</v>
      </c>
      <c r="G2144" t="str">
        <f>INDEX(Branch[Branch],MATCH(SOF[[#This Row],[Branch]],Branch[SortCode],0))</f>
        <v>Galway SC</v>
      </c>
      <c r="V2144">
        <v>990742</v>
      </c>
      <c r="W2144" t="str">
        <f t="shared" si="38"/>
        <v>10374211</v>
      </c>
    </row>
    <row r="2145" spans="1:23" x14ac:dyDescent="0.55000000000000004">
      <c r="A2145" s="21" t="b">
        <f>SOF[[#This Row],[RepDate]]='Monthly-Individual-Data'!A2150</f>
        <v>0</v>
      </c>
      <c r="B2145" s="21">
        <v>44652</v>
      </c>
      <c r="C2145" t="s">
        <v>283</v>
      </c>
      <c r="D2145" t="s">
        <v>109</v>
      </c>
      <c r="E2145">
        <v>148</v>
      </c>
      <c r="F2145" t="str">
        <f>INDEX(Branch[Area],MATCH(SOF[[#This Row],[Branch]],Branch[SortCode],0))</f>
        <v>North &amp; West</v>
      </c>
      <c r="G2145" t="str">
        <f>INDEX(Branch[Branch],MATCH(SOF[[#This Row],[Branch]],Branch[SortCode],0))</f>
        <v>Roscommon</v>
      </c>
      <c r="V2145">
        <v>990745</v>
      </c>
      <c r="W2145" t="str">
        <f t="shared" si="38"/>
        <v>98745160</v>
      </c>
    </row>
    <row r="2146" spans="1:23" x14ac:dyDescent="0.55000000000000004">
      <c r="A2146" s="21" t="b">
        <f>SOF[[#This Row],[RepDate]]='Monthly-Individual-Data'!A2151</f>
        <v>0</v>
      </c>
      <c r="B2146" s="21">
        <v>44652</v>
      </c>
      <c r="C2146" t="s">
        <v>283</v>
      </c>
      <c r="D2146" t="s">
        <v>169</v>
      </c>
      <c r="E2146">
        <v>110</v>
      </c>
      <c r="F2146" t="str">
        <f>INDEX(Branch[Area],MATCH(SOF[[#This Row],[Branch]],Branch[SortCode],0))</f>
        <v>North &amp; West</v>
      </c>
      <c r="G2146" t="str">
        <f>INDEX(Branch[Branch],MATCH(SOF[[#This Row],[Branch]],Branch[SortCode],0))</f>
        <v>Roscommon</v>
      </c>
      <c r="V2146">
        <v>990745</v>
      </c>
      <c r="W2146" t="str">
        <f t="shared" si="38"/>
        <v>98745160</v>
      </c>
    </row>
    <row r="2147" spans="1:23" x14ac:dyDescent="0.55000000000000004">
      <c r="A2147" s="21" t="b">
        <f>SOF[[#This Row],[RepDate]]='Monthly-Individual-Data'!A2152</f>
        <v>0</v>
      </c>
      <c r="B2147" s="21">
        <v>44652</v>
      </c>
      <c r="C2147" t="s">
        <v>283</v>
      </c>
      <c r="D2147" t="s">
        <v>174</v>
      </c>
      <c r="E2147">
        <v>155</v>
      </c>
      <c r="F2147" t="str">
        <f>INDEX(Branch[Area],MATCH(SOF[[#This Row],[Branch]],Branch[SortCode],0))</f>
        <v>North &amp; West</v>
      </c>
      <c r="G2147" t="str">
        <f>INDEX(Branch[Branch],MATCH(SOF[[#This Row],[Branch]],Branch[SortCode],0))</f>
        <v>Roscommon</v>
      </c>
      <c r="V2147">
        <v>990745</v>
      </c>
      <c r="W2147" t="str">
        <f t="shared" si="38"/>
        <v>98745160</v>
      </c>
    </row>
    <row r="2148" spans="1:23" x14ac:dyDescent="0.55000000000000004">
      <c r="A2148" s="21" t="b">
        <f>SOF[[#This Row],[RepDate]]='Monthly-Individual-Data'!A2153</f>
        <v>0</v>
      </c>
      <c r="B2148" s="21">
        <v>44652</v>
      </c>
      <c r="C2148" t="s">
        <v>292</v>
      </c>
      <c r="D2148" t="s">
        <v>109</v>
      </c>
      <c r="E2148">
        <v>27</v>
      </c>
      <c r="F2148" t="str">
        <f>INDEX(Branch[Area],MATCH(SOF[[#This Row],[Branch]],Branch[SortCode],0))</f>
        <v>North &amp; West</v>
      </c>
      <c r="G2148" t="str">
        <f>INDEX(Branch[Branch],MATCH(SOF[[#This Row],[Branch]],Branch[SortCode],0))</f>
        <v>Dooradoyle</v>
      </c>
      <c r="V2148">
        <v>990751</v>
      </c>
      <c r="W2148" t="str">
        <f t="shared" si="38"/>
        <v>10775170</v>
      </c>
    </row>
    <row r="2149" spans="1:23" x14ac:dyDescent="0.55000000000000004">
      <c r="A2149" s="21" t="b">
        <f>SOF[[#This Row],[RepDate]]='Monthly-Individual-Data'!A2154</f>
        <v>0</v>
      </c>
      <c r="B2149" s="21">
        <v>44652</v>
      </c>
      <c r="C2149" t="s">
        <v>292</v>
      </c>
      <c r="D2149" t="s">
        <v>169</v>
      </c>
      <c r="E2149">
        <v>55</v>
      </c>
      <c r="F2149" t="str">
        <f>INDEX(Branch[Area],MATCH(SOF[[#This Row],[Branch]],Branch[SortCode],0))</f>
        <v>North &amp; West</v>
      </c>
      <c r="G2149" t="str">
        <f>INDEX(Branch[Branch],MATCH(SOF[[#This Row],[Branch]],Branch[SortCode],0))</f>
        <v>Dooradoyle</v>
      </c>
      <c r="V2149">
        <v>990751</v>
      </c>
      <c r="W2149" t="str">
        <f t="shared" si="38"/>
        <v>10775170</v>
      </c>
    </row>
    <row r="2150" spans="1:23" x14ac:dyDescent="0.55000000000000004">
      <c r="A2150" s="21" t="b">
        <f>SOF[[#This Row],[RepDate]]='Monthly-Individual-Data'!A2155</f>
        <v>0</v>
      </c>
      <c r="B2150" s="21">
        <v>44682</v>
      </c>
      <c r="C2150" t="s">
        <v>270</v>
      </c>
      <c r="D2150" t="s">
        <v>109</v>
      </c>
      <c r="E2150">
        <v>121</v>
      </c>
      <c r="F2150" t="str">
        <f>INDEX(Branch[Area],MATCH(SOF[[#This Row],[Branch]],Branch[SortCode],0))</f>
        <v>North &amp; West</v>
      </c>
      <c r="G2150" t="str">
        <f>INDEX(Branch[Branch],MATCH(SOF[[#This Row],[Branch]],Branch[SortCode],0))</f>
        <v>Monaghan</v>
      </c>
      <c r="V2150">
        <v>990613</v>
      </c>
      <c r="W2150" t="str">
        <f t="shared" si="38"/>
        <v>85613290</v>
      </c>
    </row>
    <row r="2151" spans="1:23" x14ac:dyDescent="0.55000000000000004">
      <c r="A2151" s="21" t="b">
        <f>SOF[[#This Row],[RepDate]]='Monthly-Individual-Data'!A2156</f>
        <v>0</v>
      </c>
      <c r="B2151" s="21">
        <v>44682</v>
      </c>
      <c r="C2151" t="s">
        <v>267</v>
      </c>
      <c r="D2151" t="s">
        <v>109</v>
      </c>
      <c r="E2151">
        <v>42</v>
      </c>
      <c r="F2151" t="str">
        <f>INDEX(Branch[Area],MATCH(SOF[[#This Row],[Branch]],Branch[SortCode],0))</f>
        <v>North &amp; West</v>
      </c>
      <c r="G2151" t="str">
        <f>INDEX(Branch[Branch],MATCH(SOF[[#This Row],[Branch]],Branch[SortCode],0))</f>
        <v>Dundalk</v>
      </c>
      <c r="V2151">
        <v>990614</v>
      </c>
      <c r="W2151" t="str">
        <f t="shared" si="38"/>
        <v>82614320</v>
      </c>
    </row>
    <row r="2152" spans="1:23" x14ac:dyDescent="0.55000000000000004">
      <c r="A2152" s="21" t="b">
        <f>SOF[[#This Row],[RepDate]]='Monthly-Individual-Data'!A2157</f>
        <v>0</v>
      </c>
      <c r="B2152" s="21">
        <v>44682</v>
      </c>
      <c r="C2152" t="s">
        <v>267</v>
      </c>
      <c r="D2152" t="s">
        <v>168</v>
      </c>
      <c r="E2152">
        <v>101</v>
      </c>
      <c r="F2152" t="str">
        <f>INDEX(Branch[Area],MATCH(SOF[[#This Row],[Branch]],Branch[SortCode],0))</f>
        <v>North &amp; West</v>
      </c>
      <c r="G2152" t="str">
        <f>INDEX(Branch[Branch],MATCH(SOF[[#This Row],[Branch]],Branch[SortCode],0))</f>
        <v>Dundalk</v>
      </c>
      <c r="V2152">
        <v>990614</v>
      </c>
      <c r="W2152" t="str">
        <f t="shared" si="38"/>
        <v>82614320</v>
      </c>
    </row>
    <row r="2153" spans="1:23" x14ac:dyDescent="0.55000000000000004">
      <c r="A2153" s="21" t="b">
        <f>SOF[[#This Row],[RepDate]]='Monthly-Individual-Data'!A2158</f>
        <v>0</v>
      </c>
      <c r="B2153" s="21">
        <v>44682</v>
      </c>
      <c r="C2153" t="s">
        <v>267</v>
      </c>
      <c r="D2153" t="s">
        <v>169</v>
      </c>
      <c r="E2153">
        <v>106</v>
      </c>
      <c r="F2153" t="str">
        <f>INDEX(Branch[Area],MATCH(SOF[[#This Row],[Branch]],Branch[SortCode],0))</f>
        <v>North &amp; West</v>
      </c>
      <c r="G2153" t="str">
        <f>INDEX(Branch[Branch],MATCH(SOF[[#This Row],[Branch]],Branch[SortCode],0))</f>
        <v>Dundalk</v>
      </c>
      <c r="V2153">
        <v>990614</v>
      </c>
      <c r="W2153" t="str">
        <f t="shared" si="38"/>
        <v>82614320</v>
      </c>
    </row>
    <row r="2154" spans="1:23" x14ac:dyDescent="0.55000000000000004">
      <c r="A2154" s="21" t="b">
        <f>SOF[[#This Row],[RepDate]]='Monthly-Individual-Data'!A2159</f>
        <v>0</v>
      </c>
      <c r="B2154" s="21">
        <v>44682</v>
      </c>
      <c r="C2154" t="s">
        <v>267</v>
      </c>
      <c r="D2154" t="s">
        <v>171</v>
      </c>
      <c r="E2154">
        <v>47</v>
      </c>
      <c r="F2154" t="str">
        <f>INDEX(Branch[Area],MATCH(SOF[[#This Row],[Branch]],Branch[SortCode],0))</f>
        <v>North &amp; West</v>
      </c>
      <c r="G2154" t="str">
        <f>INDEX(Branch[Branch],MATCH(SOF[[#This Row],[Branch]],Branch[SortCode],0))</f>
        <v>Dundalk</v>
      </c>
      <c r="V2154">
        <v>990614</v>
      </c>
      <c r="W2154" t="str">
        <f t="shared" si="38"/>
        <v>82614320</v>
      </c>
    </row>
    <row r="2155" spans="1:23" x14ac:dyDescent="0.55000000000000004">
      <c r="A2155" s="21" t="b">
        <f>SOF[[#This Row],[RepDate]]='Monthly-Individual-Data'!A2160</f>
        <v>0</v>
      </c>
      <c r="B2155" s="21">
        <v>44682</v>
      </c>
      <c r="C2155" t="s">
        <v>267</v>
      </c>
      <c r="D2155" t="s">
        <v>172</v>
      </c>
      <c r="E2155">
        <v>99</v>
      </c>
      <c r="F2155" t="str">
        <f>INDEX(Branch[Area],MATCH(SOF[[#This Row],[Branch]],Branch[SortCode],0))</f>
        <v>North &amp; West</v>
      </c>
      <c r="G2155" t="str">
        <f>INDEX(Branch[Branch],MATCH(SOF[[#This Row],[Branch]],Branch[SortCode],0))</f>
        <v>Dundalk</v>
      </c>
      <c r="V2155">
        <v>990614</v>
      </c>
      <c r="W2155" t="str">
        <f t="shared" si="38"/>
        <v>82614320</v>
      </c>
    </row>
    <row r="2156" spans="1:23" x14ac:dyDescent="0.55000000000000004">
      <c r="A2156" s="21" t="b">
        <f>SOF[[#This Row],[RepDate]]='Monthly-Individual-Data'!A2161</f>
        <v>0</v>
      </c>
      <c r="B2156" s="21">
        <v>44682</v>
      </c>
      <c r="C2156" t="s">
        <v>272</v>
      </c>
      <c r="D2156" t="s">
        <v>109</v>
      </c>
      <c r="E2156">
        <v>45</v>
      </c>
      <c r="F2156" t="str">
        <f>INDEX(Branch[Area],MATCH(SOF[[#This Row],[Branch]],Branch[SortCode],0))</f>
        <v>North &amp; West</v>
      </c>
      <c r="G2156" t="str">
        <f>INDEX(Branch[Branch],MATCH(SOF[[#This Row],[Branch]],Branch[SortCode],0))</f>
        <v>Navan</v>
      </c>
      <c r="V2156">
        <v>990615</v>
      </c>
      <c r="W2156" t="str">
        <f t="shared" si="38"/>
        <v>87615270</v>
      </c>
    </row>
    <row r="2157" spans="1:23" x14ac:dyDescent="0.55000000000000004">
      <c r="A2157" s="21" t="b">
        <f>SOF[[#This Row],[RepDate]]='Monthly-Individual-Data'!A2162</f>
        <v>0</v>
      </c>
      <c r="B2157" s="21">
        <v>44682</v>
      </c>
      <c r="C2157" t="s">
        <v>272</v>
      </c>
      <c r="D2157" t="s">
        <v>168</v>
      </c>
      <c r="E2157">
        <v>155</v>
      </c>
      <c r="F2157" t="str">
        <f>INDEX(Branch[Area],MATCH(SOF[[#This Row],[Branch]],Branch[SortCode],0))</f>
        <v>North &amp; West</v>
      </c>
      <c r="G2157" t="str">
        <f>INDEX(Branch[Branch],MATCH(SOF[[#This Row],[Branch]],Branch[SortCode],0))</f>
        <v>Navan</v>
      </c>
      <c r="V2157">
        <v>990615</v>
      </c>
      <c r="W2157" t="str">
        <f t="shared" si="38"/>
        <v>87615270</v>
      </c>
    </row>
    <row r="2158" spans="1:23" x14ac:dyDescent="0.55000000000000004">
      <c r="A2158" s="21" t="b">
        <f>SOF[[#This Row],[RepDate]]='Monthly-Individual-Data'!A2163</f>
        <v>0</v>
      </c>
      <c r="B2158" s="21">
        <v>44682</v>
      </c>
      <c r="C2158" t="s">
        <v>272</v>
      </c>
      <c r="D2158" t="s">
        <v>169</v>
      </c>
      <c r="E2158">
        <v>145</v>
      </c>
      <c r="F2158" t="str">
        <f>INDEX(Branch[Area],MATCH(SOF[[#This Row],[Branch]],Branch[SortCode],0))</f>
        <v>North &amp; West</v>
      </c>
      <c r="G2158" t="str">
        <f>INDEX(Branch[Branch],MATCH(SOF[[#This Row],[Branch]],Branch[SortCode],0))</f>
        <v>Navan</v>
      </c>
      <c r="V2158">
        <v>990615</v>
      </c>
      <c r="W2158" t="str">
        <f t="shared" si="38"/>
        <v>87615270</v>
      </c>
    </row>
    <row r="2159" spans="1:23" x14ac:dyDescent="0.55000000000000004">
      <c r="A2159" s="21" t="b">
        <f>SOF[[#This Row],[RepDate]]='Monthly-Individual-Data'!A2164</f>
        <v>0</v>
      </c>
      <c r="B2159" s="21">
        <v>44682</v>
      </c>
      <c r="C2159" t="s">
        <v>272</v>
      </c>
      <c r="D2159" t="s">
        <v>173</v>
      </c>
      <c r="E2159">
        <v>66</v>
      </c>
      <c r="F2159" t="str">
        <f>INDEX(Branch[Area],MATCH(SOF[[#This Row],[Branch]],Branch[SortCode],0))</f>
        <v>North &amp; West</v>
      </c>
      <c r="G2159" t="str">
        <f>INDEX(Branch[Branch],MATCH(SOF[[#This Row],[Branch]],Branch[SortCode],0))</f>
        <v>Navan</v>
      </c>
      <c r="V2159">
        <v>990615</v>
      </c>
      <c r="W2159" t="str">
        <f t="shared" si="38"/>
        <v>87615270</v>
      </c>
    </row>
    <row r="2160" spans="1:23" x14ac:dyDescent="0.55000000000000004">
      <c r="A2160" s="21" t="b">
        <f>SOF[[#This Row],[RepDate]]='Monthly-Individual-Data'!A2165</f>
        <v>0</v>
      </c>
      <c r="B2160" s="21">
        <v>44682</v>
      </c>
      <c r="C2160" t="s">
        <v>272</v>
      </c>
      <c r="D2160" t="s">
        <v>175</v>
      </c>
      <c r="E2160">
        <v>159</v>
      </c>
      <c r="F2160" t="str">
        <f>INDEX(Branch[Area],MATCH(SOF[[#This Row],[Branch]],Branch[SortCode],0))</f>
        <v>North &amp; West</v>
      </c>
      <c r="G2160" t="str">
        <f>INDEX(Branch[Branch],MATCH(SOF[[#This Row],[Branch]],Branch[SortCode],0))</f>
        <v>Navan</v>
      </c>
      <c r="V2160">
        <v>990615</v>
      </c>
      <c r="W2160" t="str">
        <f t="shared" si="38"/>
        <v>87615270</v>
      </c>
    </row>
    <row r="2161" spans="1:23" x14ac:dyDescent="0.55000000000000004">
      <c r="A2161" s="21" t="b">
        <f>SOF[[#This Row],[RepDate]]='Monthly-Individual-Data'!A2166</f>
        <v>0</v>
      </c>
      <c r="B2161" s="21">
        <v>44682</v>
      </c>
      <c r="C2161" t="s">
        <v>272</v>
      </c>
      <c r="D2161" t="s">
        <v>177</v>
      </c>
      <c r="E2161">
        <v>116</v>
      </c>
      <c r="F2161" t="str">
        <f>INDEX(Branch[Area],MATCH(SOF[[#This Row],[Branch]],Branch[SortCode],0))</f>
        <v>North &amp; West</v>
      </c>
      <c r="G2161" t="str">
        <f>INDEX(Branch[Branch],MATCH(SOF[[#This Row],[Branch]],Branch[SortCode],0))</f>
        <v>Navan</v>
      </c>
      <c r="V2161">
        <v>990615</v>
      </c>
      <c r="W2161" t="str">
        <f t="shared" si="38"/>
        <v>87615270</v>
      </c>
    </row>
    <row r="2162" spans="1:23" x14ac:dyDescent="0.55000000000000004">
      <c r="A2162" s="21" t="b">
        <f>SOF[[#This Row],[RepDate]]='Monthly-Individual-Data'!A2167</f>
        <v>0</v>
      </c>
      <c r="B2162" s="21">
        <v>44682</v>
      </c>
      <c r="C2162" t="s">
        <v>272</v>
      </c>
      <c r="D2162" t="s">
        <v>179</v>
      </c>
      <c r="E2162">
        <v>89</v>
      </c>
      <c r="F2162" t="str">
        <f>INDEX(Branch[Area],MATCH(SOF[[#This Row],[Branch]],Branch[SortCode],0))</f>
        <v>North &amp; West</v>
      </c>
      <c r="G2162" t="str">
        <f>INDEX(Branch[Branch],MATCH(SOF[[#This Row],[Branch]],Branch[SortCode],0))</f>
        <v>Navan</v>
      </c>
      <c r="V2162">
        <v>990615</v>
      </c>
      <c r="W2162" t="str">
        <f t="shared" si="38"/>
        <v>87615270</v>
      </c>
    </row>
    <row r="2163" spans="1:23" x14ac:dyDescent="0.55000000000000004">
      <c r="A2163" s="21" t="b">
        <f>SOF[[#This Row],[RepDate]]='Monthly-Individual-Data'!A2168</f>
        <v>0</v>
      </c>
      <c r="B2163" s="21">
        <v>44682</v>
      </c>
      <c r="C2163" t="s">
        <v>272</v>
      </c>
      <c r="D2163" t="s">
        <v>183</v>
      </c>
      <c r="E2163">
        <v>131</v>
      </c>
      <c r="F2163" t="str">
        <f>INDEX(Branch[Area],MATCH(SOF[[#This Row],[Branch]],Branch[SortCode],0))</f>
        <v>North &amp; West</v>
      </c>
      <c r="G2163" t="str">
        <f>INDEX(Branch[Branch],MATCH(SOF[[#This Row],[Branch]],Branch[SortCode],0))</f>
        <v>Navan</v>
      </c>
      <c r="V2163">
        <v>990615</v>
      </c>
      <c r="W2163" t="str">
        <f t="shared" si="38"/>
        <v>87615270</v>
      </c>
    </row>
    <row r="2164" spans="1:23" x14ac:dyDescent="0.55000000000000004">
      <c r="A2164" s="21" t="b">
        <f>SOF[[#This Row],[RepDate]]='Monthly-Individual-Data'!A2169</f>
        <v>0</v>
      </c>
      <c r="B2164" s="21">
        <v>44682</v>
      </c>
      <c r="C2164" t="s">
        <v>269</v>
      </c>
      <c r="D2164" t="s">
        <v>109</v>
      </c>
      <c r="E2164">
        <v>57</v>
      </c>
      <c r="F2164" t="str">
        <f>INDEX(Branch[Area],MATCH(SOF[[#This Row],[Branch]],Branch[SortCode],0))</f>
        <v>North &amp; West</v>
      </c>
      <c r="G2164" t="str">
        <f>INDEX(Branch[Branch],MATCH(SOF[[#This Row],[Branch]],Branch[SortCode],0))</f>
        <v>Drogheda</v>
      </c>
      <c r="V2164">
        <v>990622</v>
      </c>
      <c r="W2164" t="str">
        <f t="shared" si="38"/>
        <v>84622300</v>
      </c>
    </row>
    <row r="2165" spans="1:23" x14ac:dyDescent="0.55000000000000004">
      <c r="A2165" s="21" t="b">
        <f>SOF[[#This Row],[RepDate]]='Monthly-Individual-Data'!A2170</f>
        <v>0</v>
      </c>
      <c r="B2165" s="21">
        <v>44682</v>
      </c>
      <c r="C2165" t="s">
        <v>269</v>
      </c>
      <c r="D2165" t="s">
        <v>168</v>
      </c>
      <c r="E2165">
        <v>65</v>
      </c>
      <c r="F2165" t="str">
        <f>INDEX(Branch[Area],MATCH(SOF[[#This Row],[Branch]],Branch[SortCode],0))</f>
        <v>North &amp; West</v>
      </c>
      <c r="G2165" t="str">
        <f>INDEX(Branch[Branch],MATCH(SOF[[#This Row],[Branch]],Branch[SortCode],0))</f>
        <v>Drogheda</v>
      </c>
      <c r="V2165">
        <v>990622</v>
      </c>
      <c r="W2165" t="str">
        <f t="shared" si="38"/>
        <v>84622300</v>
      </c>
    </row>
    <row r="2166" spans="1:23" x14ac:dyDescent="0.55000000000000004">
      <c r="A2166" s="21" t="b">
        <f>SOF[[#This Row],[RepDate]]='Monthly-Individual-Data'!A2171</f>
        <v>0</v>
      </c>
      <c r="B2166" s="21">
        <v>44682</v>
      </c>
      <c r="C2166" t="s">
        <v>269</v>
      </c>
      <c r="D2166" t="s">
        <v>169</v>
      </c>
      <c r="E2166">
        <v>115</v>
      </c>
      <c r="F2166" t="str">
        <f>INDEX(Branch[Area],MATCH(SOF[[#This Row],[Branch]],Branch[SortCode],0))</f>
        <v>North &amp; West</v>
      </c>
      <c r="G2166" t="str">
        <f>INDEX(Branch[Branch],MATCH(SOF[[#This Row],[Branch]],Branch[SortCode],0))</f>
        <v>Drogheda</v>
      </c>
      <c r="V2166">
        <v>990622</v>
      </c>
      <c r="W2166" t="str">
        <f t="shared" si="38"/>
        <v>84622300</v>
      </c>
    </row>
    <row r="2167" spans="1:23" x14ac:dyDescent="0.55000000000000004">
      <c r="A2167" s="21" t="b">
        <f>SOF[[#This Row],[RepDate]]='Monthly-Individual-Data'!A2172</f>
        <v>0</v>
      </c>
      <c r="B2167" s="21">
        <v>44682</v>
      </c>
      <c r="C2167" t="s">
        <v>269</v>
      </c>
      <c r="D2167" t="s">
        <v>171</v>
      </c>
      <c r="E2167">
        <v>132</v>
      </c>
      <c r="F2167" t="str">
        <f>INDEX(Branch[Area],MATCH(SOF[[#This Row],[Branch]],Branch[SortCode],0))</f>
        <v>North &amp; West</v>
      </c>
      <c r="G2167" t="str">
        <f>INDEX(Branch[Branch],MATCH(SOF[[#This Row],[Branch]],Branch[SortCode],0))</f>
        <v>Drogheda</v>
      </c>
      <c r="V2167">
        <v>990622</v>
      </c>
      <c r="W2167" t="str">
        <f t="shared" si="38"/>
        <v>84622300</v>
      </c>
    </row>
    <row r="2168" spans="1:23" x14ac:dyDescent="0.55000000000000004">
      <c r="A2168" s="21" t="b">
        <f>SOF[[#This Row],[RepDate]]='Monthly-Individual-Data'!A2173</f>
        <v>0</v>
      </c>
      <c r="B2168" s="21">
        <v>44682</v>
      </c>
      <c r="C2168" t="s">
        <v>269</v>
      </c>
      <c r="D2168" t="s">
        <v>175</v>
      </c>
      <c r="E2168">
        <v>95</v>
      </c>
      <c r="F2168" t="str">
        <f>INDEX(Branch[Area],MATCH(SOF[[#This Row],[Branch]],Branch[SortCode],0))</f>
        <v>North &amp; West</v>
      </c>
      <c r="G2168" t="str">
        <f>INDEX(Branch[Branch],MATCH(SOF[[#This Row],[Branch]],Branch[SortCode],0))</f>
        <v>Drogheda</v>
      </c>
      <c r="V2168">
        <v>990622</v>
      </c>
      <c r="W2168" t="str">
        <f t="shared" si="38"/>
        <v>84622300</v>
      </c>
    </row>
    <row r="2169" spans="1:23" x14ac:dyDescent="0.55000000000000004">
      <c r="A2169" s="21" t="b">
        <f>SOF[[#This Row],[RepDate]]='Monthly-Individual-Data'!A2174</f>
        <v>0</v>
      </c>
      <c r="B2169" s="21">
        <v>44682</v>
      </c>
      <c r="C2169" t="s">
        <v>269</v>
      </c>
      <c r="D2169" t="s">
        <v>180</v>
      </c>
      <c r="E2169">
        <v>85</v>
      </c>
      <c r="F2169" t="str">
        <f>INDEX(Branch[Area],MATCH(SOF[[#This Row],[Branch]],Branch[SortCode],0))</f>
        <v>North &amp; West</v>
      </c>
      <c r="G2169" t="str">
        <f>INDEX(Branch[Branch],MATCH(SOF[[#This Row],[Branch]],Branch[SortCode],0))</f>
        <v>Drogheda</v>
      </c>
      <c r="V2169">
        <v>990622</v>
      </c>
      <c r="W2169" t="str">
        <f t="shared" si="38"/>
        <v>84622300</v>
      </c>
    </row>
    <row r="2170" spans="1:23" x14ac:dyDescent="0.55000000000000004">
      <c r="A2170" s="21" t="b">
        <f>SOF[[#This Row],[RepDate]]='Monthly-Individual-Data'!A2175</f>
        <v>0</v>
      </c>
      <c r="B2170" s="21">
        <v>44682</v>
      </c>
      <c r="C2170" t="s">
        <v>269</v>
      </c>
      <c r="D2170" t="s">
        <v>181</v>
      </c>
      <c r="E2170">
        <v>78</v>
      </c>
      <c r="F2170" t="str">
        <f>INDEX(Branch[Area],MATCH(SOF[[#This Row],[Branch]],Branch[SortCode],0))</f>
        <v>North &amp; West</v>
      </c>
      <c r="G2170" t="str">
        <f>INDEX(Branch[Branch],MATCH(SOF[[#This Row],[Branch]],Branch[SortCode],0))</f>
        <v>Drogheda</v>
      </c>
      <c r="V2170">
        <v>990622</v>
      </c>
      <c r="W2170" t="str">
        <f t="shared" si="38"/>
        <v>84622300</v>
      </c>
    </row>
    <row r="2171" spans="1:23" x14ac:dyDescent="0.55000000000000004">
      <c r="A2171" s="21" t="b">
        <f>SOF[[#This Row],[RepDate]]='Monthly-Individual-Data'!A2176</f>
        <v>0</v>
      </c>
      <c r="B2171" s="21">
        <v>44682</v>
      </c>
      <c r="C2171" t="s">
        <v>269</v>
      </c>
      <c r="D2171" t="s">
        <v>183</v>
      </c>
      <c r="E2171">
        <v>136</v>
      </c>
      <c r="F2171" t="str">
        <f>INDEX(Branch[Area],MATCH(SOF[[#This Row],[Branch]],Branch[SortCode],0))</f>
        <v>North &amp; West</v>
      </c>
      <c r="G2171" t="str">
        <f>INDEX(Branch[Branch],MATCH(SOF[[#This Row],[Branch]],Branch[SortCode],0))</f>
        <v>Drogheda</v>
      </c>
      <c r="V2171">
        <v>990622</v>
      </c>
      <c r="W2171" t="str">
        <f t="shared" si="38"/>
        <v>84622300</v>
      </c>
    </row>
    <row r="2172" spans="1:23" x14ac:dyDescent="0.55000000000000004">
      <c r="A2172" s="21" t="b">
        <f>SOF[[#This Row],[RepDate]]='Monthly-Individual-Data'!A2177</f>
        <v>0</v>
      </c>
      <c r="B2172" s="21">
        <v>44682</v>
      </c>
      <c r="C2172" t="s">
        <v>274</v>
      </c>
      <c r="D2172" t="s">
        <v>109</v>
      </c>
      <c r="E2172">
        <v>63</v>
      </c>
      <c r="F2172" t="str">
        <f>INDEX(Branch[Area],MATCH(SOF[[#This Row],[Branch]],Branch[SortCode],0))</f>
        <v>North &amp; West</v>
      </c>
      <c r="G2172" t="str">
        <f>INDEX(Branch[Branch],MATCH(SOF[[#This Row],[Branch]],Branch[SortCode],0))</f>
        <v>Naas</v>
      </c>
      <c r="V2172">
        <v>990627</v>
      </c>
      <c r="W2172" t="str">
        <f t="shared" si="38"/>
        <v>89627250</v>
      </c>
    </row>
    <row r="2173" spans="1:23" x14ac:dyDescent="0.55000000000000004">
      <c r="A2173" s="21" t="b">
        <f>SOF[[#This Row],[RepDate]]='Monthly-Individual-Data'!A2178</f>
        <v>0</v>
      </c>
      <c r="B2173" s="21">
        <v>44682</v>
      </c>
      <c r="C2173" t="s">
        <v>274</v>
      </c>
      <c r="D2173" t="s">
        <v>169</v>
      </c>
      <c r="E2173">
        <v>89</v>
      </c>
      <c r="F2173" t="str">
        <f>INDEX(Branch[Area],MATCH(SOF[[#This Row],[Branch]],Branch[SortCode],0))</f>
        <v>North &amp; West</v>
      </c>
      <c r="G2173" t="str">
        <f>INDEX(Branch[Branch],MATCH(SOF[[#This Row],[Branch]],Branch[SortCode],0))</f>
        <v>Naas</v>
      </c>
      <c r="V2173">
        <v>990627</v>
      </c>
      <c r="W2173" t="str">
        <f t="shared" si="38"/>
        <v>89627250</v>
      </c>
    </row>
    <row r="2174" spans="1:23" x14ac:dyDescent="0.55000000000000004">
      <c r="A2174" s="21" t="b">
        <f>SOF[[#This Row],[RepDate]]='Monthly-Individual-Data'!A2179</f>
        <v>0</v>
      </c>
      <c r="B2174" s="21">
        <v>44682</v>
      </c>
      <c r="C2174" t="s">
        <v>274</v>
      </c>
      <c r="D2174" t="s">
        <v>171</v>
      </c>
      <c r="E2174">
        <v>109</v>
      </c>
      <c r="F2174" t="str">
        <f>INDEX(Branch[Area],MATCH(SOF[[#This Row],[Branch]],Branch[SortCode],0))</f>
        <v>North &amp; West</v>
      </c>
      <c r="G2174" t="str">
        <f>INDEX(Branch[Branch],MATCH(SOF[[#This Row],[Branch]],Branch[SortCode],0))</f>
        <v>Naas</v>
      </c>
      <c r="V2174">
        <v>990627</v>
      </c>
      <c r="W2174" t="str">
        <f t="shared" si="38"/>
        <v>89627250</v>
      </c>
    </row>
    <row r="2175" spans="1:23" x14ac:dyDescent="0.55000000000000004">
      <c r="A2175" s="21" t="b">
        <f>SOF[[#This Row],[RepDate]]='Monthly-Individual-Data'!A2180</f>
        <v>0</v>
      </c>
      <c r="B2175" s="21">
        <v>44682</v>
      </c>
      <c r="C2175" t="s">
        <v>274</v>
      </c>
      <c r="D2175" t="s">
        <v>174</v>
      </c>
      <c r="E2175">
        <v>111</v>
      </c>
      <c r="F2175" t="str">
        <f>INDEX(Branch[Area],MATCH(SOF[[#This Row],[Branch]],Branch[SortCode],0))</f>
        <v>North &amp; West</v>
      </c>
      <c r="G2175" t="str">
        <f>INDEX(Branch[Branch],MATCH(SOF[[#This Row],[Branch]],Branch[SortCode],0))</f>
        <v>Naas</v>
      </c>
      <c r="V2175">
        <v>990627</v>
      </c>
      <c r="W2175" t="str">
        <f t="shared" si="38"/>
        <v>89627250</v>
      </c>
    </row>
    <row r="2176" spans="1:23" x14ac:dyDescent="0.55000000000000004">
      <c r="A2176" s="21" t="b">
        <f>SOF[[#This Row],[RepDate]]='Monthly-Individual-Data'!A2181</f>
        <v>0</v>
      </c>
      <c r="B2176" s="21">
        <v>44682</v>
      </c>
      <c r="C2176" t="s">
        <v>280</v>
      </c>
      <c r="D2176" t="s">
        <v>109</v>
      </c>
      <c r="E2176">
        <v>159</v>
      </c>
      <c r="F2176" t="str">
        <f>INDEX(Branch[Area],MATCH(SOF[[#This Row],[Branch]],Branch[SortCode],0))</f>
        <v>North &amp; West</v>
      </c>
      <c r="G2176" t="str">
        <f>INDEX(Branch[Branch],MATCH(SOF[[#This Row],[Branch]],Branch[SortCode],0))</f>
        <v>Sligo</v>
      </c>
      <c r="V2176">
        <v>990628</v>
      </c>
      <c r="W2176" t="str">
        <f t="shared" si="38"/>
        <v>95628190</v>
      </c>
    </row>
    <row r="2177" spans="1:23" x14ac:dyDescent="0.55000000000000004">
      <c r="A2177" s="21" t="b">
        <f>SOF[[#This Row],[RepDate]]='Monthly-Individual-Data'!A2182</f>
        <v>0</v>
      </c>
      <c r="B2177" s="21">
        <v>44682</v>
      </c>
      <c r="C2177" t="s">
        <v>280</v>
      </c>
      <c r="D2177" t="s">
        <v>168</v>
      </c>
      <c r="E2177">
        <v>139</v>
      </c>
      <c r="F2177" t="str">
        <f>INDEX(Branch[Area],MATCH(SOF[[#This Row],[Branch]],Branch[SortCode],0))</f>
        <v>North &amp; West</v>
      </c>
      <c r="G2177" t="str">
        <f>INDEX(Branch[Branch],MATCH(SOF[[#This Row],[Branch]],Branch[SortCode],0))</f>
        <v>Sligo</v>
      </c>
      <c r="V2177">
        <v>990628</v>
      </c>
      <c r="W2177" t="str">
        <f t="shared" si="38"/>
        <v>95628190</v>
      </c>
    </row>
    <row r="2178" spans="1:23" x14ac:dyDescent="0.55000000000000004">
      <c r="A2178" s="21" t="b">
        <f>SOF[[#This Row],[RepDate]]='Monthly-Individual-Data'!A2183</f>
        <v>0</v>
      </c>
      <c r="B2178" s="21">
        <v>44682</v>
      </c>
      <c r="C2178" t="s">
        <v>280</v>
      </c>
      <c r="D2178" t="s">
        <v>169</v>
      </c>
      <c r="E2178">
        <v>120</v>
      </c>
      <c r="F2178" t="str">
        <f>INDEX(Branch[Area],MATCH(SOF[[#This Row],[Branch]],Branch[SortCode],0))</f>
        <v>North &amp; West</v>
      </c>
      <c r="G2178" t="str">
        <f>INDEX(Branch[Branch],MATCH(SOF[[#This Row],[Branch]],Branch[SortCode],0))</f>
        <v>Sligo</v>
      </c>
      <c r="V2178">
        <v>990628</v>
      </c>
      <c r="W2178" t="str">
        <f t="shared" si="38"/>
        <v>95628190</v>
      </c>
    </row>
    <row r="2179" spans="1:23" x14ac:dyDescent="0.55000000000000004">
      <c r="A2179" s="21" t="b">
        <f>SOF[[#This Row],[RepDate]]='Monthly-Individual-Data'!A2184</f>
        <v>0</v>
      </c>
      <c r="B2179" s="21">
        <v>44682</v>
      </c>
      <c r="C2179" t="s">
        <v>280</v>
      </c>
      <c r="D2179" t="s">
        <v>171</v>
      </c>
      <c r="E2179">
        <v>101</v>
      </c>
      <c r="F2179" t="str">
        <f>INDEX(Branch[Area],MATCH(SOF[[#This Row],[Branch]],Branch[SortCode],0))</f>
        <v>North &amp; West</v>
      </c>
      <c r="G2179" t="str">
        <f>INDEX(Branch[Branch],MATCH(SOF[[#This Row],[Branch]],Branch[SortCode],0))</f>
        <v>Sligo</v>
      </c>
      <c r="V2179">
        <v>990628</v>
      </c>
      <c r="W2179" t="str">
        <f t="shared" ref="W2179:W2242" si="39">VLOOKUP(V2179,R:S,2,0)</f>
        <v>95628190</v>
      </c>
    </row>
    <row r="2180" spans="1:23" x14ac:dyDescent="0.55000000000000004">
      <c r="A2180" s="21" t="b">
        <f>SOF[[#This Row],[RepDate]]='Monthly-Individual-Data'!A2185</f>
        <v>0</v>
      </c>
      <c r="B2180" s="21">
        <v>44682</v>
      </c>
      <c r="C2180" t="s">
        <v>280</v>
      </c>
      <c r="D2180" t="s">
        <v>174</v>
      </c>
      <c r="E2180">
        <v>85</v>
      </c>
      <c r="F2180" t="str">
        <f>INDEX(Branch[Area],MATCH(SOF[[#This Row],[Branch]],Branch[SortCode],0))</f>
        <v>North &amp; West</v>
      </c>
      <c r="G2180" t="str">
        <f>INDEX(Branch[Branch],MATCH(SOF[[#This Row],[Branch]],Branch[SortCode],0))</f>
        <v>Sligo</v>
      </c>
      <c r="V2180">
        <v>990628</v>
      </c>
      <c r="W2180" t="str">
        <f t="shared" si="39"/>
        <v>95628190</v>
      </c>
    </row>
    <row r="2181" spans="1:23" x14ac:dyDescent="0.55000000000000004">
      <c r="A2181" s="21" t="b">
        <f>SOF[[#This Row],[RepDate]]='Monthly-Individual-Data'!A2186</f>
        <v>0</v>
      </c>
      <c r="B2181" s="21">
        <v>44682</v>
      </c>
      <c r="C2181" t="s">
        <v>280</v>
      </c>
      <c r="D2181" t="s">
        <v>175</v>
      </c>
      <c r="E2181">
        <v>94</v>
      </c>
      <c r="F2181" t="str">
        <f>INDEX(Branch[Area],MATCH(SOF[[#This Row],[Branch]],Branch[SortCode],0))</f>
        <v>North &amp; West</v>
      </c>
      <c r="G2181" t="str">
        <f>INDEX(Branch[Branch],MATCH(SOF[[#This Row],[Branch]],Branch[SortCode],0))</f>
        <v>Sligo</v>
      </c>
      <c r="V2181">
        <v>990628</v>
      </c>
      <c r="W2181" t="str">
        <f t="shared" si="39"/>
        <v>95628190</v>
      </c>
    </row>
    <row r="2182" spans="1:23" x14ac:dyDescent="0.55000000000000004">
      <c r="A2182" s="21" t="b">
        <f>SOF[[#This Row],[RepDate]]='Monthly-Individual-Data'!A2187</f>
        <v>0</v>
      </c>
      <c r="B2182" s="21">
        <v>44682</v>
      </c>
      <c r="C2182" t="s">
        <v>280</v>
      </c>
      <c r="D2182" t="s">
        <v>185</v>
      </c>
      <c r="E2182">
        <v>1</v>
      </c>
      <c r="F2182" t="str">
        <f>INDEX(Branch[Area],MATCH(SOF[[#This Row],[Branch]],Branch[SortCode],0))</f>
        <v>North &amp; West</v>
      </c>
      <c r="G2182" t="str">
        <f>INDEX(Branch[Branch],MATCH(SOF[[#This Row],[Branch]],Branch[SortCode],0))</f>
        <v>Sligo</v>
      </c>
      <c r="V2182">
        <v>990628</v>
      </c>
      <c r="W2182" t="str">
        <f t="shared" si="39"/>
        <v>95628190</v>
      </c>
    </row>
    <row r="2183" spans="1:23" x14ac:dyDescent="0.55000000000000004">
      <c r="A2183" s="21" t="b">
        <f>SOF[[#This Row],[RepDate]]='Monthly-Individual-Data'!A2188</f>
        <v>0</v>
      </c>
      <c r="B2183" s="21">
        <v>44682</v>
      </c>
      <c r="C2183" t="s">
        <v>276</v>
      </c>
      <c r="D2183" t="s">
        <v>169</v>
      </c>
      <c r="E2183">
        <v>31</v>
      </c>
      <c r="F2183" t="str">
        <f>INDEX(Branch[Area],MATCH(SOF[[#This Row],[Branch]],Branch[SortCode],0))</f>
        <v>North &amp; West</v>
      </c>
      <c r="G2183" t="str">
        <f>INDEX(Branch[Branch],MATCH(SOF[[#This Row],[Branch]],Branch[SortCode],0))</f>
        <v>Maynooth</v>
      </c>
      <c r="V2183">
        <v>990643</v>
      </c>
      <c r="W2183" t="str">
        <f t="shared" si="39"/>
        <v>91643230</v>
      </c>
    </row>
    <row r="2184" spans="1:23" x14ac:dyDescent="0.55000000000000004">
      <c r="A2184" s="21" t="b">
        <f>SOF[[#This Row],[RepDate]]='Monthly-Individual-Data'!A2189</f>
        <v>0</v>
      </c>
      <c r="B2184" s="21">
        <v>44682</v>
      </c>
      <c r="C2184" t="s">
        <v>276</v>
      </c>
      <c r="D2184" t="s">
        <v>174</v>
      </c>
      <c r="E2184">
        <v>63</v>
      </c>
      <c r="F2184" t="str">
        <f>INDEX(Branch[Area],MATCH(SOF[[#This Row],[Branch]],Branch[SortCode],0))</f>
        <v>North &amp; West</v>
      </c>
      <c r="G2184" t="str">
        <f>INDEX(Branch[Branch],MATCH(SOF[[#This Row],[Branch]],Branch[SortCode],0))</f>
        <v>Maynooth</v>
      </c>
      <c r="V2184">
        <v>990643</v>
      </c>
      <c r="W2184" t="str">
        <f t="shared" si="39"/>
        <v>91643230</v>
      </c>
    </row>
    <row r="2185" spans="1:23" x14ac:dyDescent="0.55000000000000004">
      <c r="A2185" s="21" t="b">
        <f>SOF[[#This Row],[RepDate]]='Monthly-Individual-Data'!A2190</f>
        <v>0</v>
      </c>
      <c r="B2185" s="21">
        <v>44682</v>
      </c>
      <c r="C2185" t="s">
        <v>275</v>
      </c>
      <c r="D2185" t="s">
        <v>109</v>
      </c>
      <c r="E2185">
        <v>143</v>
      </c>
      <c r="F2185" t="str">
        <f>INDEX(Branch[Area],MATCH(SOF[[#This Row],[Branch]],Branch[SortCode],0))</f>
        <v>North &amp; West</v>
      </c>
      <c r="G2185" t="str">
        <f>INDEX(Branch[Branch],MATCH(SOF[[#This Row],[Branch]],Branch[SortCode],0))</f>
        <v>Newbridge</v>
      </c>
      <c r="V2185">
        <v>990645</v>
      </c>
      <c r="W2185" t="str">
        <f t="shared" si="39"/>
        <v>90645240</v>
      </c>
    </row>
    <row r="2186" spans="1:23" x14ac:dyDescent="0.55000000000000004">
      <c r="A2186" s="21" t="b">
        <f>SOF[[#This Row],[RepDate]]='Monthly-Individual-Data'!A2191</f>
        <v>0</v>
      </c>
      <c r="B2186" s="21">
        <v>44682</v>
      </c>
      <c r="C2186" t="s">
        <v>275</v>
      </c>
      <c r="D2186" t="s">
        <v>168</v>
      </c>
      <c r="E2186">
        <v>34</v>
      </c>
      <c r="F2186" t="str">
        <f>INDEX(Branch[Area],MATCH(SOF[[#This Row],[Branch]],Branch[SortCode],0))</f>
        <v>North &amp; West</v>
      </c>
      <c r="G2186" t="str">
        <f>INDEX(Branch[Branch],MATCH(SOF[[#This Row],[Branch]],Branch[SortCode],0))</f>
        <v>Newbridge</v>
      </c>
      <c r="V2186">
        <v>990645</v>
      </c>
      <c r="W2186" t="str">
        <f t="shared" si="39"/>
        <v>90645240</v>
      </c>
    </row>
    <row r="2187" spans="1:23" x14ac:dyDescent="0.55000000000000004">
      <c r="A2187" s="21" t="b">
        <f>SOF[[#This Row],[RepDate]]='Monthly-Individual-Data'!A2192</f>
        <v>0</v>
      </c>
      <c r="B2187" s="21">
        <v>44682</v>
      </c>
      <c r="C2187" t="s">
        <v>281</v>
      </c>
      <c r="D2187" t="s">
        <v>168</v>
      </c>
      <c r="E2187">
        <v>54</v>
      </c>
      <c r="F2187" t="str">
        <f>INDEX(Branch[Area],MATCH(SOF[[#This Row],[Branch]],Branch[SortCode],0))</f>
        <v>North &amp; West</v>
      </c>
      <c r="G2187" t="str">
        <f>INDEX(Branch[Branch],MATCH(SOF[[#This Row],[Branch]],Branch[SortCode],0))</f>
        <v>Letterkenny</v>
      </c>
      <c r="V2187">
        <v>990646</v>
      </c>
      <c r="W2187" t="str">
        <f t="shared" si="39"/>
        <v>96646180</v>
      </c>
    </row>
    <row r="2188" spans="1:23" x14ac:dyDescent="0.55000000000000004">
      <c r="A2188" s="21" t="b">
        <f>SOF[[#This Row],[RepDate]]='Monthly-Individual-Data'!A2193</f>
        <v>0</v>
      </c>
      <c r="B2188" s="21">
        <v>44682</v>
      </c>
      <c r="C2188" t="s">
        <v>281</v>
      </c>
      <c r="D2188" t="s">
        <v>169</v>
      </c>
      <c r="E2188">
        <v>14</v>
      </c>
      <c r="F2188" t="str">
        <f>INDEX(Branch[Area],MATCH(SOF[[#This Row],[Branch]],Branch[SortCode],0))</f>
        <v>North &amp; West</v>
      </c>
      <c r="G2188" t="str">
        <f>INDEX(Branch[Branch],MATCH(SOF[[#This Row],[Branch]],Branch[SortCode],0))</f>
        <v>Letterkenny</v>
      </c>
      <c r="V2188">
        <v>990646</v>
      </c>
      <c r="W2188" t="str">
        <f t="shared" si="39"/>
        <v>96646180</v>
      </c>
    </row>
    <row r="2189" spans="1:23" x14ac:dyDescent="0.55000000000000004">
      <c r="A2189" s="21" t="b">
        <f>SOF[[#This Row],[RepDate]]='Monthly-Individual-Data'!A2194</f>
        <v>0</v>
      </c>
      <c r="B2189" s="21">
        <v>44682</v>
      </c>
      <c r="C2189" t="s">
        <v>281</v>
      </c>
      <c r="D2189" t="s">
        <v>171</v>
      </c>
      <c r="E2189">
        <v>57</v>
      </c>
      <c r="F2189" t="str">
        <f>INDEX(Branch[Area],MATCH(SOF[[#This Row],[Branch]],Branch[SortCode],0))</f>
        <v>North &amp; West</v>
      </c>
      <c r="G2189" t="str">
        <f>INDEX(Branch[Branch],MATCH(SOF[[#This Row],[Branch]],Branch[SortCode],0))</f>
        <v>Letterkenny</v>
      </c>
      <c r="V2189">
        <v>990646</v>
      </c>
      <c r="W2189" t="str">
        <f t="shared" si="39"/>
        <v>96646180</v>
      </c>
    </row>
    <row r="2190" spans="1:23" x14ac:dyDescent="0.55000000000000004">
      <c r="A2190" s="21" t="b">
        <f>SOF[[#This Row],[RepDate]]='Monthly-Individual-Data'!A2195</f>
        <v>0</v>
      </c>
      <c r="B2190" s="21">
        <v>44682</v>
      </c>
      <c r="C2190" t="s">
        <v>281</v>
      </c>
      <c r="D2190" t="s">
        <v>174</v>
      </c>
      <c r="E2190">
        <v>41</v>
      </c>
      <c r="F2190" t="str">
        <f>INDEX(Branch[Area],MATCH(SOF[[#This Row],[Branch]],Branch[SortCode],0))</f>
        <v>North &amp; West</v>
      </c>
      <c r="G2190" t="str">
        <f>INDEX(Branch[Branch],MATCH(SOF[[#This Row],[Branch]],Branch[SortCode],0))</f>
        <v>Letterkenny</v>
      </c>
      <c r="V2190">
        <v>990646</v>
      </c>
      <c r="W2190" t="str">
        <f t="shared" si="39"/>
        <v>96646180</v>
      </c>
    </row>
    <row r="2191" spans="1:23" x14ac:dyDescent="0.55000000000000004">
      <c r="A2191" s="21" t="b">
        <f>SOF[[#This Row],[RepDate]]='Monthly-Individual-Data'!A2196</f>
        <v>0</v>
      </c>
      <c r="B2191" s="21">
        <v>44682</v>
      </c>
      <c r="C2191" t="s">
        <v>281</v>
      </c>
      <c r="D2191" t="s">
        <v>175</v>
      </c>
      <c r="E2191">
        <v>36</v>
      </c>
      <c r="F2191" t="str">
        <f>INDEX(Branch[Area],MATCH(SOF[[#This Row],[Branch]],Branch[SortCode],0))</f>
        <v>North &amp; West</v>
      </c>
      <c r="G2191" t="str">
        <f>INDEX(Branch[Branch],MATCH(SOF[[#This Row],[Branch]],Branch[SortCode],0))</f>
        <v>Letterkenny</v>
      </c>
      <c r="V2191">
        <v>990646</v>
      </c>
      <c r="W2191" t="str">
        <f t="shared" si="39"/>
        <v>96646180</v>
      </c>
    </row>
    <row r="2192" spans="1:23" x14ac:dyDescent="0.55000000000000004">
      <c r="A2192" s="21" t="b">
        <f>SOF[[#This Row],[RepDate]]='Monthly-Individual-Data'!A2197</f>
        <v>0</v>
      </c>
      <c r="B2192" s="21">
        <v>44682</v>
      </c>
      <c r="C2192" t="s">
        <v>281</v>
      </c>
      <c r="D2192" t="s">
        <v>180</v>
      </c>
      <c r="E2192">
        <v>112</v>
      </c>
      <c r="F2192" t="str">
        <f>INDEX(Branch[Area],MATCH(SOF[[#This Row],[Branch]],Branch[SortCode],0))</f>
        <v>North &amp; West</v>
      </c>
      <c r="G2192" t="str">
        <f>INDEX(Branch[Branch],MATCH(SOF[[#This Row],[Branch]],Branch[SortCode],0))</f>
        <v>Letterkenny</v>
      </c>
      <c r="V2192">
        <v>990646</v>
      </c>
      <c r="W2192" t="str">
        <f t="shared" si="39"/>
        <v>96646180</v>
      </c>
    </row>
    <row r="2193" spans="1:23" x14ac:dyDescent="0.55000000000000004">
      <c r="A2193" s="21" t="b">
        <f>SOF[[#This Row],[RepDate]]='Monthly-Individual-Data'!A2198</f>
        <v>0</v>
      </c>
      <c r="B2193" s="21">
        <v>44682</v>
      </c>
      <c r="C2193" t="s">
        <v>281</v>
      </c>
      <c r="D2193" t="s">
        <v>183</v>
      </c>
      <c r="E2193">
        <v>53</v>
      </c>
      <c r="F2193" t="str">
        <f>INDEX(Branch[Area],MATCH(SOF[[#This Row],[Branch]],Branch[SortCode],0))</f>
        <v>North &amp; West</v>
      </c>
      <c r="G2193" t="str">
        <f>INDEX(Branch[Branch],MATCH(SOF[[#This Row],[Branch]],Branch[SortCode],0))</f>
        <v>Letterkenny</v>
      </c>
      <c r="V2193">
        <v>990646</v>
      </c>
      <c r="W2193" t="str">
        <f t="shared" si="39"/>
        <v>96646180</v>
      </c>
    </row>
    <row r="2194" spans="1:23" x14ac:dyDescent="0.55000000000000004">
      <c r="A2194" s="21" t="b">
        <f>SOF[[#This Row],[RepDate]]='Monthly-Individual-Data'!A2199</f>
        <v>0</v>
      </c>
      <c r="B2194" s="21">
        <v>44682</v>
      </c>
      <c r="C2194" t="s">
        <v>271</v>
      </c>
      <c r="D2194" t="s">
        <v>109</v>
      </c>
      <c r="E2194">
        <v>143</v>
      </c>
      <c r="F2194" t="str">
        <f>INDEX(Branch[Area],MATCH(SOF[[#This Row],[Branch]],Branch[SortCode],0))</f>
        <v>North &amp; West</v>
      </c>
      <c r="G2194" t="str">
        <f>INDEX(Branch[Branch],MATCH(SOF[[#This Row],[Branch]],Branch[SortCode],0))</f>
        <v>Cavan</v>
      </c>
      <c r="V2194">
        <v>990668</v>
      </c>
      <c r="W2194" t="str">
        <f t="shared" si="39"/>
        <v>86668280</v>
      </c>
    </row>
    <row r="2195" spans="1:23" x14ac:dyDescent="0.55000000000000004">
      <c r="A2195" s="21" t="b">
        <f>SOF[[#This Row],[RepDate]]='Monthly-Individual-Data'!A2200</f>
        <v>0</v>
      </c>
      <c r="B2195" s="21">
        <v>44682</v>
      </c>
      <c r="C2195" t="s">
        <v>273</v>
      </c>
      <c r="D2195" t="s">
        <v>109</v>
      </c>
      <c r="E2195">
        <v>97</v>
      </c>
      <c r="F2195" t="str">
        <f>INDEX(Branch[Area],MATCH(SOF[[#This Row],[Branch]],Branch[SortCode],0))</f>
        <v>North &amp; West</v>
      </c>
      <c r="G2195" t="str">
        <f>INDEX(Branch[Branch],MATCH(SOF[[#This Row],[Branch]],Branch[SortCode],0))</f>
        <v>Ashbourne</v>
      </c>
      <c r="V2195">
        <v>990671</v>
      </c>
      <c r="W2195" t="str">
        <f t="shared" si="39"/>
        <v>88671260</v>
      </c>
    </row>
    <row r="2196" spans="1:23" x14ac:dyDescent="0.55000000000000004">
      <c r="A2196" s="21" t="b">
        <f>SOF[[#This Row],[RepDate]]='Monthly-Individual-Data'!A2201</f>
        <v>0</v>
      </c>
      <c r="B2196" s="21">
        <v>44682</v>
      </c>
      <c r="C2196" t="s">
        <v>273</v>
      </c>
      <c r="D2196" t="s">
        <v>174</v>
      </c>
      <c r="E2196">
        <v>117</v>
      </c>
      <c r="F2196" t="str">
        <f>INDEX(Branch[Area],MATCH(SOF[[#This Row],[Branch]],Branch[SortCode],0))</f>
        <v>North &amp; West</v>
      </c>
      <c r="G2196" t="str">
        <f>INDEX(Branch[Branch],MATCH(SOF[[#This Row],[Branch]],Branch[SortCode],0))</f>
        <v>Ashbourne</v>
      </c>
      <c r="V2196">
        <v>990671</v>
      </c>
      <c r="W2196" t="str">
        <f t="shared" si="39"/>
        <v>88671260</v>
      </c>
    </row>
    <row r="2197" spans="1:23" x14ac:dyDescent="0.55000000000000004">
      <c r="A2197" s="21" t="b">
        <f>SOF[[#This Row],[RepDate]]='Monthly-Individual-Data'!A2202</f>
        <v>0</v>
      </c>
      <c r="B2197" s="21">
        <v>44682</v>
      </c>
      <c r="C2197" t="s">
        <v>278</v>
      </c>
      <c r="D2197" t="s">
        <v>109</v>
      </c>
      <c r="E2197">
        <v>115</v>
      </c>
      <c r="F2197" t="str">
        <f>INDEX(Branch[Area],MATCH(SOF[[#This Row],[Branch]],Branch[SortCode],0))</f>
        <v>North &amp; West</v>
      </c>
      <c r="G2197" t="str">
        <f>INDEX(Branch[Branch],MATCH(SOF[[#This Row],[Branch]],Branch[SortCode],0))</f>
        <v>Athlone</v>
      </c>
      <c r="V2197">
        <v>990718</v>
      </c>
      <c r="W2197" t="str">
        <f t="shared" si="39"/>
        <v>93718210</v>
      </c>
    </row>
    <row r="2198" spans="1:23" x14ac:dyDescent="0.55000000000000004">
      <c r="A2198" s="21" t="b">
        <f>SOF[[#This Row],[RepDate]]='Monthly-Individual-Data'!A2203</f>
        <v>0</v>
      </c>
      <c r="B2198" s="21">
        <v>44682</v>
      </c>
      <c r="C2198" t="s">
        <v>278</v>
      </c>
      <c r="D2198" t="s">
        <v>174</v>
      </c>
      <c r="E2198">
        <v>75</v>
      </c>
      <c r="F2198" t="str">
        <f>INDEX(Branch[Area],MATCH(SOF[[#This Row],[Branch]],Branch[SortCode],0))</f>
        <v>North &amp; West</v>
      </c>
      <c r="G2198" t="str">
        <f>INDEX(Branch[Branch],MATCH(SOF[[#This Row],[Branch]],Branch[SortCode],0))</f>
        <v>Athlone</v>
      </c>
      <c r="V2198">
        <v>990718</v>
      </c>
      <c r="W2198" t="str">
        <f t="shared" si="39"/>
        <v>93718210</v>
      </c>
    </row>
    <row r="2199" spans="1:23" x14ac:dyDescent="0.55000000000000004">
      <c r="A2199" s="21" t="b">
        <f>SOF[[#This Row],[RepDate]]='Monthly-Individual-Data'!A2204</f>
        <v>0</v>
      </c>
      <c r="B2199" s="21">
        <v>44682</v>
      </c>
      <c r="C2199" t="s">
        <v>298</v>
      </c>
      <c r="D2199" t="s">
        <v>109</v>
      </c>
      <c r="E2199">
        <v>150</v>
      </c>
      <c r="F2199" t="str">
        <f>INDEX(Branch[Area],MATCH(SOF[[#This Row],[Branch]],Branch[SortCode],0))</f>
        <v>North &amp; West</v>
      </c>
      <c r="G2199" t="str">
        <f>INDEX(Branch[Branch],MATCH(SOF[[#This Row],[Branch]],Branch[SortCode],0))</f>
        <v>Tullamore</v>
      </c>
      <c r="V2199">
        <v>990721</v>
      </c>
      <c r="W2199" t="str">
        <f t="shared" si="39"/>
        <v>11372110</v>
      </c>
    </row>
    <row r="2200" spans="1:23" x14ac:dyDescent="0.55000000000000004">
      <c r="A2200" s="21" t="b">
        <f>SOF[[#This Row],[RepDate]]='Monthly-Individual-Data'!A2205</f>
        <v>0</v>
      </c>
      <c r="B2200" s="21">
        <v>44682</v>
      </c>
      <c r="C2200" t="s">
        <v>298</v>
      </c>
      <c r="D2200" t="s">
        <v>169</v>
      </c>
      <c r="E2200">
        <v>133</v>
      </c>
      <c r="F2200" t="str">
        <f>INDEX(Branch[Area],MATCH(SOF[[#This Row],[Branch]],Branch[SortCode],0))</f>
        <v>North &amp; West</v>
      </c>
      <c r="G2200" t="str">
        <f>INDEX(Branch[Branch],MATCH(SOF[[#This Row],[Branch]],Branch[SortCode],0))</f>
        <v>Tullamore</v>
      </c>
      <c r="V2200">
        <v>990721</v>
      </c>
      <c r="W2200" t="str">
        <f t="shared" si="39"/>
        <v>11372110</v>
      </c>
    </row>
    <row r="2201" spans="1:23" x14ac:dyDescent="0.55000000000000004">
      <c r="A2201" s="21" t="b">
        <f>SOF[[#This Row],[RepDate]]='Monthly-Individual-Data'!A2206</f>
        <v>0</v>
      </c>
      <c r="B2201" s="21">
        <v>44682</v>
      </c>
      <c r="C2201" t="s">
        <v>298</v>
      </c>
      <c r="D2201" t="s">
        <v>174</v>
      </c>
      <c r="E2201">
        <v>70</v>
      </c>
      <c r="F2201" t="str">
        <f>INDEX(Branch[Area],MATCH(SOF[[#This Row],[Branch]],Branch[SortCode],0))</f>
        <v>North &amp; West</v>
      </c>
      <c r="G2201" t="str">
        <f>INDEX(Branch[Branch],MATCH(SOF[[#This Row],[Branch]],Branch[SortCode],0))</f>
        <v>Tullamore</v>
      </c>
      <c r="V2201">
        <v>990721</v>
      </c>
      <c r="W2201" t="str">
        <f t="shared" si="39"/>
        <v>11372110</v>
      </c>
    </row>
    <row r="2202" spans="1:23" x14ac:dyDescent="0.55000000000000004">
      <c r="A2202" s="21" t="b">
        <f>SOF[[#This Row],[RepDate]]='Monthly-Individual-Data'!A2207</f>
        <v>0</v>
      </c>
      <c r="B2202" s="21">
        <v>44682</v>
      </c>
      <c r="C2202" t="s">
        <v>298</v>
      </c>
      <c r="D2202" t="s">
        <v>175</v>
      </c>
      <c r="E2202">
        <v>127</v>
      </c>
      <c r="F2202" t="str">
        <f>INDEX(Branch[Area],MATCH(SOF[[#This Row],[Branch]],Branch[SortCode],0))</f>
        <v>North &amp; West</v>
      </c>
      <c r="G2202" t="str">
        <f>INDEX(Branch[Branch],MATCH(SOF[[#This Row],[Branch]],Branch[SortCode],0))</f>
        <v>Tullamore</v>
      </c>
      <c r="V2202">
        <v>990721</v>
      </c>
      <c r="W2202" t="str">
        <f t="shared" si="39"/>
        <v>11372110</v>
      </c>
    </row>
    <row r="2203" spans="1:23" x14ac:dyDescent="0.55000000000000004">
      <c r="A2203" s="21" t="b">
        <f>SOF[[#This Row],[RepDate]]='Monthly-Individual-Data'!A2208</f>
        <v>0</v>
      </c>
      <c r="B2203" s="21">
        <v>44682</v>
      </c>
      <c r="C2203" t="s">
        <v>296</v>
      </c>
      <c r="D2203" t="s">
        <v>109</v>
      </c>
      <c r="E2203">
        <v>111</v>
      </c>
      <c r="F2203" t="str">
        <f>INDEX(Branch[Area],MATCH(SOF[[#This Row],[Branch]],Branch[SortCode],0))</f>
        <v>North &amp; West</v>
      </c>
      <c r="G2203" t="str">
        <f>INDEX(Branch[Branch],MATCH(SOF[[#This Row],[Branch]],Branch[SortCode],0))</f>
        <v>Portlaoise</v>
      </c>
      <c r="V2203">
        <v>990722</v>
      </c>
      <c r="W2203" t="str">
        <f t="shared" si="39"/>
        <v>11172230</v>
      </c>
    </row>
    <row r="2204" spans="1:23" x14ac:dyDescent="0.55000000000000004">
      <c r="A2204" s="21" t="b">
        <f>SOF[[#This Row],[RepDate]]='Monthly-Individual-Data'!A2209</f>
        <v>0</v>
      </c>
      <c r="B2204" s="21">
        <v>44682</v>
      </c>
      <c r="C2204" t="s">
        <v>296</v>
      </c>
      <c r="D2204" t="s">
        <v>168</v>
      </c>
      <c r="E2204">
        <v>54</v>
      </c>
      <c r="F2204" t="str">
        <f>INDEX(Branch[Area],MATCH(SOF[[#This Row],[Branch]],Branch[SortCode],0))</f>
        <v>North &amp; West</v>
      </c>
      <c r="G2204" t="str">
        <f>INDEX(Branch[Branch],MATCH(SOF[[#This Row],[Branch]],Branch[SortCode],0))</f>
        <v>Portlaoise</v>
      </c>
      <c r="V2204">
        <v>990722</v>
      </c>
      <c r="W2204" t="str">
        <f t="shared" si="39"/>
        <v>11172230</v>
      </c>
    </row>
    <row r="2205" spans="1:23" x14ac:dyDescent="0.55000000000000004">
      <c r="A2205" s="21" t="b">
        <f>SOF[[#This Row],[RepDate]]='Monthly-Individual-Data'!A2210</f>
        <v>0</v>
      </c>
      <c r="B2205" s="21">
        <v>44682</v>
      </c>
      <c r="C2205" t="s">
        <v>296</v>
      </c>
      <c r="D2205" t="s">
        <v>169</v>
      </c>
      <c r="E2205">
        <v>137</v>
      </c>
      <c r="F2205" t="str">
        <f>INDEX(Branch[Area],MATCH(SOF[[#This Row],[Branch]],Branch[SortCode],0))</f>
        <v>North &amp; West</v>
      </c>
      <c r="G2205" t="str">
        <f>INDEX(Branch[Branch],MATCH(SOF[[#This Row],[Branch]],Branch[SortCode],0))</f>
        <v>Portlaoise</v>
      </c>
      <c r="V2205">
        <v>990722</v>
      </c>
      <c r="W2205" t="str">
        <f t="shared" si="39"/>
        <v>11172230</v>
      </c>
    </row>
    <row r="2206" spans="1:23" x14ac:dyDescent="0.55000000000000004">
      <c r="A2206" s="21" t="b">
        <f>SOF[[#This Row],[RepDate]]='Monthly-Individual-Data'!A2211</f>
        <v>0</v>
      </c>
      <c r="B2206" s="21">
        <v>44682</v>
      </c>
      <c r="C2206" t="s">
        <v>296</v>
      </c>
      <c r="D2206" t="s">
        <v>174</v>
      </c>
      <c r="E2206">
        <v>154</v>
      </c>
      <c r="F2206" t="str">
        <f>INDEX(Branch[Area],MATCH(SOF[[#This Row],[Branch]],Branch[SortCode],0))</f>
        <v>North &amp; West</v>
      </c>
      <c r="G2206" t="str">
        <f>INDEX(Branch[Branch],MATCH(SOF[[#This Row],[Branch]],Branch[SortCode],0))</f>
        <v>Portlaoise</v>
      </c>
      <c r="V2206">
        <v>990722</v>
      </c>
      <c r="W2206" t="str">
        <f t="shared" si="39"/>
        <v>11172230</v>
      </c>
    </row>
    <row r="2207" spans="1:23" x14ac:dyDescent="0.55000000000000004">
      <c r="A2207" s="21" t="b">
        <f>SOF[[#This Row],[RepDate]]='Monthly-Individual-Data'!A2212</f>
        <v>0</v>
      </c>
      <c r="B2207" s="21">
        <v>44682</v>
      </c>
      <c r="C2207" t="s">
        <v>293</v>
      </c>
      <c r="D2207" t="s">
        <v>109</v>
      </c>
      <c r="E2207">
        <v>63</v>
      </c>
      <c r="F2207" t="str">
        <f>INDEX(Branch[Area],MATCH(SOF[[#This Row],[Branch]],Branch[SortCode],0))</f>
        <v>North &amp; West</v>
      </c>
      <c r="G2207" t="str">
        <f>INDEX(Branch[Branch],MATCH(SOF[[#This Row],[Branch]],Branch[SortCode],0))</f>
        <v>131 O'Connell St</v>
      </c>
      <c r="V2207">
        <v>990724</v>
      </c>
      <c r="W2207" t="str">
        <f t="shared" si="39"/>
        <v>10872460</v>
      </c>
    </row>
    <row r="2208" spans="1:23" x14ac:dyDescent="0.55000000000000004">
      <c r="A2208" s="21" t="b">
        <f>SOF[[#This Row],[RepDate]]='Monthly-Individual-Data'!A2213</f>
        <v>0</v>
      </c>
      <c r="B2208" s="21">
        <v>44682</v>
      </c>
      <c r="C2208" t="s">
        <v>293</v>
      </c>
      <c r="D2208" t="s">
        <v>168</v>
      </c>
      <c r="E2208">
        <v>81</v>
      </c>
      <c r="F2208" t="str">
        <f>INDEX(Branch[Area],MATCH(SOF[[#This Row],[Branch]],Branch[SortCode],0))</f>
        <v>North &amp; West</v>
      </c>
      <c r="G2208" t="str">
        <f>INDEX(Branch[Branch],MATCH(SOF[[#This Row],[Branch]],Branch[SortCode],0))</f>
        <v>131 O'Connell St</v>
      </c>
      <c r="V2208">
        <v>990724</v>
      </c>
      <c r="W2208" t="str">
        <f t="shared" si="39"/>
        <v>10872460</v>
      </c>
    </row>
    <row r="2209" spans="1:23" x14ac:dyDescent="0.55000000000000004">
      <c r="A2209" s="21" t="b">
        <f>SOF[[#This Row],[RepDate]]='Monthly-Individual-Data'!A2214</f>
        <v>0</v>
      </c>
      <c r="B2209" s="21">
        <v>44682</v>
      </c>
      <c r="C2209" t="s">
        <v>293</v>
      </c>
      <c r="D2209" t="s">
        <v>169</v>
      </c>
      <c r="E2209">
        <v>15</v>
      </c>
      <c r="F2209" t="str">
        <f>INDEX(Branch[Area],MATCH(SOF[[#This Row],[Branch]],Branch[SortCode],0))</f>
        <v>North &amp; West</v>
      </c>
      <c r="G2209" t="str">
        <f>INDEX(Branch[Branch],MATCH(SOF[[#This Row],[Branch]],Branch[SortCode],0))</f>
        <v>131 O'Connell St</v>
      </c>
      <c r="V2209">
        <v>990724</v>
      </c>
      <c r="W2209" t="str">
        <f t="shared" si="39"/>
        <v>10872460</v>
      </c>
    </row>
    <row r="2210" spans="1:23" x14ac:dyDescent="0.55000000000000004">
      <c r="A2210" s="21" t="b">
        <f>SOF[[#This Row],[RepDate]]='Monthly-Individual-Data'!A2215</f>
        <v>0</v>
      </c>
      <c r="B2210" s="21">
        <v>44682</v>
      </c>
      <c r="C2210" t="s">
        <v>293</v>
      </c>
      <c r="D2210" t="s">
        <v>170</v>
      </c>
      <c r="E2210">
        <v>100</v>
      </c>
      <c r="F2210" t="str">
        <f>INDEX(Branch[Area],MATCH(SOF[[#This Row],[Branch]],Branch[SortCode],0))</f>
        <v>North &amp; West</v>
      </c>
      <c r="G2210" t="str">
        <f>INDEX(Branch[Branch],MATCH(SOF[[#This Row],[Branch]],Branch[SortCode],0))</f>
        <v>131 O'Connell St</v>
      </c>
      <c r="V2210">
        <v>990724</v>
      </c>
      <c r="W2210" t="str">
        <f t="shared" si="39"/>
        <v>10872460</v>
      </c>
    </row>
    <row r="2211" spans="1:23" x14ac:dyDescent="0.55000000000000004">
      <c r="A2211" s="21" t="b">
        <f>SOF[[#This Row],[RepDate]]='Monthly-Individual-Data'!A2216</f>
        <v>0</v>
      </c>
      <c r="B2211" s="21">
        <v>44682</v>
      </c>
      <c r="C2211" t="s">
        <v>293</v>
      </c>
      <c r="D2211" t="s">
        <v>171</v>
      </c>
      <c r="E2211">
        <v>144</v>
      </c>
      <c r="F2211" t="str">
        <f>INDEX(Branch[Area],MATCH(SOF[[#This Row],[Branch]],Branch[SortCode],0))</f>
        <v>North &amp; West</v>
      </c>
      <c r="G2211" t="str">
        <f>INDEX(Branch[Branch],MATCH(SOF[[#This Row],[Branch]],Branch[SortCode],0))</f>
        <v>131 O'Connell St</v>
      </c>
      <c r="V2211">
        <v>990724</v>
      </c>
      <c r="W2211" t="str">
        <f t="shared" si="39"/>
        <v>10872460</v>
      </c>
    </row>
    <row r="2212" spans="1:23" x14ac:dyDescent="0.55000000000000004">
      <c r="A2212" s="21" t="b">
        <f>SOF[[#This Row],[RepDate]]='Monthly-Individual-Data'!A2217</f>
        <v>0</v>
      </c>
      <c r="B2212" s="21">
        <v>44682</v>
      </c>
      <c r="C2212" t="s">
        <v>293</v>
      </c>
      <c r="D2212" t="s">
        <v>174</v>
      </c>
      <c r="E2212">
        <v>34</v>
      </c>
      <c r="F2212" t="str">
        <f>INDEX(Branch[Area],MATCH(SOF[[#This Row],[Branch]],Branch[SortCode],0))</f>
        <v>North &amp; West</v>
      </c>
      <c r="G2212" t="str">
        <f>INDEX(Branch[Branch],MATCH(SOF[[#This Row],[Branch]],Branch[SortCode],0))</f>
        <v>131 O'Connell St</v>
      </c>
      <c r="V2212">
        <v>990724</v>
      </c>
      <c r="W2212" t="str">
        <f t="shared" si="39"/>
        <v>10872460</v>
      </c>
    </row>
    <row r="2213" spans="1:23" x14ac:dyDescent="0.55000000000000004">
      <c r="A2213" s="21" t="b">
        <f>SOF[[#This Row],[RepDate]]='Monthly-Individual-Data'!A2218</f>
        <v>0</v>
      </c>
      <c r="B2213" s="21">
        <v>44682</v>
      </c>
      <c r="C2213" t="s">
        <v>293</v>
      </c>
      <c r="D2213" t="s">
        <v>175</v>
      </c>
      <c r="E2213">
        <v>146</v>
      </c>
      <c r="F2213" t="str">
        <f>INDEX(Branch[Area],MATCH(SOF[[#This Row],[Branch]],Branch[SortCode],0))</f>
        <v>North &amp; West</v>
      </c>
      <c r="G2213" t="str">
        <f>INDEX(Branch[Branch],MATCH(SOF[[#This Row],[Branch]],Branch[SortCode],0))</f>
        <v>131 O'Connell St</v>
      </c>
      <c r="V2213">
        <v>990724</v>
      </c>
      <c r="W2213" t="str">
        <f t="shared" si="39"/>
        <v>10872460</v>
      </c>
    </row>
    <row r="2214" spans="1:23" x14ac:dyDescent="0.55000000000000004">
      <c r="A2214" s="21" t="b">
        <f>SOF[[#This Row],[RepDate]]='Monthly-Individual-Data'!A2219</f>
        <v>0</v>
      </c>
      <c r="B2214" s="21">
        <v>44682</v>
      </c>
      <c r="C2214" t="s">
        <v>293</v>
      </c>
      <c r="D2214" t="s">
        <v>177</v>
      </c>
      <c r="E2214">
        <v>122</v>
      </c>
      <c r="F2214" t="str">
        <f>INDEX(Branch[Area],MATCH(SOF[[#This Row],[Branch]],Branch[SortCode],0))</f>
        <v>North &amp; West</v>
      </c>
      <c r="G2214" t="str">
        <f>INDEX(Branch[Branch],MATCH(SOF[[#This Row],[Branch]],Branch[SortCode],0))</f>
        <v>131 O'Connell St</v>
      </c>
      <c r="V2214">
        <v>990724</v>
      </c>
      <c r="W2214" t="str">
        <f t="shared" si="39"/>
        <v>10872460</v>
      </c>
    </row>
    <row r="2215" spans="1:23" x14ac:dyDescent="0.55000000000000004">
      <c r="A2215" s="21" t="b">
        <f>SOF[[#This Row],[RepDate]]='Monthly-Individual-Data'!A2220</f>
        <v>0</v>
      </c>
      <c r="B2215" s="21">
        <v>44682</v>
      </c>
      <c r="C2215" t="s">
        <v>293</v>
      </c>
      <c r="D2215" t="s">
        <v>180</v>
      </c>
      <c r="E2215">
        <v>9</v>
      </c>
      <c r="F2215" t="str">
        <f>INDEX(Branch[Area],MATCH(SOF[[#This Row],[Branch]],Branch[SortCode],0))</f>
        <v>North &amp; West</v>
      </c>
      <c r="G2215" t="str">
        <f>INDEX(Branch[Branch],MATCH(SOF[[#This Row],[Branch]],Branch[SortCode],0))</f>
        <v>131 O'Connell St</v>
      </c>
      <c r="V2215">
        <v>990724</v>
      </c>
      <c r="W2215" t="str">
        <f t="shared" si="39"/>
        <v>10872460</v>
      </c>
    </row>
    <row r="2216" spans="1:23" x14ac:dyDescent="0.55000000000000004">
      <c r="A2216" s="21" t="b">
        <f>SOF[[#This Row],[RepDate]]='Monthly-Individual-Data'!A2221</f>
        <v>0</v>
      </c>
      <c r="B2216" s="21">
        <v>44682</v>
      </c>
      <c r="C2216" t="s">
        <v>293</v>
      </c>
      <c r="D2216" t="s">
        <v>181</v>
      </c>
      <c r="E2216">
        <v>101</v>
      </c>
      <c r="F2216" t="str">
        <f>INDEX(Branch[Area],MATCH(SOF[[#This Row],[Branch]],Branch[SortCode],0))</f>
        <v>North &amp; West</v>
      </c>
      <c r="G2216" t="str">
        <f>INDEX(Branch[Branch],MATCH(SOF[[#This Row],[Branch]],Branch[SortCode],0))</f>
        <v>131 O'Connell St</v>
      </c>
      <c r="V2216">
        <v>990724</v>
      </c>
      <c r="W2216" t="str">
        <f t="shared" si="39"/>
        <v>10872460</v>
      </c>
    </row>
    <row r="2217" spans="1:23" x14ac:dyDescent="0.55000000000000004">
      <c r="A2217" s="21" t="b">
        <f>SOF[[#This Row],[RepDate]]='Monthly-Individual-Data'!A2222</f>
        <v>0</v>
      </c>
      <c r="B2217" s="21">
        <v>44682</v>
      </c>
      <c r="C2217" t="s">
        <v>293</v>
      </c>
      <c r="D2217" t="s">
        <v>182</v>
      </c>
      <c r="E2217">
        <v>111</v>
      </c>
      <c r="F2217" t="str">
        <f>INDEX(Branch[Area],MATCH(SOF[[#This Row],[Branch]],Branch[SortCode],0))</f>
        <v>North &amp; West</v>
      </c>
      <c r="G2217" t="str">
        <f>INDEX(Branch[Branch],MATCH(SOF[[#This Row],[Branch]],Branch[SortCode],0))</f>
        <v>131 O'Connell St</v>
      </c>
      <c r="V2217">
        <v>990724</v>
      </c>
      <c r="W2217" t="str">
        <f t="shared" si="39"/>
        <v>10872460</v>
      </c>
    </row>
    <row r="2218" spans="1:23" x14ac:dyDescent="0.55000000000000004">
      <c r="A2218" s="21" t="b">
        <f>SOF[[#This Row],[RepDate]]='Monthly-Individual-Data'!A2223</f>
        <v>0</v>
      </c>
      <c r="B2218" s="21">
        <v>44682</v>
      </c>
      <c r="C2218" t="s">
        <v>287</v>
      </c>
      <c r="D2218" t="s">
        <v>109</v>
      </c>
      <c r="E2218">
        <v>134</v>
      </c>
      <c r="F2218" t="str">
        <f>INDEX(Branch[Area],MATCH(SOF[[#This Row],[Branch]],Branch[SortCode],0))</f>
        <v>North &amp; West</v>
      </c>
      <c r="G2218" t="str">
        <f>INDEX(Branch[Branch],MATCH(SOF[[#This Row],[Branch]],Branch[SortCode],0))</f>
        <v>Eyre Square</v>
      </c>
      <c r="V2218">
        <v>990725</v>
      </c>
      <c r="W2218" t="str">
        <f t="shared" si="39"/>
        <v>10272512</v>
      </c>
    </row>
    <row r="2219" spans="1:23" x14ac:dyDescent="0.55000000000000004">
      <c r="A2219" s="21" t="b">
        <f>SOF[[#This Row],[RepDate]]='Monthly-Individual-Data'!A2224</f>
        <v>0</v>
      </c>
      <c r="B2219" s="21">
        <v>44682</v>
      </c>
      <c r="C2219" t="s">
        <v>295</v>
      </c>
      <c r="D2219" t="s">
        <v>109</v>
      </c>
      <c r="E2219">
        <v>13</v>
      </c>
      <c r="F2219" t="str">
        <f>INDEX(Branch[Area],MATCH(SOF[[#This Row],[Branch]],Branch[SortCode],0))</f>
        <v>North &amp; West</v>
      </c>
      <c r="G2219" t="str">
        <f>INDEX(Branch[Branch],MATCH(SOF[[#This Row],[Branch]],Branch[SortCode],0))</f>
        <v>Castletroy</v>
      </c>
      <c r="V2219">
        <v>990726</v>
      </c>
      <c r="W2219" t="str">
        <f t="shared" si="39"/>
        <v>11072640</v>
      </c>
    </row>
    <row r="2220" spans="1:23" x14ac:dyDescent="0.55000000000000004">
      <c r="A2220" s="21" t="b">
        <f>SOF[[#This Row],[RepDate]]='Monthly-Individual-Data'!A2225</f>
        <v>0</v>
      </c>
      <c r="B2220" s="21">
        <v>44682</v>
      </c>
      <c r="C2220" t="s">
        <v>295</v>
      </c>
      <c r="D2220" t="s">
        <v>169</v>
      </c>
      <c r="E2220">
        <v>139</v>
      </c>
      <c r="F2220" t="str">
        <f>INDEX(Branch[Area],MATCH(SOF[[#This Row],[Branch]],Branch[SortCode],0))</f>
        <v>North &amp; West</v>
      </c>
      <c r="G2220" t="str">
        <f>INDEX(Branch[Branch],MATCH(SOF[[#This Row],[Branch]],Branch[SortCode],0))</f>
        <v>Castletroy</v>
      </c>
      <c r="V2220">
        <v>990726</v>
      </c>
      <c r="W2220" t="str">
        <f t="shared" si="39"/>
        <v>11072640</v>
      </c>
    </row>
    <row r="2221" spans="1:23" x14ac:dyDescent="0.55000000000000004">
      <c r="A2221" s="21" t="b">
        <f>SOF[[#This Row],[RepDate]]='Monthly-Individual-Data'!A2226</f>
        <v>0</v>
      </c>
      <c r="B2221" s="21">
        <v>44682</v>
      </c>
      <c r="C2221" t="s">
        <v>295</v>
      </c>
      <c r="D2221" t="s">
        <v>175</v>
      </c>
      <c r="E2221">
        <v>102</v>
      </c>
      <c r="F2221" t="str">
        <f>INDEX(Branch[Area],MATCH(SOF[[#This Row],[Branch]],Branch[SortCode],0))</f>
        <v>North &amp; West</v>
      </c>
      <c r="G2221" t="str">
        <f>INDEX(Branch[Branch],MATCH(SOF[[#This Row],[Branch]],Branch[SortCode],0))</f>
        <v>Castletroy</v>
      </c>
      <c r="V2221">
        <v>990726</v>
      </c>
      <c r="W2221" t="str">
        <f t="shared" si="39"/>
        <v>11072640</v>
      </c>
    </row>
    <row r="2222" spans="1:23" x14ac:dyDescent="0.55000000000000004">
      <c r="A2222" s="21" t="b">
        <f>SOF[[#This Row],[RepDate]]='Monthly-Individual-Data'!A2227</f>
        <v>0</v>
      </c>
      <c r="B2222" s="21">
        <v>44682</v>
      </c>
      <c r="C2222" t="s">
        <v>291</v>
      </c>
      <c r="D2222" t="s">
        <v>168</v>
      </c>
      <c r="E2222">
        <v>10</v>
      </c>
      <c r="F2222" t="str">
        <f>INDEX(Branch[Area],MATCH(SOF[[#This Row],[Branch]],Branch[SortCode],0))</f>
        <v>North &amp; West</v>
      </c>
      <c r="G2222" t="str">
        <f>INDEX(Branch[Branch],MATCH(SOF[[#This Row],[Branch]],Branch[SortCode],0))</f>
        <v>Newcastlewest</v>
      </c>
      <c r="V2222">
        <v>990727</v>
      </c>
      <c r="W2222" t="str">
        <f t="shared" si="39"/>
        <v>10672780</v>
      </c>
    </row>
    <row r="2223" spans="1:23" x14ac:dyDescent="0.55000000000000004">
      <c r="A2223" s="21" t="b">
        <f>SOF[[#This Row],[RepDate]]='Monthly-Individual-Data'!A2228</f>
        <v>0</v>
      </c>
      <c r="B2223" s="21">
        <v>44682</v>
      </c>
      <c r="C2223" t="s">
        <v>291</v>
      </c>
      <c r="D2223" t="s">
        <v>169</v>
      </c>
      <c r="E2223">
        <v>65</v>
      </c>
      <c r="F2223" t="str">
        <f>INDEX(Branch[Area],MATCH(SOF[[#This Row],[Branch]],Branch[SortCode],0))</f>
        <v>North &amp; West</v>
      </c>
      <c r="G2223" t="str">
        <f>INDEX(Branch[Branch],MATCH(SOF[[#This Row],[Branch]],Branch[SortCode],0))</f>
        <v>Newcastlewest</v>
      </c>
      <c r="V2223">
        <v>990727</v>
      </c>
      <c r="W2223" t="str">
        <f t="shared" si="39"/>
        <v>10672780</v>
      </c>
    </row>
    <row r="2224" spans="1:23" x14ac:dyDescent="0.55000000000000004">
      <c r="A2224" s="21" t="b">
        <f>SOF[[#This Row],[RepDate]]='Monthly-Individual-Data'!A2229</f>
        <v>0</v>
      </c>
      <c r="B2224" s="21">
        <v>44682</v>
      </c>
      <c r="C2224" t="s">
        <v>291</v>
      </c>
      <c r="D2224" t="s">
        <v>174</v>
      </c>
      <c r="E2224">
        <v>3</v>
      </c>
      <c r="F2224" t="str">
        <f>INDEX(Branch[Area],MATCH(SOF[[#This Row],[Branch]],Branch[SortCode],0))</f>
        <v>North &amp; West</v>
      </c>
      <c r="G2224" t="str">
        <f>INDEX(Branch[Branch],MATCH(SOF[[#This Row],[Branch]],Branch[SortCode],0))</f>
        <v>Newcastlewest</v>
      </c>
      <c r="V2224">
        <v>990727</v>
      </c>
      <c r="W2224" t="str">
        <f t="shared" si="39"/>
        <v>10672780</v>
      </c>
    </row>
    <row r="2225" spans="1:23" x14ac:dyDescent="0.55000000000000004">
      <c r="A2225" s="21" t="b">
        <f>SOF[[#This Row],[RepDate]]='Monthly-Individual-Data'!A2230</f>
        <v>0</v>
      </c>
      <c r="B2225" s="21">
        <v>44682</v>
      </c>
      <c r="C2225" t="s">
        <v>291</v>
      </c>
      <c r="D2225" t="s">
        <v>182</v>
      </c>
      <c r="E2225">
        <v>147</v>
      </c>
      <c r="F2225" t="str">
        <f>INDEX(Branch[Area],MATCH(SOF[[#This Row],[Branch]],Branch[SortCode],0))</f>
        <v>North &amp; West</v>
      </c>
      <c r="G2225" t="str">
        <f>INDEX(Branch[Branch],MATCH(SOF[[#This Row],[Branch]],Branch[SortCode],0))</f>
        <v>Newcastlewest</v>
      </c>
      <c r="V2225">
        <v>990727</v>
      </c>
      <c r="W2225" t="str">
        <f t="shared" si="39"/>
        <v>10672780</v>
      </c>
    </row>
    <row r="2226" spans="1:23" x14ac:dyDescent="0.55000000000000004">
      <c r="A2226" s="21" t="b">
        <f>SOF[[#This Row],[RepDate]]='Monthly-Individual-Data'!A2231</f>
        <v>0</v>
      </c>
      <c r="B2226" s="21">
        <v>44682</v>
      </c>
      <c r="C2226" t="s">
        <v>290</v>
      </c>
      <c r="D2226" t="s">
        <v>109</v>
      </c>
      <c r="E2226">
        <v>38</v>
      </c>
      <c r="F2226" t="str">
        <f>INDEX(Branch[Area],MATCH(SOF[[#This Row],[Branch]],Branch[SortCode],0))</f>
        <v>North &amp; West</v>
      </c>
      <c r="G2226" t="str">
        <f>INDEX(Branch[Branch],MATCH(SOF[[#This Row],[Branch]],Branch[SortCode],0))</f>
        <v>Ennis</v>
      </c>
      <c r="V2226">
        <v>990728</v>
      </c>
      <c r="W2226" t="str">
        <f t="shared" si="39"/>
        <v>10572890</v>
      </c>
    </row>
    <row r="2227" spans="1:23" x14ac:dyDescent="0.55000000000000004">
      <c r="A2227" s="21" t="b">
        <f>SOF[[#This Row],[RepDate]]='Monthly-Individual-Data'!A2232</f>
        <v>0</v>
      </c>
      <c r="B2227" s="21">
        <v>44682</v>
      </c>
      <c r="C2227" t="s">
        <v>290</v>
      </c>
      <c r="D2227" t="s">
        <v>168</v>
      </c>
      <c r="E2227">
        <v>154</v>
      </c>
      <c r="F2227" t="str">
        <f>INDEX(Branch[Area],MATCH(SOF[[#This Row],[Branch]],Branch[SortCode],0))</f>
        <v>North &amp; West</v>
      </c>
      <c r="G2227" t="str">
        <f>INDEX(Branch[Branch],MATCH(SOF[[#This Row],[Branch]],Branch[SortCode],0))</f>
        <v>Ennis</v>
      </c>
      <c r="V2227">
        <v>990728</v>
      </c>
      <c r="W2227" t="str">
        <f t="shared" si="39"/>
        <v>10572890</v>
      </c>
    </row>
    <row r="2228" spans="1:23" x14ac:dyDescent="0.55000000000000004">
      <c r="A2228" s="21" t="b">
        <f>SOF[[#This Row],[RepDate]]='Monthly-Individual-Data'!A2233</f>
        <v>0</v>
      </c>
      <c r="B2228" s="21">
        <v>44682</v>
      </c>
      <c r="C2228" t="s">
        <v>290</v>
      </c>
      <c r="D2228" t="s">
        <v>169</v>
      </c>
      <c r="E2228">
        <v>8</v>
      </c>
      <c r="F2228" t="str">
        <f>INDEX(Branch[Area],MATCH(SOF[[#This Row],[Branch]],Branch[SortCode],0))</f>
        <v>North &amp; West</v>
      </c>
      <c r="G2228" t="str">
        <f>INDEX(Branch[Branch],MATCH(SOF[[#This Row],[Branch]],Branch[SortCode],0))</f>
        <v>Ennis</v>
      </c>
      <c r="V2228">
        <v>990728</v>
      </c>
      <c r="W2228" t="str">
        <f t="shared" si="39"/>
        <v>10572890</v>
      </c>
    </row>
    <row r="2229" spans="1:23" x14ac:dyDescent="0.55000000000000004">
      <c r="A2229" s="21" t="b">
        <f>SOF[[#This Row],[RepDate]]='Monthly-Individual-Data'!A2234</f>
        <v>0</v>
      </c>
      <c r="B2229" s="21">
        <v>44682</v>
      </c>
      <c r="C2229" t="s">
        <v>290</v>
      </c>
      <c r="D2229" t="s">
        <v>171</v>
      </c>
      <c r="E2229">
        <v>36</v>
      </c>
      <c r="F2229" t="str">
        <f>INDEX(Branch[Area],MATCH(SOF[[#This Row],[Branch]],Branch[SortCode],0))</f>
        <v>North &amp; West</v>
      </c>
      <c r="G2229" t="str">
        <f>INDEX(Branch[Branch],MATCH(SOF[[#This Row],[Branch]],Branch[SortCode],0))</f>
        <v>Ennis</v>
      </c>
      <c r="V2229">
        <v>990728</v>
      </c>
      <c r="W2229" t="str">
        <f t="shared" si="39"/>
        <v>10572890</v>
      </c>
    </row>
    <row r="2230" spans="1:23" x14ac:dyDescent="0.55000000000000004">
      <c r="A2230" s="21" t="b">
        <f>SOF[[#This Row],[RepDate]]='Monthly-Individual-Data'!A2235</f>
        <v>0</v>
      </c>
      <c r="B2230" s="21">
        <v>44682</v>
      </c>
      <c r="C2230" t="s">
        <v>290</v>
      </c>
      <c r="D2230" t="s">
        <v>172</v>
      </c>
      <c r="E2230">
        <v>58</v>
      </c>
      <c r="F2230" t="str">
        <f>INDEX(Branch[Area],MATCH(SOF[[#This Row],[Branch]],Branch[SortCode],0))</f>
        <v>North &amp; West</v>
      </c>
      <c r="G2230" t="str">
        <f>INDEX(Branch[Branch],MATCH(SOF[[#This Row],[Branch]],Branch[SortCode],0))</f>
        <v>Ennis</v>
      </c>
      <c r="V2230">
        <v>990728</v>
      </c>
      <c r="W2230" t="str">
        <f t="shared" si="39"/>
        <v>10572890</v>
      </c>
    </row>
    <row r="2231" spans="1:23" x14ac:dyDescent="0.55000000000000004">
      <c r="A2231" s="21" t="b">
        <f>SOF[[#This Row],[RepDate]]='Monthly-Individual-Data'!A2236</f>
        <v>0</v>
      </c>
      <c r="B2231" s="21">
        <v>44682</v>
      </c>
      <c r="C2231" t="s">
        <v>290</v>
      </c>
      <c r="D2231" t="s">
        <v>174</v>
      </c>
      <c r="E2231">
        <v>69</v>
      </c>
      <c r="F2231" t="str">
        <f>INDEX(Branch[Area],MATCH(SOF[[#This Row],[Branch]],Branch[SortCode],0))</f>
        <v>North &amp; West</v>
      </c>
      <c r="G2231" t="str">
        <f>INDEX(Branch[Branch],MATCH(SOF[[#This Row],[Branch]],Branch[SortCode],0))</f>
        <v>Ennis</v>
      </c>
      <c r="V2231">
        <v>990728</v>
      </c>
      <c r="W2231" t="str">
        <f t="shared" si="39"/>
        <v>10572890</v>
      </c>
    </row>
    <row r="2232" spans="1:23" x14ac:dyDescent="0.55000000000000004">
      <c r="A2232" s="21" t="b">
        <f>SOF[[#This Row],[RepDate]]='Monthly-Individual-Data'!A2237</f>
        <v>0</v>
      </c>
      <c r="B2232" s="21">
        <v>44682</v>
      </c>
      <c r="C2232" t="s">
        <v>290</v>
      </c>
      <c r="D2232" t="s">
        <v>175</v>
      </c>
      <c r="E2232">
        <v>60</v>
      </c>
      <c r="F2232" t="str">
        <f>INDEX(Branch[Area],MATCH(SOF[[#This Row],[Branch]],Branch[SortCode],0))</f>
        <v>North &amp; West</v>
      </c>
      <c r="G2232" t="str">
        <f>INDEX(Branch[Branch],MATCH(SOF[[#This Row],[Branch]],Branch[SortCode],0))</f>
        <v>Ennis</v>
      </c>
      <c r="V2232">
        <v>990728</v>
      </c>
      <c r="W2232" t="str">
        <f t="shared" si="39"/>
        <v>10572890</v>
      </c>
    </row>
    <row r="2233" spans="1:23" x14ac:dyDescent="0.55000000000000004">
      <c r="A2233" s="21" t="b">
        <f>SOF[[#This Row],[RepDate]]='Monthly-Individual-Data'!A2238</f>
        <v>0</v>
      </c>
      <c r="B2233" s="21">
        <v>44682</v>
      </c>
      <c r="C2233" t="s">
        <v>290</v>
      </c>
      <c r="D2233" t="s">
        <v>179</v>
      </c>
      <c r="E2233">
        <v>119</v>
      </c>
      <c r="F2233" t="str">
        <f>INDEX(Branch[Area],MATCH(SOF[[#This Row],[Branch]],Branch[SortCode],0))</f>
        <v>North &amp; West</v>
      </c>
      <c r="G2233" t="str">
        <f>INDEX(Branch[Branch],MATCH(SOF[[#This Row],[Branch]],Branch[SortCode],0))</f>
        <v>Ennis</v>
      </c>
      <c r="V2233">
        <v>990728</v>
      </c>
      <c r="W2233" t="str">
        <f t="shared" si="39"/>
        <v>10572890</v>
      </c>
    </row>
    <row r="2234" spans="1:23" x14ac:dyDescent="0.55000000000000004">
      <c r="A2234" s="21" t="b">
        <f>SOF[[#This Row],[RepDate]]='Monthly-Individual-Data'!A2239</f>
        <v>0</v>
      </c>
      <c r="B2234" s="21">
        <v>44682</v>
      </c>
      <c r="C2234" t="s">
        <v>290</v>
      </c>
      <c r="D2234" t="s">
        <v>180</v>
      </c>
      <c r="E2234">
        <v>57</v>
      </c>
      <c r="F2234" t="str">
        <f>INDEX(Branch[Area],MATCH(SOF[[#This Row],[Branch]],Branch[SortCode],0))</f>
        <v>North &amp; West</v>
      </c>
      <c r="G2234" t="str">
        <f>INDEX(Branch[Branch],MATCH(SOF[[#This Row],[Branch]],Branch[SortCode],0))</f>
        <v>Ennis</v>
      </c>
      <c r="V2234">
        <v>990728</v>
      </c>
      <c r="W2234" t="str">
        <f t="shared" si="39"/>
        <v>10572890</v>
      </c>
    </row>
    <row r="2235" spans="1:23" x14ac:dyDescent="0.55000000000000004">
      <c r="A2235" s="21" t="b">
        <f>SOF[[#This Row],[RepDate]]='Monthly-Individual-Data'!A2240</f>
        <v>0</v>
      </c>
      <c r="B2235" s="21">
        <v>44682</v>
      </c>
      <c r="C2235" t="s">
        <v>285</v>
      </c>
      <c r="D2235" t="s">
        <v>109</v>
      </c>
      <c r="E2235">
        <v>8</v>
      </c>
      <c r="F2235" t="str">
        <f>INDEX(Branch[Area],MATCH(SOF[[#This Row],[Branch]],Branch[SortCode],0))</f>
        <v>North &amp; West</v>
      </c>
      <c r="G2235" t="str">
        <f>INDEX(Branch[Branch],MATCH(SOF[[#This Row],[Branch]],Branch[SortCode],0))</f>
        <v>Castlebar</v>
      </c>
      <c r="V2235">
        <v>990729</v>
      </c>
      <c r="W2235" t="str">
        <f t="shared" si="39"/>
        <v>10072914</v>
      </c>
    </row>
    <row r="2236" spans="1:23" x14ac:dyDescent="0.55000000000000004">
      <c r="A2236" s="21" t="b">
        <f>SOF[[#This Row],[RepDate]]='Monthly-Individual-Data'!A2241</f>
        <v>0</v>
      </c>
      <c r="B2236" s="21">
        <v>44682</v>
      </c>
      <c r="C2236" t="s">
        <v>285</v>
      </c>
      <c r="D2236" t="s">
        <v>169</v>
      </c>
      <c r="E2236">
        <v>126</v>
      </c>
      <c r="F2236" t="str">
        <f>INDEX(Branch[Area],MATCH(SOF[[#This Row],[Branch]],Branch[SortCode],0))</f>
        <v>North &amp; West</v>
      </c>
      <c r="G2236" t="str">
        <f>INDEX(Branch[Branch],MATCH(SOF[[#This Row],[Branch]],Branch[SortCode],0))</f>
        <v>Castlebar</v>
      </c>
      <c r="V2236">
        <v>990729</v>
      </c>
      <c r="W2236" t="str">
        <f t="shared" si="39"/>
        <v>10072914</v>
      </c>
    </row>
    <row r="2237" spans="1:23" x14ac:dyDescent="0.55000000000000004">
      <c r="A2237" s="21" t="b">
        <f>SOF[[#This Row],[RepDate]]='Monthly-Individual-Data'!A2242</f>
        <v>0</v>
      </c>
      <c r="B2237" s="21">
        <v>44682</v>
      </c>
      <c r="C2237" t="s">
        <v>285</v>
      </c>
      <c r="D2237" t="s">
        <v>175</v>
      </c>
      <c r="E2237">
        <v>85</v>
      </c>
      <c r="F2237" t="str">
        <f>INDEX(Branch[Area],MATCH(SOF[[#This Row],[Branch]],Branch[SortCode],0))</f>
        <v>North &amp; West</v>
      </c>
      <c r="G2237" t="str">
        <f>INDEX(Branch[Branch],MATCH(SOF[[#This Row],[Branch]],Branch[SortCode],0))</f>
        <v>Castlebar</v>
      </c>
      <c r="V2237">
        <v>990729</v>
      </c>
      <c r="W2237" t="str">
        <f t="shared" si="39"/>
        <v>10072914</v>
      </c>
    </row>
    <row r="2238" spans="1:23" x14ac:dyDescent="0.55000000000000004">
      <c r="A2238" s="21" t="b">
        <f>SOF[[#This Row],[RepDate]]='Monthly-Individual-Data'!A2243</f>
        <v>0</v>
      </c>
      <c r="B2238" s="21">
        <v>44682</v>
      </c>
      <c r="C2238" t="s">
        <v>284</v>
      </c>
      <c r="D2238" t="s">
        <v>109</v>
      </c>
      <c r="E2238">
        <v>39</v>
      </c>
      <c r="F2238" t="str">
        <f>INDEX(Branch[Area],MATCH(SOF[[#This Row],[Branch]],Branch[SortCode],0))</f>
        <v>North &amp; West</v>
      </c>
      <c r="G2238" t="str">
        <f>INDEX(Branch[Branch],MATCH(SOF[[#This Row],[Branch]],Branch[SortCode],0))</f>
        <v>Ballina</v>
      </c>
      <c r="V2238">
        <v>990730</v>
      </c>
      <c r="W2238" t="str">
        <f t="shared" si="39"/>
        <v>99730150</v>
      </c>
    </row>
    <row r="2239" spans="1:23" x14ac:dyDescent="0.55000000000000004">
      <c r="A2239" s="21" t="b">
        <f>SOF[[#This Row],[RepDate]]='Monthly-Individual-Data'!A2244</f>
        <v>0</v>
      </c>
      <c r="B2239" s="21">
        <v>44682</v>
      </c>
      <c r="C2239" t="s">
        <v>284</v>
      </c>
      <c r="D2239" t="s">
        <v>168</v>
      </c>
      <c r="E2239">
        <v>56</v>
      </c>
      <c r="F2239" t="str">
        <f>INDEX(Branch[Area],MATCH(SOF[[#This Row],[Branch]],Branch[SortCode],0))</f>
        <v>North &amp; West</v>
      </c>
      <c r="G2239" t="str">
        <f>INDEX(Branch[Branch],MATCH(SOF[[#This Row],[Branch]],Branch[SortCode],0))</f>
        <v>Ballina</v>
      </c>
      <c r="V2239">
        <v>990730</v>
      </c>
      <c r="W2239" t="str">
        <f t="shared" si="39"/>
        <v>99730150</v>
      </c>
    </row>
    <row r="2240" spans="1:23" x14ac:dyDescent="0.55000000000000004">
      <c r="A2240" s="21" t="b">
        <f>SOF[[#This Row],[RepDate]]='Monthly-Individual-Data'!A2245</f>
        <v>0</v>
      </c>
      <c r="B2240" s="21">
        <v>44682</v>
      </c>
      <c r="C2240" t="s">
        <v>284</v>
      </c>
      <c r="D2240" t="s">
        <v>169</v>
      </c>
      <c r="E2240">
        <v>12</v>
      </c>
      <c r="F2240" t="str">
        <f>INDEX(Branch[Area],MATCH(SOF[[#This Row],[Branch]],Branch[SortCode],0))</f>
        <v>North &amp; West</v>
      </c>
      <c r="G2240" t="str">
        <f>INDEX(Branch[Branch],MATCH(SOF[[#This Row],[Branch]],Branch[SortCode],0))</f>
        <v>Ballina</v>
      </c>
      <c r="V2240">
        <v>990730</v>
      </c>
      <c r="W2240" t="str">
        <f t="shared" si="39"/>
        <v>99730150</v>
      </c>
    </row>
    <row r="2241" spans="1:23" x14ac:dyDescent="0.55000000000000004">
      <c r="A2241" s="21" t="b">
        <f>SOF[[#This Row],[RepDate]]='Monthly-Individual-Data'!A2246</f>
        <v>0</v>
      </c>
      <c r="B2241" s="21">
        <v>44682</v>
      </c>
      <c r="C2241" t="s">
        <v>284</v>
      </c>
      <c r="D2241" t="s">
        <v>174</v>
      </c>
      <c r="E2241">
        <v>127</v>
      </c>
      <c r="F2241" t="str">
        <f>INDEX(Branch[Area],MATCH(SOF[[#This Row],[Branch]],Branch[SortCode],0))</f>
        <v>North &amp; West</v>
      </c>
      <c r="G2241" t="str">
        <f>INDEX(Branch[Branch],MATCH(SOF[[#This Row],[Branch]],Branch[SortCode],0))</f>
        <v>Ballina</v>
      </c>
      <c r="V2241">
        <v>990730</v>
      </c>
      <c r="W2241" t="str">
        <f t="shared" si="39"/>
        <v>99730150</v>
      </c>
    </row>
    <row r="2242" spans="1:23" x14ac:dyDescent="0.55000000000000004">
      <c r="A2242" s="21" t="b">
        <f>SOF[[#This Row],[RepDate]]='Monthly-Individual-Data'!A2247</f>
        <v>0</v>
      </c>
      <c r="B2242" s="21">
        <v>44682</v>
      </c>
      <c r="C2242" t="s">
        <v>277</v>
      </c>
      <c r="D2242" t="s">
        <v>109</v>
      </c>
      <c r="E2242">
        <v>131</v>
      </c>
      <c r="F2242" t="str">
        <f>INDEX(Branch[Area],MATCH(SOF[[#This Row],[Branch]],Branch[SortCode],0))</f>
        <v>North &amp; West</v>
      </c>
      <c r="G2242" t="str">
        <f>INDEX(Branch[Branch],MATCH(SOF[[#This Row],[Branch]],Branch[SortCode],0))</f>
        <v>Longford</v>
      </c>
      <c r="V2242">
        <v>990731</v>
      </c>
      <c r="W2242" t="str">
        <f t="shared" si="39"/>
        <v>92731220</v>
      </c>
    </row>
    <row r="2243" spans="1:23" x14ac:dyDescent="0.55000000000000004">
      <c r="A2243" s="21" t="b">
        <f>SOF[[#This Row],[RepDate]]='Monthly-Individual-Data'!A2248</f>
        <v>0</v>
      </c>
      <c r="B2243" s="21">
        <v>44682</v>
      </c>
      <c r="C2243" t="s">
        <v>277</v>
      </c>
      <c r="D2243" t="s">
        <v>174</v>
      </c>
      <c r="E2243">
        <v>148</v>
      </c>
      <c r="F2243" t="str">
        <f>INDEX(Branch[Area],MATCH(SOF[[#This Row],[Branch]],Branch[SortCode],0))</f>
        <v>North &amp; West</v>
      </c>
      <c r="G2243" t="str">
        <f>INDEX(Branch[Branch],MATCH(SOF[[#This Row],[Branch]],Branch[SortCode],0))</f>
        <v>Longford</v>
      </c>
      <c r="V2243">
        <v>990731</v>
      </c>
      <c r="W2243" t="str">
        <f t="shared" ref="W2243:W2306" si="40">VLOOKUP(V2243,R:S,2,0)</f>
        <v>92731220</v>
      </c>
    </row>
    <row r="2244" spans="1:23" x14ac:dyDescent="0.55000000000000004">
      <c r="A2244" s="21" t="b">
        <f>SOF[[#This Row],[RepDate]]='Monthly-Individual-Data'!A2249</f>
        <v>0</v>
      </c>
      <c r="B2244" s="21">
        <v>44682</v>
      </c>
      <c r="C2244" t="s">
        <v>297</v>
      </c>
      <c r="D2244" t="s">
        <v>109</v>
      </c>
      <c r="E2244">
        <v>3</v>
      </c>
      <c r="F2244" t="str">
        <f>INDEX(Branch[Area],MATCH(SOF[[#This Row],[Branch]],Branch[SortCode],0))</f>
        <v>North &amp; West</v>
      </c>
      <c r="G2244" t="str">
        <f>INDEX(Branch[Branch],MATCH(SOF[[#This Row],[Branch]],Branch[SortCode],0))</f>
        <v>Mullingar</v>
      </c>
      <c r="V2244">
        <v>990733</v>
      </c>
      <c r="W2244" t="str">
        <f t="shared" si="40"/>
        <v>11273320</v>
      </c>
    </row>
    <row r="2245" spans="1:23" x14ac:dyDescent="0.55000000000000004">
      <c r="A2245" s="21" t="b">
        <f>SOF[[#This Row],[RepDate]]='Monthly-Individual-Data'!A2250</f>
        <v>0</v>
      </c>
      <c r="B2245" s="21">
        <v>44682</v>
      </c>
      <c r="C2245" t="s">
        <v>297</v>
      </c>
      <c r="D2245" t="s">
        <v>168</v>
      </c>
      <c r="E2245">
        <v>54</v>
      </c>
      <c r="F2245" t="str">
        <f>INDEX(Branch[Area],MATCH(SOF[[#This Row],[Branch]],Branch[SortCode],0))</f>
        <v>North &amp; West</v>
      </c>
      <c r="G2245" t="str">
        <f>INDEX(Branch[Branch],MATCH(SOF[[#This Row],[Branch]],Branch[SortCode],0))</f>
        <v>Mullingar</v>
      </c>
      <c r="V2245">
        <v>990733</v>
      </c>
      <c r="W2245" t="str">
        <f t="shared" si="40"/>
        <v>11273320</v>
      </c>
    </row>
    <row r="2246" spans="1:23" x14ac:dyDescent="0.55000000000000004">
      <c r="A2246" s="21" t="b">
        <f>SOF[[#This Row],[RepDate]]='Monthly-Individual-Data'!A2251</f>
        <v>0</v>
      </c>
      <c r="B2246" s="21">
        <v>44682</v>
      </c>
      <c r="C2246" t="s">
        <v>297</v>
      </c>
      <c r="D2246" t="s">
        <v>169</v>
      </c>
      <c r="E2246">
        <v>107</v>
      </c>
      <c r="F2246" t="str">
        <f>INDEX(Branch[Area],MATCH(SOF[[#This Row],[Branch]],Branch[SortCode],0))</f>
        <v>North &amp; West</v>
      </c>
      <c r="G2246" t="str">
        <f>INDEX(Branch[Branch],MATCH(SOF[[#This Row],[Branch]],Branch[SortCode],0))</f>
        <v>Mullingar</v>
      </c>
      <c r="V2246">
        <v>990733</v>
      </c>
      <c r="W2246" t="str">
        <f t="shared" si="40"/>
        <v>11273320</v>
      </c>
    </row>
    <row r="2247" spans="1:23" x14ac:dyDescent="0.55000000000000004">
      <c r="A2247" s="21" t="b">
        <f>SOF[[#This Row],[RepDate]]='Monthly-Individual-Data'!A2252</f>
        <v>0</v>
      </c>
      <c r="B2247" s="21">
        <v>44682</v>
      </c>
      <c r="C2247" t="s">
        <v>297</v>
      </c>
      <c r="D2247" t="s">
        <v>174</v>
      </c>
      <c r="E2247">
        <v>58</v>
      </c>
      <c r="F2247" t="str">
        <f>INDEX(Branch[Area],MATCH(SOF[[#This Row],[Branch]],Branch[SortCode],0))</f>
        <v>North &amp; West</v>
      </c>
      <c r="G2247" t="str">
        <f>INDEX(Branch[Branch],MATCH(SOF[[#This Row],[Branch]],Branch[SortCode],0))</f>
        <v>Mullingar</v>
      </c>
      <c r="V2247">
        <v>990733</v>
      </c>
      <c r="W2247" t="str">
        <f t="shared" si="40"/>
        <v>11273320</v>
      </c>
    </row>
    <row r="2248" spans="1:23" x14ac:dyDescent="0.55000000000000004">
      <c r="A2248" s="21" t="b">
        <f>SOF[[#This Row],[RepDate]]='Monthly-Individual-Data'!A2253</f>
        <v>0</v>
      </c>
      <c r="B2248" s="21">
        <v>44682</v>
      </c>
      <c r="C2248" t="s">
        <v>297</v>
      </c>
      <c r="D2248" t="s">
        <v>175</v>
      </c>
      <c r="E2248">
        <v>23</v>
      </c>
      <c r="F2248" t="str">
        <f>INDEX(Branch[Area],MATCH(SOF[[#This Row],[Branch]],Branch[SortCode],0))</f>
        <v>North &amp; West</v>
      </c>
      <c r="G2248" t="str">
        <f>INDEX(Branch[Branch],MATCH(SOF[[#This Row],[Branch]],Branch[SortCode],0))</f>
        <v>Mullingar</v>
      </c>
      <c r="V2248">
        <v>990733</v>
      </c>
      <c r="W2248" t="str">
        <f t="shared" si="40"/>
        <v>11273320</v>
      </c>
    </row>
    <row r="2249" spans="1:23" x14ac:dyDescent="0.55000000000000004">
      <c r="A2249" s="21" t="b">
        <f>SOF[[#This Row],[RepDate]]='Monthly-Individual-Data'!A2254</f>
        <v>0</v>
      </c>
      <c r="B2249" s="21">
        <v>44682</v>
      </c>
      <c r="C2249" t="s">
        <v>288</v>
      </c>
      <c r="D2249" t="s">
        <v>109</v>
      </c>
      <c r="E2249">
        <v>33</v>
      </c>
      <c r="F2249" t="str">
        <f>INDEX(Branch[Area],MATCH(SOF[[#This Row],[Branch]],Branch[SortCode],0))</f>
        <v>North &amp; West</v>
      </c>
      <c r="G2249" t="str">
        <f>INDEX(Branch[Branch],MATCH(SOF[[#This Row],[Branch]],Branch[SortCode],0))</f>
        <v>Galway SC</v>
      </c>
      <c r="V2249">
        <v>990742</v>
      </c>
      <c r="W2249" t="str">
        <f t="shared" si="40"/>
        <v>10374211</v>
      </c>
    </row>
    <row r="2250" spans="1:23" x14ac:dyDescent="0.55000000000000004">
      <c r="A2250" s="21" t="b">
        <f>SOF[[#This Row],[RepDate]]='Monthly-Individual-Data'!A2255</f>
        <v>0</v>
      </c>
      <c r="B2250" s="21">
        <v>44682</v>
      </c>
      <c r="C2250" t="s">
        <v>288</v>
      </c>
      <c r="D2250" t="s">
        <v>168</v>
      </c>
      <c r="E2250">
        <v>43</v>
      </c>
      <c r="F2250" t="str">
        <f>INDEX(Branch[Area],MATCH(SOF[[#This Row],[Branch]],Branch[SortCode],0))</f>
        <v>North &amp; West</v>
      </c>
      <c r="G2250" t="str">
        <f>INDEX(Branch[Branch],MATCH(SOF[[#This Row],[Branch]],Branch[SortCode],0))</f>
        <v>Galway SC</v>
      </c>
      <c r="V2250">
        <v>990742</v>
      </c>
      <c r="W2250" t="str">
        <f t="shared" si="40"/>
        <v>10374211</v>
      </c>
    </row>
    <row r="2251" spans="1:23" x14ac:dyDescent="0.55000000000000004">
      <c r="A2251" s="21" t="b">
        <f>SOF[[#This Row],[RepDate]]='Monthly-Individual-Data'!A2256</f>
        <v>0</v>
      </c>
      <c r="B2251" s="21">
        <v>44682</v>
      </c>
      <c r="C2251" t="s">
        <v>288</v>
      </c>
      <c r="D2251" t="s">
        <v>169</v>
      </c>
      <c r="E2251">
        <v>5</v>
      </c>
      <c r="F2251" t="str">
        <f>INDEX(Branch[Area],MATCH(SOF[[#This Row],[Branch]],Branch[SortCode],0))</f>
        <v>North &amp; West</v>
      </c>
      <c r="G2251" t="str">
        <f>INDEX(Branch[Branch],MATCH(SOF[[#This Row],[Branch]],Branch[SortCode],0))</f>
        <v>Galway SC</v>
      </c>
      <c r="V2251">
        <v>990742</v>
      </c>
      <c r="W2251" t="str">
        <f t="shared" si="40"/>
        <v>10374211</v>
      </c>
    </row>
    <row r="2252" spans="1:23" x14ac:dyDescent="0.55000000000000004">
      <c r="A2252" s="21" t="b">
        <f>SOF[[#This Row],[RepDate]]='Monthly-Individual-Data'!A2257</f>
        <v>0</v>
      </c>
      <c r="B2252" s="21">
        <v>44682</v>
      </c>
      <c r="C2252" t="s">
        <v>283</v>
      </c>
      <c r="D2252" t="s">
        <v>109</v>
      </c>
      <c r="E2252">
        <v>140</v>
      </c>
      <c r="F2252" t="str">
        <f>INDEX(Branch[Area],MATCH(SOF[[#This Row],[Branch]],Branch[SortCode],0))</f>
        <v>North &amp; West</v>
      </c>
      <c r="G2252" t="str">
        <f>INDEX(Branch[Branch],MATCH(SOF[[#This Row],[Branch]],Branch[SortCode],0))</f>
        <v>Roscommon</v>
      </c>
      <c r="V2252">
        <v>990745</v>
      </c>
      <c r="W2252" t="str">
        <f t="shared" si="40"/>
        <v>98745160</v>
      </c>
    </row>
    <row r="2253" spans="1:23" x14ac:dyDescent="0.55000000000000004">
      <c r="A2253" s="21" t="b">
        <f>SOF[[#This Row],[RepDate]]='Monthly-Individual-Data'!A2258</f>
        <v>0</v>
      </c>
      <c r="B2253" s="21">
        <v>44682</v>
      </c>
      <c r="C2253" t="s">
        <v>283</v>
      </c>
      <c r="D2253" t="s">
        <v>169</v>
      </c>
      <c r="E2253">
        <v>98</v>
      </c>
      <c r="F2253" t="str">
        <f>INDEX(Branch[Area],MATCH(SOF[[#This Row],[Branch]],Branch[SortCode],0))</f>
        <v>North &amp; West</v>
      </c>
      <c r="G2253" t="str">
        <f>INDEX(Branch[Branch],MATCH(SOF[[#This Row],[Branch]],Branch[SortCode],0))</f>
        <v>Roscommon</v>
      </c>
      <c r="V2253">
        <v>990745</v>
      </c>
      <c r="W2253" t="str">
        <f t="shared" si="40"/>
        <v>98745160</v>
      </c>
    </row>
    <row r="2254" spans="1:23" x14ac:dyDescent="0.55000000000000004">
      <c r="A2254" s="21" t="b">
        <f>SOF[[#This Row],[RepDate]]='Monthly-Individual-Data'!A2259</f>
        <v>0</v>
      </c>
      <c r="B2254" s="21">
        <v>44682</v>
      </c>
      <c r="C2254" t="s">
        <v>283</v>
      </c>
      <c r="D2254" t="s">
        <v>174</v>
      </c>
      <c r="E2254">
        <v>117</v>
      </c>
      <c r="F2254" t="str">
        <f>INDEX(Branch[Area],MATCH(SOF[[#This Row],[Branch]],Branch[SortCode],0))</f>
        <v>North &amp; West</v>
      </c>
      <c r="G2254" t="str">
        <f>INDEX(Branch[Branch],MATCH(SOF[[#This Row],[Branch]],Branch[SortCode],0))</f>
        <v>Roscommon</v>
      </c>
      <c r="V2254">
        <v>990745</v>
      </c>
      <c r="W2254" t="str">
        <f t="shared" si="40"/>
        <v>98745160</v>
      </c>
    </row>
    <row r="2255" spans="1:23" x14ac:dyDescent="0.55000000000000004">
      <c r="A2255" s="21" t="b">
        <f>SOF[[#This Row],[RepDate]]='Monthly-Individual-Data'!A2260</f>
        <v>0</v>
      </c>
      <c r="B2255" s="21">
        <v>44682</v>
      </c>
      <c r="C2255" t="s">
        <v>283</v>
      </c>
      <c r="D2255" t="s">
        <v>175</v>
      </c>
      <c r="E2255">
        <v>78</v>
      </c>
      <c r="F2255" t="str">
        <f>INDEX(Branch[Area],MATCH(SOF[[#This Row],[Branch]],Branch[SortCode],0))</f>
        <v>North &amp; West</v>
      </c>
      <c r="G2255" t="str">
        <f>INDEX(Branch[Branch],MATCH(SOF[[#This Row],[Branch]],Branch[SortCode],0))</f>
        <v>Roscommon</v>
      </c>
      <c r="V2255">
        <v>990745</v>
      </c>
      <c r="W2255" t="str">
        <f t="shared" si="40"/>
        <v>98745160</v>
      </c>
    </row>
    <row r="2256" spans="1:23" x14ac:dyDescent="0.55000000000000004">
      <c r="A2256" s="21" t="b">
        <f>SOF[[#This Row],[RepDate]]='Monthly-Individual-Data'!A2261</f>
        <v>0</v>
      </c>
      <c r="B2256" s="21">
        <v>44682</v>
      </c>
      <c r="C2256" t="s">
        <v>283</v>
      </c>
      <c r="D2256" t="s">
        <v>182</v>
      </c>
      <c r="E2256">
        <v>30</v>
      </c>
      <c r="F2256" t="str">
        <f>INDEX(Branch[Area],MATCH(SOF[[#This Row],[Branch]],Branch[SortCode],0))</f>
        <v>North &amp; West</v>
      </c>
      <c r="G2256" t="str">
        <f>INDEX(Branch[Branch],MATCH(SOF[[#This Row],[Branch]],Branch[SortCode],0))</f>
        <v>Roscommon</v>
      </c>
      <c r="V2256">
        <v>990745</v>
      </c>
      <c r="W2256" t="str">
        <f t="shared" si="40"/>
        <v>98745160</v>
      </c>
    </row>
    <row r="2257" spans="1:23" x14ac:dyDescent="0.55000000000000004">
      <c r="A2257" s="21" t="b">
        <f>SOF[[#This Row],[RepDate]]='Monthly-Individual-Data'!A2262</f>
        <v>0</v>
      </c>
      <c r="B2257" s="21">
        <v>44682</v>
      </c>
      <c r="C2257" t="s">
        <v>292</v>
      </c>
      <c r="D2257" t="s">
        <v>109</v>
      </c>
      <c r="E2257">
        <v>109</v>
      </c>
      <c r="F2257" t="str">
        <f>INDEX(Branch[Area],MATCH(SOF[[#This Row],[Branch]],Branch[SortCode],0))</f>
        <v>North &amp; West</v>
      </c>
      <c r="G2257" t="str">
        <f>INDEX(Branch[Branch],MATCH(SOF[[#This Row],[Branch]],Branch[SortCode],0))</f>
        <v>Dooradoyle</v>
      </c>
      <c r="V2257">
        <v>990751</v>
      </c>
      <c r="W2257" t="str">
        <f t="shared" si="40"/>
        <v>10775170</v>
      </c>
    </row>
    <row r="2258" spans="1:23" x14ac:dyDescent="0.55000000000000004">
      <c r="A2258" s="21" t="b">
        <f>SOF[[#This Row],[RepDate]]='Monthly-Individual-Data'!A2263</f>
        <v>0</v>
      </c>
      <c r="B2258" s="21">
        <v>44652</v>
      </c>
      <c r="C2258" t="s">
        <v>230</v>
      </c>
      <c r="D2258" t="s">
        <v>109</v>
      </c>
      <c r="E2258">
        <v>87</v>
      </c>
      <c r="F2258" t="str">
        <f>INDEX(Branch[Area],MATCH(SOF[[#This Row],[Branch]],Branch[SortCode],0))</f>
        <v>South &amp; East</v>
      </c>
      <c r="G2258" t="str">
        <f>INDEX(Branch[Branch],MATCH(SOF[[#This Row],[Branch]],Branch[SortCode],0))</f>
        <v>Hypercentre</v>
      </c>
      <c r="V2258">
        <v>990632</v>
      </c>
      <c r="W2258" t="str">
        <f t="shared" si="40"/>
        <v>45632690</v>
      </c>
    </row>
    <row r="2259" spans="1:23" x14ac:dyDescent="0.55000000000000004">
      <c r="A2259" s="21" t="b">
        <f>SOF[[#This Row],[RepDate]]='Monthly-Individual-Data'!A2264</f>
        <v>0</v>
      </c>
      <c r="B2259" s="21">
        <v>44652</v>
      </c>
      <c r="C2259" t="s">
        <v>230</v>
      </c>
      <c r="D2259" t="s">
        <v>168</v>
      </c>
      <c r="E2259">
        <v>83</v>
      </c>
      <c r="F2259" t="str">
        <f>INDEX(Branch[Area],MATCH(SOF[[#This Row],[Branch]],Branch[SortCode],0))</f>
        <v>South &amp; East</v>
      </c>
      <c r="G2259" t="str">
        <f>INDEX(Branch[Branch],MATCH(SOF[[#This Row],[Branch]],Branch[SortCode],0))</f>
        <v>Hypercentre</v>
      </c>
      <c r="V2259">
        <v>990632</v>
      </c>
      <c r="W2259" t="str">
        <f t="shared" si="40"/>
        <v>45632690</v>
      </c>
    </row>
    <row r="2260" spans="1:23" x14ac:dyDescent="0.55000000000000004">
      <c r="A2260" s="21" t="b">
        <f>SOF[[#This Row],[RepDate]]='Monthly-Individual-Data'!A2265</f>
        <v>0</v>
      </c>
      <c r="B2260" s="21">
        <v>44652</v>
      </c>
      <c r="C2260" t="s">
        <v>230</v>
      </c>
      <c r="D2260" t="s">
        <v>169</v>
      </c>
      <c r="E2260">
        <v>43</v>
      </c>
      <c r="F2260" t="str">
        <f>INDEX(Branch[Area],MATCH(SOF[[#This Row],[Branch]],Branch[SortCode],0))</f>
        <v>South &amp; East</v>
      </c>
      <c r="G2260" t="str">
        <f>INDEX(Branch[Branch],MATCH(SOF[[#This Row],[Branch]],Branch[SortCode],0))</f>
        <v>Hypercentre</v>
      </c>
      <c r="V2260">
        <v>990632</v>
      </c>
      <c r="W2260" t="str">
        <f t="shared" si="40"/>
        <v>45632690</v>
      </c>
    </row>
    <row r="2261" spans="1:23" x14ac:dyDescent="0.55000000000000004">
      <c r="A2261" s="21" t="b">
        <f>SOF[[#This Row],[RepDate]]='Monthly-Individual-Data'!A2266</f>
        <v>0</v>
      </c>
      <c r="B2261" s="21">
        <v>44652</v>
      </c>
      <c r="C2261" t="s">
        <v>230</v>
      </c>
      <c r="D2261" t="s">
        <v>171</v>
      </c>
      <c r="E2261">
        <v>158</v>
      </c>
      <c r="F2261" t="str">
        <f>INDEX(Branch[Area],MATCH(SOF[[#This Row],[Branch]],Branch[SortCode],0))</f>
        <v>South &amp; East</v>
      </c>
      <c r="G2261" t="str">
        <f>INDEX(Branch[Branch],MATCH(SOF[[#This Row],[Branch]],Branch[SortCode],0))</f>
        <v>Hypercentre</v>
      </c>
      <c r="V2261">
        <v>990632</v>
      </c>
      <c r="W2261" t="str">
        <f t="shared" si="40"/>
        <v>45632690</v>
      </c>
    </row>
    <row r="2262" spans="1:23" x14ac:dyDescent="0.55000000000000004">
      <c r="A2262" s="21" t="b">
        <f>SOF[[#This Row],[RepDate]]='Monthly-Individual-Data'!A2267</f>
        <v>0</v>
      </c>
      <c r="B2262" s="21">
        <v>44652</v>
      </c>
      <c r="C2262" t="s">
        <v>230</v>
      </c>
      <c r="D2262" t="s">
        <v>174</v>
      </c>
      <c r="E2262">
        <v>68</v>
      </c>
      <c r="F2262" t="str">
        <f>INDEX(Branch[Area],MATCH(SOF[[#This Row],[Branch]],Branch[SortCode],0))</f>
        <v>South &amp; East</v>
      </c>
      <c r="G2262" t="str">
        <f>INDEX(Branch[Branch],MATCH(SOF[[#This Row],[Branch]],Branch[SortCode],0))</f>
        <v>Hypercentre</v>
      </c>
      <c r="V2262">
        <v>990632</v>
      </c>
      <c r="W2262" t="str">
        <f t="shared" si="40"/>
        <v>45632690</v>
      </c>
    </row>
    <row r="2263" spans="1:23" x14ac:dyDescent="0.55000000000000004">
      <c r="A2263" s="21" t="b">
        <f>SOF[[#This Row],[RepDate]]='Monthly-Individual-Data'!A2268</f>
        <v>0</v>
      </c>
      <c r="B2263" s="21">
        <v>44652</v>
      </c>
      <c r="C2263" t="s">
        <v>230</v>
      </c>
      <c r="D2263" t="s">
        <v>175</v>
      </c>
      <c r="E2263">
        <v>4</v>
      </c>
      <c r="F2263" t="str">
        <f>INDEX(Branch[Area],MATCH(SOF[[#This Row],[Branch]],Branch[SortCode],0))</f>
        <v>South &amp; East</v>
      </c>
      <c r="G2263" t="str">
        <f>INDEX(Branch[Branch],MATCH(SOF[[#This Row],[Branch]],Branch[SortCode],0))</f>
        <v>Hypercentre</v>
      </c>
      <c r="V2263">
        <v>990632</v>
      </c>
      <c r="W2263" t="str">
        <f t="shared" si="40"/>
        <v>45632690</v>
      </c>
    </row>
    <row r="2264" spans="1:23" x14ac:dyDescent="0.55000000000000004">
      <c r="A2264" s="21" t="b">
        <f>SOF[[#This Row],[RepDate]]='Monthly-Individual-Data'!A2269</f>
        <v>0</v>
      </c>
      <c r="B2264" s="21">
        <v>44652</v>
      </c>
      <c r="C2264" t="s">
        <v>230</v>
      </c>
      <c r="D2264" t="s">
        <v>176</v>
      </c>
      <c r="E2264">
        <v>129</v>
      </c>
      <c r="F2264" t="str">
        <f>INDEX(Branch[Area],MATCH(SOF[[#This Row],[Branch]],Branch[SortCode],0))</f>
        <v>South &amp; East</v>
      </c>
      <c r="G2264" t="str">
        <f>INDEX(Branch[Branch],MATCH(SOF[[#This Row],[Branch]],Branch[SortCode],0))</f>
        <v>Hypercentre</v>
      </c>
      <c r="V2264">
        <v>990632</v>
      </c>
      <c r="W2264" t="str">
        <f t="shared" si="40"/>
        <v>45632690</v>
      </c>
    </row>
    <row r="2265" spans="1:23" x14ac:dyDescent="0.55000000000000004">
      <c r="A2265" s="21" t="b">
        <f>SOF[[#This Row],[RepDate]]='Monthly-Individual-Data'!A2270</f>
        <v>0</v>
      </c>
      <c r="B2265" s="21">
        <v>44652</v>
      </c>
      <c r="C2265" t="s">
        <v>230</v>
      </c>
      <c r="D2265" t="s">
        <v>180</v>
      </c>
      <c r="E2265">
        <v>6</v>
      </c>
      <c r="F2265" t="str">
        <f>INDEX(Branch[Area],MATCH(SOF[[#This Row],[Branch]],Branch[SortCode],0))</f>
        <v>South &amp; East</v>
      </c>
      <c r="G2265" t="str">
        <f>INDEX(Branch[Branch],MATCH(SOF[[#This Row],[Branch]],Branch[SortCode],0))</f>
        <v>Hypercentre</v>
      </c>
      <c r="V2265">
        <v>990632</v>
      </c>
      <c r="W2265" t="str">
        <f t="shared" si="40"/>
        <v>45632690</v>
      </c>
    </row>
    <row r="2266" spans="1:23" x14ac:dyDescent="0.55000000000000004">
      <c r="A2266" s="21" t="b">
        <f>SOF[[#This Row],[RepDate]]='Monthly-Individual-Data'!A2271</f>
        <v>0</v>
      </c>
      <c r="B2266" s="21">
        <v>44652</v>
      </c>
      <c r="C2266" t="s">
        <v>230</v>
      </c>
      <c r="D2266" t="s">
        <v>181</v>
      </c>
      <c r="E2266">
        <v>43</v>
      </c>
      <c r="F2266" t="str">
        <f>INDEX(Branch[Area],MATCH(SOF[[#This Row],[Branch]],Branch[SortCode],0))</f>
        <v>South &amp; East</v>
      </c>
      <c r="G2266" t="str">
        <f>INDEX(Branch[Branch],MATCH(SOF[[#This Row],[Branch]],Branch[SortCode],0))</f>
        <v>Hypercentre</v>
      </c>
      <c r="V2266">
        <v>990632</v>
      </c>
      <c r="W2266" t="str">
        <f t="shared" si="40"/>
        <v>45632690</v>
      </c>
    </row>
    <row r="2267" spans="1:23" x14ac:dyDescent="0.55000000000000004">
      <c r="A2267" s="21" t="b">
        <f>SOF[[#This Row],[RepDate]]='Monthly-Individual-Data'!A2272</f>
        <v>0</v>
      </c>
      <c r="B2267" s="21">
        <v>44652</v>
      </c>
      <c r="C2267" t="s">
        <v>230</v>
      </c>
      <c r="D2267" t="s">
        <v>182</v>
      </c>
      <c r="E2267">
        <v>56</v>
      </c>
      <c r="F2267" t="str">
        <f>INDEX(Branch[Area],MATCH(SOF[[#This Row],[Branch]],Branch[SortCode],0))</f>
        <v>South &amp; East</v>
      </c>
      <c r="G2267" t="str">
        <f>INDEX(Branch[Branch],MATCH(SOF[[#This Row],[Branch]],Branch[SortCode],0))</f>
        <v>Hypercentre</v>
      </c>
      <c r="V2267">
        <v>990632</v>
      </c>
      <c r="W2267" t="str">
        <f t="shared" si="40"/>
        <v>45632690</v>
      </c>
    </row>
    <row r="2268" spans="1:23" x14ac:dyDescent="0.55000000000000004">
      <c r="A2268" s="21" t="b">
        <f>SOF[[#This Row],[RepDate]]='Monthly-Individual-Data'!A2273</f>
        <v>0</v>
      </c>
      <c r="B2268" s="21">
        <v>44652</v>
      </c>
      <c r="C2268" t="s">
        <v>229</v>
      </c>
      <c r="D2268" t="s">
        <v>109</v>
      </c>
      <c r="E2268">
        <v>32</v>
      </c>
      <c r="F2268" t="str">
        <f>INDEX(Branch[Area],MATCH(SOF[[#This Row],[Branch]],Branch[SortCode],0))</f>
        <v>South &amp; East</v>
      </c>
      <c r="G2268" t="str">
        <f>INDEX(Branch[Branch],MATCH(SOF[[#This Row],[Branch]],Branch[SortCode],0))</f>
        <v>Dungarvan</v>
      </c>
      <c r="V2268">
        <v>990634</v>
      </c>
      <c r="W2268" t="str">
        <f t="shared" si="40"/>
        <v>44634700</v>
      </c>
    </row>
    <row r="2269" spans="1:23" x14ac:dyDescent="0.55000000000000004">
      <c r="A2269" s="21" t="b">
        <f>SOF[[#This Row],[RepDate]]='Monthly-Individual-Data'!A2274</f>
        <v>0</v>
      </c>
      <c r="B2269" s="21">
        <v>44652</v>
      </c>
      <c r="C2269" t="s">
        <v>229</v>
      </c>
      <c r="D2269" t="s">
        <v>174</v>
      </c>
      <c r="E2269">
        <v>8</v>
      </c>
      <c r="F2269" t="str">
        <f>INDEX(Branch[Area],MATCH(SOF[[#This Row],[Branch]],Branch[SortCode],0))</f>
        <v>South &amp; East</v>
      </c>
      <c r="G2269" t="str">
        <f>INDEX(Branch[Branch],MATCH(SOF[[#This Row],[Branch]],Branch[SortCode],0))</f>
        <v>Dungarvan</v>
      </c>
      <c r="V2269">
        <v>990634</v>
      </c>
      <c r="W2269" t="str">
        <f t="shared" si="40"/>
        <v>44634700</v>
      </c>
    </row>
    <row r="2270" spans="1:23" x14ac:dyDescent="0.55000000000000004">
      <c r="A2270" s="21" t="b">
        <f>SOF[[#This Row],[RepDate]]='Monthly-Individual-Data'!A2275</f>
        <v>0</v>
      </c>
      <c r="B2270" s="21">
        <v>44652</v>
      </c>
      <c r="C2270" t="s">
        <v>229</v>
      </c>
      <c r="D2270" t="s">
        <v>182</v>
      </c>
      <c r="E2270">
        <v>135</v>
      </c>
      <c r="F2270" t="str">
        <f>INDEX(Branch[Area],MATCH(SOF[[#This Row],[Branch]],Branch[SortCode],0))</f>
        <v>South &amp; East</v>
      </c>
      <c r="G2270" t="str">
        <f>INDEX(Branch[Branch],MATCH(SOF[[#This Row],[Branch]],Branch[SortCode],0))</f>
        <v>Dungarvan</v>
      </c>
      <c r="V2270">
        <v>990634</v>
      </c>
      <c r="W2270" t="str">
        <f t="shared" si="40"/>
        <v>44634700</v>
      </c>
    </row>
    <row r="2271" spans="1:23" x14ac:dyDescent="0.55000000000000004">
      <c r="A2271" s="21" t="b">
        <f>SOF[[#This Row],[RepDate]]='Monthly-Individual-Data'!A2276</f>
        <v>0</v>
      </c>
      <c r="B2271" s="21">
        <v>44652</v>
      </c>
      <c r="C2271" t="s">
        <v>232</v>
      </c>
      <c r="D2271" t="s">
        <v>109</v>
      </c>
      <c r="E2271">
        <v>18</v>
      </c>
      <c r="F2271" t="str">
        <f>INDEX(Branch[Area],MATCH(SOF[[#This Row],[Branch]],Branch[SortCode],0))</f>
        <v>South &amp; East</v>
      </c>
      <c r="G2271" t="str">
        <f>INDEX(Branch[Branch],MATCH(SOF[[#This Row],[Branch]],Branch[SortCode],0))</f>
        <v>Kilkenny</v>
      </c>
      <c r="V2271">
        <v>990636</v>
      </c>
      <c r="W2271" t="str">
        <f t="shared" si="40"/>
        <v>47636670</v>
      </c>
    </row>
    <row r="2272" spans="1:23" x14ac:dyDescent="0.55000000000000004">
      <c r="A2272" s="21" t="b">
        <f>SOF[[#This Row],[RepDate]]='Monthly-Individual-Data'!A2277</f>
        <v>0</v>
      </c>
      <c r="B2272" s="21">
        <v>44652</v>
      </c>
      <c r="C2272" t="s">
        <v>232</v>
      </c>
      <c r="D2272" t="s">
        <v>168</v>
      </c>
      <c r="E2272">
        <v>34</v>
      </c>
      <c r="F2272" t="str">
        <f>INDEX(Branch[Area],MATCH(SOF[[#This Row],[Branch]],Branch[SortCode],0))</f>
        <v>South &amp; East</v>
      </c>
      <c r="G2272" t="str">
        <f>INDEX(Branch[Branch],MATCH(SOF[[#This Row],[Branch]],Branch[SortCode],0))</f>
        <v>Kilkenny</v>
      </c>
      <c r="V2272">
        <v>990636</v>
      </c>
      <c r="W2272" t="str">
        <f t="shared" si="40"/>
        <v>47636670</v>
      </c>
    </row>
    <row r="2273" spans="1:23" x14ac:dyDescent="0.55000000000000004">
      <c r="A2273" s="21" t="b">
        <f>SOF[[#This Row],[RepDate]]='Monthly-Individual-Data'!A2278</f>
        <v>0</v>
      </c>
      <c r="B2273" s="21">
        <v>44652</v>
      </c>
      <c r="C2273" t="s">
        <v>232</v>
      </c>
      <c r="D2273" t="s">
        <v>169</v>
      </c>
      <c r="E2273">
        <v>111</v>
      </c>
      <c r="F2273" t="str">
        <f>INDEX(Branch[Area],MATCH(SOF[[#This Row],[Branch]],Branch[SortCode],0))</f>
        <v>South &amp; East</v>
      </c>
      <c r="G2273" t="str">
        <f>INDEX(Branch[Branch],MATCH(SOF[[#This Row],[Branch]],Branch[SortCode],0))</f>
        <v>Kilkenny</v>
      </c>
      <c r="V2273">
        <v>990636</v>
      </c>
      <c r="W2273" t="str">
        <f t="shared" si="40"/>
        <v>47636670</v>
      </c>
    </row>
    <row r="2274" spans="1:23" x14ac:dyDescent="0.55000000000000004">
      <c r="A2274" s="21" t="b">
        <f>SOF[[#This Row],[RepDate]]='Monthly-Individual-Data'!A2279</f>
        <v>0</v>
      </c>
      <c r="B2274" s="21">
        <v>44652</v>
      </c>
      <c r="C2274" t="s">
        <v>232</v>
      </c>
      <c r="D2274" t="s">
        <v>171</v>
      </c>
      <c r="E2274">
        <v>85</v>
      </c>
      <c r="F2274" t="str">
        <f>INDEX(Branch[Area],MATCH(SOF[[#This Row],[Branch]],Branch[SortCode],0))</f>
        <v>South &amp; East</v>
      </c>
      <c r="G2274" t="str">
        <f>INDEX(Branch[Branch],MATCH(SOF[[#This Row],[Branch]],Branch[SortCode],0))</f>
        <v>Kilkenny</v>
      </c>
      <c r="V2274">
        <v>990636</v>
      </c>
      <c r="W2274" t="str">
        <f t="shared" si="40"/>
        <v>47636670</v>
      </c>
    </row>
    <row r="2275" spans="1:23" x14ac:dyDescent="0.55000000000000004">
      <c r="A2275" s="21" t="b">
        <f>SOF[[#This Row],[RepDate]]='Monthly-Individual-Data'!A2280</f>
        <v>0</v>
      </c>
      <c r="B2275" s="21">
        <v>44652</v>
      </c>
      <c r="C2275" t="s">
        <v>232</v>
      </c>
      <c r="D2275" t="s">
        <v>174</v>
      </c>
      <c r="E2275">
        <v>16</v>
      </c>
      <c r="F2275" t="str">
        <f>INDEX(Branch[Area],MATCH(SOF[[#This Row],[Branch]],Branch[SortCode],0))</f>
        <v>South &amp; East</v>
      </c>
      <c r="G2275" t="str">
        <f>INDEX(Branch[Branch],MATCH(SOF[[#This Row],[Branch]],Branch[SortCode],0))</f>
        <v>Kilkenny</v>
      </c>
      <c r="V2275">
        <v>990636</v>
      </c>
      <c r="W2275" t="str">
        <f t="shared" si="40"/>
        <v>47636670</v>
      </c>
    </row>
    <row r="2276" spans="1:23" x14ac:dyDescent="0.55000000000000004">
      <c r="A2276" s="21" t="b">
        <f>SOF[[#This Row],[RepDate]]='Monthly-Individual-Data'!A2281</f>
        <v>0</v>
      </c>
      <c r="B2276" s="21">
        <v>44652</v>
      </c>
      <c r="C2276" t="s">
        <v>232</v>
      </c>
      <c r="D2276" t="s">
        <v>175</v>
      </c>
      <c r="E2276">
        <v>111</v>
      </c>
      <c r="F2276" t="str">
        <f>INDEX(Branch[Area],MATCH(SOF[[#This Row],[Branch]],Branch[SortCode],0))</f>
        <v>South &amp; East</v>
      </c>
      <c r="G2276" t="str">
        <f>INDEX(Branch[Branch],MATCH(SOF[[#This Row],[Branch]],Branch[SortCode],0))</f>
        <v>Kilkenny</v>
      </c>
      <c r="V2276">
        <v>990636</v>
      </c>
      <c r="W2276" t="str">
        <f t="shared" si="40"/>
        <v>47636670</v>
      </c>
    </row>
    <row r="2277" spans="1:23" x14ac:dyDescent="0.55000000000000004">
      <c r="A2277" s="21" t="b">
        <f>SOF[[#This Row],[RepDate]]='Monthly-Individual-Data'!A2282</f>
        <v>0</v>
      </c>
      <c r="B2277" s="21">
        <v>44652</v>
      </c>
      <c r="C2277" t="s">
        <v>232</v>
      </c>
      <c r="D2277" t="s">
        <v>183</v>
      </c>
      <c r="E2277">
        <v>40</v>
      </c>
      <c r="F2277" t="str">
        <f>INDEX(Branch[Area],MATCH(SOF[[#This Row],[Branch]],Branch[SortCode],0))</f>
        <v>South &amp; East</v>
      </c>
      <c r="G2277" t="str">
        <f>INDEX(Branch[Branch],MATCH(SOF[[#This Row],[Branch]],Branch[SortCode],0))</f>
        <v>Kilkenny</v>
      </c>
      <c r="V2277">
        <v>990636</v>
      </c>
      <c r="W2277" t="str">
        <f t="shared" si="40"/>
        <v>47636670</v>
      </c>
    </row>
    <row r="2278" spans="1:23" x14ac:dyDescent="0.55000000000000004">
      <c r="A2278" s="21" t="b">
        <f>SOF[[#This Row],[RepDate]]='Monthly-Individual-Data'!A2283</f>
        <v>0</v>
      </c>
      <c r="B2278" s="21">
        <v>44652</v>
      </c>
      <c r="C2278" t="s">
        <v>241</v>
      </c>
      <c r="D2278" t="s">
        <v>109</v>
      </c>
      <c r="E2278">
        <v>109</v>
      </c>
      <c r="F2278" t="str">
        <f>INDEX(Branch[Area],MATCH(SOF[[#This Row],[Branch]],Branch[SortCode],0))</f>
        <v>South &amp; East</v>
      </c>
      <c r="G2278" t="str">
        <f>INDEX(Branch[Branch],MATCH(SOF[[#This Row],[Branch]],Branch[SortCode],0))</f>
        <v>New Ross</v>
      </c>
      <c r="V2278">
        <v>990637</v>
      </c>
      <c r="W2278" t="str">
        <f t="shared" si="40"/>
        <v>56637580</v>
      </c>
    </row>
    <row r="2279" spans="1:23" x14ac:dyDescent="0.55000000000000004">
      <c r="A2279" s="21" t="b">
        <f>SOF[[#This Row],[RepDate]]='Monthly-Individual-Data'!A2284</f>
        <v>0</v>
      </c>
      <c r="B2279" s="21">
        <v>44652</v>
      </c>
      <c r="C2279" t="s">
        <v>234</v>
      </c>
      <c r="D2279" t="s">
        <v>109</v>
      </c>
      <c r="E2279">
        <v>73</v>
      </c>
      <c r="F2279" t="str">
        <f>INDEX(Branch[Area],MATCH(SOF[[#This Row],[Branch]],Branch[SortCode],0))</f>
        <v>South &amp; East</v>
      </c>
      <c r="G2279" t="str">
        <f>INDEX(Branch[Branch],MATCH(SOF[[#This Row],[Branch]],Branch[SortCode],0))</f>
        <v>Carlow</v>
      </c>
      <c r="V2279">
        <v>990638</v>
      </c>
      <c r="W2279" t="str">
        <f t="shared" si="40"/>
        <v>49638650</v>
      </c>
    </row>
    <row r="2280" spans="1:23" x14ac:dyDescent="0.55000000000000004">
      <c r="A2280" s="21" t="b">
        <f>SOF[[#This Row],[RepDate]]='Monthly-Individual-Data'!A2285</f>
        <v>0</v>
      </c>
      <c r="B2280" s="21">
        <v>44652</v>
      </c>
      <c r="C2280" t="s">
        <v>234</v>
      </c>
      <c r="D2280" t="s">
        <v>168</v>
      </c>
      <c r="E2280">
        <v>124</v>
      </c>
      <c r="F2280" t="str">
        <f>INDEX(Branch[Area],MATCH(SOF[[#This Row],[Branch]],Branch[SortCode],0))</f>
        <v>South &amp; East</v>
      </c>
      <c r="G2280" t="str">
        <f>INDEX(Branch[Branch],MATCH(SOF[[#This Row],[Branch]],Branch[SortCode],0))</f>
        <v>Carlow</v>
      </c>
      <c r="V2280">
        <v>990638</v>
      </c>
      <c r="W2280" t="str">
        <f t="shared" si="40"/>
        <v>49638650</v>
      </c>
    </row>
    <row r="2281" spans="1:23" x14ac:dyDescent="0.55000000000000004">
      <c r="A2281" s="21" t="b">
        <f>SOF[[#This Row],[RepDate]]='Monthly-Individual-Data'!A2286</f>
        <v>0</v>
      </c>
      <c r="B2281" s="21">
        <v>44652</v>
      </c>
      <c r="C2281" t="s">
        <v>234</v>
      </c>
      <c r="D2281" t="s">
        <v>169</v>
      </c>
      <c r="E2281">
        <v>150</v>
      </c>
      <c r="F2281" t="str">
        <f>INDEX(Branch[Area],MATCH(SOF[[#This Row],[Branch]],Branch[SortCode],0))</f>
        <v>South &amp; East</v>
      </c>
      <c r="G2281" t="str">
        <f>INDEX(Branch[Branch],MATCH(SOF[[#This Row],[Branch]],Branch[SortCode],0))</f>
        <v>Carlow</v>
      </c>
      <c r="V2281">
        <v>990638</v>
      </c>
      <c r="W2281" t="str">
        <f t="shared" si="40"/>
        <v>49638650</v>
      </c>
    </row>
    <row r="2282" spans="1:23" x14ac:dyDescent="0.55000000000000004">
      <c r="A2282" s="21" t="b">
        <f>SOF[[#This Row],[RepDate]]='Monthly-Individual-Data'!A2287</f>
        <v>0</v>
      </c>
      <c r="B2282" s="21">
        <v>44652</v>
      </c>
      <c r="C2282" t="s">
        <v>242</v>
      </c>
      <c r="D2282" t="s">
        <v>109</v>
      </c>
      <c r="E2282">
        <v>94</v>
      </c>
      <c r="F2282" t="str">
        <f>INDEX(Branch[Area],MATCH(SOF[[#This Row],[Branch]],Branch[SortCode],0))</f>
        <v>South &amp; East</v>
      </c>
      <c r="G2282" t="str">
        <f>INDEX(Branch[Branch],MATCH(SOF[[#This Row],[Branch]],Branch[SortCode],0))</f>
        <v>Wexford</v>
      </c>
      <c r="V2282">
        <v>990639</v>
      </c>
      <c r="W2282" t="str">
        <f t="shared" si="40"/>
        <v>57639570</v>
      </c>
    </row>
    <row r="2283" spans="1:23" x14ac:dyDescent="0.55000000000000004">
      <c r="A2283" s="21" t="b">
        <f>SOF[[#This Row],[RepDate]]='Monthly-Individual-Data'!A2288</f>
        <v>0</v>
      </c>
      <c r="B2283" s="21">
        <v>44652</v>
      </c>
      <c r="C2283" t="s">
        <v>242</v>
      </c>
      <c r="D2283" t="s">
        <v>168</v>
      </c>
      <c r="E2283">
        <v>127</v>
      </c>
      <c r="F2283" t="str">
        <f>INDEX(Branch[Area],MATCH(SOF[[#This Row],[Branch]],Branch[SortCode],0))</f>
        <v>South &amp; East</v>
      </c>
      <c r="G2283" t="str">
        <f>INDEX(Branch[Branch],MATCH(SOF[[#This Row],[Branch]],Branch[SortCode],0))</f>
        <v>Wexford</v>
      </c>
      <c r="V2283">
        <v>990639</v>
      </c>
      <c r="W2283" t="str">
        <f t="shared" si="40"/>
        <v>57639570</v>
      </c>
    </row>
    <row r="2284" spans="1:23" x14ac:dyDescent="0.55000000000000004">
      <c r="A2284" s="21" t="b">
        <f>SOF[[#This Row],[RepDate]]='Monthly-Individual-Data'!A2289</f>
        <v>0</v>
      </c>
      <c r="B2284" s="21">
        <v>44652</v>
      </c>
      <c r="C2284" t="s">
        <v>242</v>
      </c>
      <c r="D2284" t="s">
        <v>169</v>
      </c>
      <c r="E2284">
        <v>127</v>
      </c>
      <c r="F2284" t="str">
        <f>INDEX(Branch[Area],MATCH(SOF[[#This Row],[Branch]],Branch[SortCode],0))</f>
        <v>South &amp; East</v>
      </c>
      <c r="G2284" t="str">
        <f>INDEX(Branch[Branch],MATCH(SOF[[#This Row],[Branch]],Branch[SortCode],0))</f>
        <v>Wexford</v>
      </c>
      <c r="V2284">
        <v>990639</v>
      </c>
      <c r="W2284" t="str">
        <f t="shared" si="40"/>
        <v>57639570</v>
      </c>
    </row>
    <row r="2285" spans="1:23" x14ac:dyDescent="0.55000000000000004">
      <c r="A2285" s="21" t="b">
        <f>SOF[[#This Row],[RepDate]]='Monthly-Individual-Data'!A2290</f>
        <v>0</v>
      </c>
      <c r="B2285" s="21">
        <v>44652</v>
      </c>
      <c r="C2285" t="s">
        <v>242</v>
      </c>
      <c r="D2285" t="s">
        <v>174</v>
      </c>
      <c r="E2285">
        <v>139</v>
      </c>
      <c r="F2285" t="str">
        <f>INDEX(Branch[Area],MATCH(SOF[[#This Row],[Branch]],Branch[SortCode],0))</f>
        <v>South &amp; East</v>
      </c>
      <c r="G2285" t="str">
        <f>INDEX(Branch[Branch],MATCH(SOF[[#This Row],[Branch]],Branch[SortCode],0))</f>
        <v>Wexford</v>
      </c>
      <c r="V2285">
        <v>990639</v>
      </c>
      <c r="W2285" t="str">
        <f t="shared" si="40"/>
        <v>57639570</v>
      </c>
    </row>
    <row r="2286" spans="1:23" x14ac:dyDescent="0.55000000000000004">
      <c r="A2286" s="21" t="b">
        <f>SOF[[#This Row],[RepDate]]='Monthly-Individual-Data'!A2291</f>
        <v>0</v>
      </c>
      <c r="B2286" s="21">
        <v>44652</v>
      </c>
      <c r="C2286" t="s">
        <v>242</v>
      </c>
      <c r="D2286" t="s">
        <v>175</v>
      </c>
      <c r="E2286">
        <v>152</v>
      </c>
      <c r="F2286" t="str">
        <f>INDEX(Branch[Area],MATCH(SOF[[#This Row],[Branch]],Branch[SortCode],0))</f>
        <v>South &amp; East</v>
      </c>
      <c r="G2286" t="str">
        <f>INDEX(Branch[Branch],MATCH(SOF[[#This Row],[Branch]],Branch[SortCode],0))</f>
        <v>Wexford</v>
      </c>
      <c r="V2286">
        <v>990639</v>
      </c>
      <c r="W2286" t="str">
        <f t="shared" si="40"/>
        <v>57639570</v>
      </c>
    </row>
    <row r="2287" spans="1:23" x14ac:dyDescent="0.55000000000000004">
      <c r="A2287" s="21" t="b">
        <f>SOF[[#This Row],[RepDate]]='Monthly-Individual-Data'!A2292</f>
        <v>0</v>
      </c>
      <c r="B2287" s="21">
        <v>44652</v>
      </c>
      <c r="C2287" t="s">
        <v>227</v>
      </c>
      <c r="D2287" t="s">
        <v>109</v>
      </c>
      <c r="E2287">
        <v>117</v>
      </c>
      <c r="F2287" t="str">
        <f>INDEX(Branch[Area],MATCH(SOF[[#This Row],[Branch]],Branch[SortCode],0))</f>
        <v>South &amp; East</v>
      </c>
      <c r="G2287" t="str">
        <f>INDEX(Branch[Branch],MATCH(SOF[[#This Row],[Branch]],Branch[SortCode],0))</f>
        <v>Ardkeen</v>
      </c>
      <c r="V2287">
        <v>990647</v>
      </c>
      <c r="W2287" t="str">
        <f t="shared" si="40"/>
        <v>42647720</v>
      </c>
    </row>
    <row r="2288" spans="1:23" x14ac:dyDescent="0.55000000000000004">
      <c r="A2288" s="21" t="b">
        <f>SOF[[#This Row],[RepDate]]='Monthly-Individual-Data'!A2293</f>
        <v>0</v>
      </c>
      <c r="B2288" s="21">
        <v>44652</v>
      </c>
      <c r="C2288" t="s">
        <v>227</v>
      </c>
      <c r="D2288" t="s">
        <v>169</v>
      </c>
      <c r="E2288">
        <v>143</v>
      </c>
      <c r="F2288" t="str">
        <f>INDEX(Branch[Area],MATCH(SOF[[#This Row],[Branch]],Branch[SortCode],0))</f>
        <v>South &amp; East</v>
      </c>
      <c r="G2288" t="str">
        <f>INDEX(Branch[Branch],MATCH(SOF[[#This Row],[Branch]],Branch[SortCode],0))</f>
        <v>Ardkeen</v>
      </c>
      <c r="V2288">
        <v>990647</v>
      </c>
      <c r="W2288" t="str">
        <f t="shared" si="40"/>
        <v>42647720</v>
      </c>
    </row>
    <row r="2289" spans="1:23" x14ac:dyDescent="0.55000000000000004">
      <c r="A2289" s="21" t="b">
        <f>SOF[[#This Row],[RepDate]]='Monthly-Individual-Data'!A2294</f>
        <v>0</v>
      </c>
      <c r="B2289" s="21">
        <v>44652</v>
      </c>
      <c r="C2289" t="s">
        <v>227</v>
      </c>
      <c r="D2289" t="s">
        <v>174</v>
      </c>
      <c r="E2289">
        <v>37</v>
      </c>
      <c r="F2289" t="str">
        <f>INDEX(Branch[Area],MATCH(SOF[[#This Row],[Branch]],Branch[SortCode],0))</f>
        <v>South &amp; East</v>
      </c>
      <c r="G2289" t="str">
        <f>INDEX(Branch[Branch],MATCH(SOF[[#This Row],[Branch]],Branch[SortCode],0))</f>
        <v>Ardkeen</v>
      </c>
      <c r="V2289">
        <v>990647</v>
      </c>
      <c r="W2289" t="str">
        <f t="shared" si="40"/>
        <v>42647720</v>
      </c>
    </row>
    <row r="2290" spans="1:23" x14ac:dyDescent="0.55000000000000004">
      <c r="A2290" s="21" t="b">
        <f>SOF[[#This Row],[RepDate]]='Monthly-Individual-Data'!A2295</f>
        <v>0</v>
      </c>
      <c r="B2290" s="21">
        <v>44652</v>
      </c>
      <c r="C2290" t="s">
        <v>244</v>
      </c>
      <c r="D2290" t="s">
        <v>109</v>
      </c>
      <c r="E2290">
        <v>19</v>
      </c>
      <c r="F2290" t="str">
        <f>INDEX(Branch[Area],MATCH(SOF[[#This Row],[Branch]],Branch[SortCode],0))</f>
        <v>South &amp; East</v>
      </c>
      <c r="G2290" t="str">
        <f>INDEX(Branch[Branch],MATCH(SOF[[#This Row],[Branch]],Branch[SortCode],0))</f>
        <v>Gorey</v>
      </c>
      <c r="V2290">
        <v>990665</v>
      </c>
      <c r="W2290" t="str">
        <f t="shared" si="40"/>
        <v>59665550</v>
      </c>
    </row>
    <row r="2291" spans="1:23" x14ac:dyDescent="0.55000000000000004">
      <c r="A2291" s="21" t="b">
        <f>SOF[[#This Row],[RepDate]]='Monthly-Individual-Data'!A2296</f>
        <v>0</v>
      </c>
      <c r="B2291" s="21">
        <v>44652</v>
      </c>
      <c r="C2291" t="s">
        <v>244</v>
      </c>
      <c r="D2291" t="s">
        <v>168</v>
      </c>
      <c r="E2291">
        <v>158</v>
      </c>
      <c r="F2291" t="str">
        <f>INDEX(Branch[Area],MATCH(SOF[[#This Row],[Branch]],Branch[SortCode],0))</f>
        <v>South &amp; East</v>
      </c>
      <c r="G2291" t="str">
        <f>INDEX(Branch[Branch],MATCH(SOF[[#This Row],[Branch]],Branch[SortCode],0))</f>
        <v>Gorey</v>
      </c>
      <c r="V2291">
        <v>990665</v>
      </c>
      <c r="W2291" t="str">
        <f t="shared" si="40"/>
        <v>59665550</v>
      </c>
    </row>
    <row r="2292" spans="1:23" x14ac:dyDescent="0.55000000000000004">
      <c r="A2292" s="21" t="b">
        <f>SOF[[#This Row],[RepDate]]='Monthly-Individual-Data'!A2297</f>
        <v>0</v>
      </c>
      <c r="B2292" s="21">
        <v>44652</v>
      </c>
      <c r="C2292" t="s">
        <v>244</v>
      </c>
      <c r="D2292" t="s">
        <v>169</v>
      </c>
      <c r="E2292">
        <v>113</v>
      </c>
      <c r="F2292" t="str">
        <f>INDEX(Branch[Area],MATCH(SOF[[#This Row],[Branch]],Branch[SortCode],0))</f>
        <v>South &amp; East</v>
      </c>
      <c r="G2292" t="str">
        <f>INDEX(Branch[Branch],MATCH(SOF[[#This Row],[Branch]],Branch[SortCode],0))</f>
        <v>Gorey</v>
      </c>
      <c r="V2292">
        <v>990665</v>
      </c>
      <c r="W2292" t="str">
        <f t="shared" si="40"/>
        <v>59665550</v>
      </c>
    </row>
    <row r="2293" spans="1:23" x14ac:dyDescent="0.55000000000000004">
      <c r="A2293" s="21" t="b">
        <f>SOF[[#This Row],[RepDate]]='Monthly-Individual-Data'!A2298</f>
        <v>0</v>
      </c>
      <c r="B2293" s="21">
        <v>44652</v>
      </c>
      <c r="C2293" t="s">
        <v>262</v>
      </c>
      <c r="D2293" t="s">
        <v>109</v>
      </c>
      <c r="E2293">
        <v>113</v>
      </c>
      <c r="F2293" t="str">
        <f>INDEX(Branch[Area],MATCH(SOF[[#This Row],[Branch]],Branch[SortCode],0))</f>
        <v>South &amp; East</v>
      </c>
      <c r="G2293" t="str">
        <f>INDEX(Branch[Branch],MATCH(SOF[[#This Row],[Branch]],Branch[SortCode],0))</f>
        <v>Patrick Street</v>
      </c>
      <c r="V2293">
        <v>990703</v>
      </c>
      <c r="W2293" t="str">
        <f t="shared" si="40"/>
        <v>77703370</v>
      </c>
    </row>
    <row r="2294" spans="1:23" x14ac:dyDescent="0.55000000000000004">
      <c r="A2294" s="21" t="b">
        <f>SOF[[#This Row],[RepDate]]='Monthly-Individual-Data'!A2299</f>
        <v>0</v>
      </c>
      <c r="B2294" s="21">
        <v>44652</v>
      </c>
      <c r="C2294" t="s">
        <v>262</v>
      </c>
      <c r="D2294" t="s">
        <v>169</v>
      </c>
      <c r="E2294">
        <v>69</v>
      </c>
      <c r="F2294" t="str">
        <f>INDEX(Branch[Area],MATCH(SOF[[#This Row],[Branch]],Branch[SortCode],0))</f>
        <v>South &amp; East</v>
      </c>
      <c r="G2294" t="str">
        <f>INDEX(Branch[Branch],MATCH(SOF[[#This Row],[Branch]],Branch[SortCode],0))</f>
        <v>Patrick Street</v>
      </c>
      <c r="V2294">
        <v>990703</v>
      </c>
      <c r="W2294" t="str">
        <f t="shared" si="40"/>
        <v>77703370</v>
      </c>
    </row>
    <row r="2295" spans="1:23" x14ac:dyDescent="0.55000000000000004">
      <c r="A2295" s="21" t="b">
        <f>SOF[[#This Row],[RepDate]]='Monthly-Individual-Data'!A2300</f>
        <v>0</v>
      </c>
      <c r="B2295" s="21">
        <v>44652</v>
      </c>
      <c r="C2295" t="s">
        <v>262</v>
      </c>
      <c r="D2295" t="s">
        <v>171</v>
      </c>
      <c r="E2295">
        <v>125</v>
      </c>
      <c r="F2295" t="str">
        <f>INDEX(Branch[Area],MATCH(SOF[[#This Row],[Branch]],Branch[SortCode],0))</f>
        <v>South &amp; East</v>
      </c>
      <c r="G2295" t="str">
        <f>INDEX(Branch[Branch],MATCH(SOF[[#This Row],[Branch]],Branch[SortCode],0))</f>
        <v>Patrick Street</v>
      </c>
      <c r="V2295">
        <v>990703</v>
      </c>
      <c r="W2295" t="str">
        <f t="shared" si="40"/>
        <v>77703370</v>
      </c>
    </row>
    <row r="2296" spans="1:23" x14ac:dyDescent="0.55000000000000004">
      <c r="A2296" s="21" t="b">
        <f>SOF[[#This Row],[RepDate]]='Monthly-Individual-Data'!A2301</f>
        <v>0</v>
      </c>
      <c r="B2296" s="21">
        <v>44652</v>
      </c>
      <c r="C2296" t="s">
        <v>262</v>
      </c>
      <c r="D2296" t="s">
        <v>172</v>
      </c>
      <c r="E2296">
        <v>37</v>
      </c>
      <c r="F2296" t="str">
        <f>INDEX(Branch[Area],MATCH(SOF[[#This Row],[Branch]],Branch[SortCode],0))</f>
        <v>South &amp; East</v>
      </c>
      <c r="G2296" t="str">
        <f>INDEX(Branch[Branch],MATCH(SOF[[#This Row],[Branch]],Branch[SortCode],0))</f>
        <v>Patrick Street</v>
      </c>
      <c r="V2296">
        <v>990703</v>
      </c>
      <c r="W2296" t="str">
        <f t="shared" si="40"/>
        <v>77703370</v>
      </c>
    </row>
    <row r="2297" spans="1:23" x14ac:dyDescent="0.55000000000000004">
      <c r="A2297" s="21" t="b">
        <f>SOF[[#This Row],[RepDate]]='Monthly-Individual-Data'!A2302</f>
        <v>0</v>
      </c>
      <c r="B2297" s="21">
        <v>44652</v>
      </c>
      <c r="C2297" t="s">
        <v>262</v>
      </c>
      <c r="D2297" t="s">
        <v>174</v>
      </c>
      <c r="E2297">
        <v>147</v>
      </c>
      <c r="F2297" t="str">
        <f>INDEX(Branch[Area],MATCH(SOF[[#This Row],[Branch]],Branch[SortCode],0))</f>
        <v>South &amp; East</v>
      </c>
      <c r="G2297" t="str">
        <f>INDEX(Branch[Branch],MATCH(SOF[[#This Row],[Branch]],Branch[SortCode],0))</f>
        <v>Patrick Street</v>
      </c>
      <c r="V2297">
        <v>990703</v>
      </c>
      <c r="W2297" t="str">
        <f t="shared" si="40"/>
        <v>77703370</v>
      </c>
    </row>
    <row r="2298" spans="1:23" x14ac:dyDescent="0.55000000000000004">
      <c r="A2298" s="21" t="b">
        <f>SOF[[#This Row],[RepDate]]='Monthly-Individual-Data'!A2303</f>
        <v>0</v>
      </c>
      <c r="B2298" s="21">
        <v>44652</v>
      </c>
      <c r="C2298" t="s">
        <v>262</v>
      </c>
      <c r="D2298" t="s">
        <v>175</v>
      </c>
      <c r="E2298">
        <v>59</v>
      </c>
      <c r="F2298" t="str">
        <f>INDEX(Branch[Area],MATCH(SOF[[#This Row],[Branch]],Branch[SortCode],0))</f>
        <v>South &amp; East</v>
      </c>
      <c r="G2298" t="str">
        <f>INDEX(Branch[Branch],MATCH(SOF[[#This Row],[Branch]],Branch[SortCode],0))</f>
        <v>Patrick Street</v>
      </c>
      <c r="V2298">
        <v>990703</v>
      </c>
      <c r="W2298" t="str">
        <f t="shared" si="40"/>
        <v>77703370</v>
      </c>
    </row>
    <row r="2299" spans="1:23" x14ac:dyDescent="0.55000000000000004">
      <c r="A2299" s="21" t="b">
        <f>SOF[[#This Row],[RepDate]]='Monthly-Individual-Data'!A2304</f>
        <v>0</v>
      </c>
      <c r="B2299" s="21">
        <v>44652</v>
      </c>
      <c r="C2299" t="s">
        <v>262</v>
      </c>
      <c r="D2299" t="s">
        <v>179</v>
      </c>
      <c r="E2299">
        <v>46</v>
      </c>
      <c r="F2299" t="str">
        <f>INDEX(Branch[Area],MATCH(SOF[[#This Row],[Branch]],Branch[SortCode],0))</f>
        <v>South &amp; East</v>
      </c>
      <c r="G2299" t="str">
        <f>INDEX(Branch[Branch],MATCH(SOF[[#This Row],[Branch]],Branch[SortCode],0))</f>
        <v>Patrick Street</v>
      </c>
      <c r="V2299">
        <v>990703</v>
      </c>
      <c r="W2299" t="str">
        <f t="shared" si="40"/>
        <v>77703370</v>
      </c>
    </row>
    <row r="2300" spans="1:23" x14ac:dyDescent="0.55000000000000004">
      <c r="A2300" s="21" t="b">
        <f>SOF[[#This Row],[RepDate]]='Monthly-Individual-Data'!A2305</f>
        <v>0</v>
      </c>
      <c r="B2300" s="21">
        <v>44652</v>
      </c>
      <c r="C2300" t="s">
        <v>250</v>
      </c>
      <c r="D2300" t="s">
        <v>109</v>
      </c>
      <c r="E2300">
        <v>108</v>
      </c>
      <c r="F2300" t="str">
        <f>INDEX(Branch[Area],MATCH(SOF[[#This Row],[Branch]],Branch[SortCode],0))</f>
        <v>South &amp; East</v>
      </c>
      <c r="G2300" t="str">
        <f>INDEX(Branch[Branch],MATCH(SOF[[#This Row],[Branch]],Branch[SortCode],0))</f>
        <v>Midleton</v>
      </c>
      <c r="V2300">
        <v>990705</v>
      </c>
      <c r="W2300" t="str">
        <f t="shared" si="40"/>
        <v>65705490</v>
      </c>
    </row>
    <row r="2301" spans="1:23" x14ac:dyDescent="0.55000000000000004">
      <c r="A2301" s="21" t="b">
        <f>SOF[[#This Row],[RepDate]]='Monthly-Individual-Data'!A2306</f>
        <v>0</v>
      </c>
      <c r="B2301" s="21">
        <v>44652</v>
      </c>
      <c r="C2301" t="s">
        <v>250</v>
      </c>
      <c r="D2301" t="s">
        <v>168</v>
      </c>
      <c r="E2301">
        <v>37</v>
      </c>
      <c r="F2301" t="str">
        <f>INDEX(Branch[Area],MATCH(SOF[[#This Row],[Branch]],Branch[SortCode],0))</f>
        <v>South &amp; East</v>
      </c>
      <c r="G2301" t="str">
        <f>INDEX(Branch[Branch],MATCH(SOF[[#This Row],[Branch]],Branch[SortCode],0))</f>
        <v>Midleton</v>
      </c>
      <c r="V2301">
        <v>990705</v>
      </c>
      <c r="W2301" t="str">
        <f t="shared" si="40"/>
        <v>65705490</v>
      </c>
    </row>
    <row r="2302" spans="1:23" x14ac:dyDescent="0.55000000000000004">
      <c r="A2302" s="21" t="b">
        <f>SOF[[#This Row],[RepDate]]='Monthly-Individual-Data'!A2307</f>
        <v>0</v>
      </c>
      <c r="B2302" s="21">
        <v>44652</v>
      </c>
      <c r="C2302" t="s">
        <v>250</v>
      </c>
      <c r="D2302" t="s">
        <v>169</v>
      </c>
      <c r="E2302">
        <v>146</v>
      </c>
      <c r="F2302" t="str">
        <f>INDEX(Branch[Area],MATCH(SOF[[#This Row],[Branch]],Branch[SortCode],0))</f>
        <v>South &amp; East</v>
      </c>
      <c r="G2302" t="str">
        <f>INDEX(Branch[Branch],MATCH(SOF[[#This Row],[Branch]],Branch[SortCode],0))</f>
        <v>Midleton</v>
      </c>
      <c r="V2302">
        <v>990705</v>
      </c>
      <c r="W2302" t="str">
        <f t="shared" si="40"/>
        <v>65705490</v>
      </c>
    </row>
    <row r="2303" spans="1:23" x14ac:dyDescent="0.55000000000000004">
      <c r="A2303" s="21" t="b">
        <f>SOF[[#This Row],[RepDate]]='Monthly-Individual-Data'!A2308</f>
        <v>0</v>
      </c>
      <c r="B2303" s="21">
        <v>44652</v>
      </c>
      <c r="C2303" t="s">
        <v>250</v>
      </c>
      <c r="D2303" t="s">
        <v>171</v>
      </c>
      <c r="E2303">
        <v>122</v>
      </c>
      <c r="F2303" t="str">
        <f>INDEX(Branch[Area],MATCH(SOF[[#This Row],[Branch]],Branch[SortCode],0))</f>
        <v>South &amp; East</v>
      </c>
      <c r="G2303" t="str">
        <f>INDEX(Branch[Branch],MATCH(SOF[[#This Row],[Branch]],Branch[SortCode],0))</f>
        <v>Midleton</v>
      </c>
      <c r="V2303">
        <v>990705</v>
      </c>
      <c r="W2303" t="str">
        <f t="shared" si="40"/>
        <v>65705490</v>
      </c>
    </row>
    <row r="2304" spans="1:23" x14ac:dyDescent="0.55000000000000004">
      <c r="A2304" s="21" t="b">
        <f>SOF[[#This Row],[RepDate]]='Monthly-Individual-Data'!A2309</f>
        <v>0</v>
      </c>
      <c r="B2304" s="21">
        <v>44652</v>
      </c>
      <c r="C2304" t="s">
        <v>250</v>
      </c>
      <c r="D2304" t="s">
        <v>172</v>
      </c>
      <c r="E2304">
        <v>80</v>
      </c>
      <c r="F2304" t="str">
        <f>INDEX(Branch[Area],MATCH(SOF[[#This Row],[Branch]],Branch[SortCode],0))</f>
        <v>South &amp; East</v>
      </c>
      <c r="G2304" t="str">
        <f>INDEX(Branch[Branch],MATCH(SOF[[#This Row],[Branch]],Branch[SortCode],0))</f>
        <v>Midleton</v>
      </c>
      <c r="V2304">
        <v>990705</v>
      </c>
      <c r="W2304" t="str">
        <f t="shared" si="40"/>
        <v>65705490</v>
      </c>
    </row>
    <row r="2305" spans="1:23" x14ac:dyDescent="0.55000000000000004">
      <c r="A2305" s="21" t="b">
        <f>SOF[[#This Row],[RepDate]]='Monthly-Individual-Data'!A2310</f>
        <v>0</v>
      </c>
      <c r="B2305" s="21">
        <v>44652</v>
      </c>
      <c r="C2305" t="s">
        <v>250</v>
      </c>
      <c r="D2305" t="s">
        <v>174</v>
      </c>
      <c r="E2305">
        <v>81</v>
      </c>
      <c r="F2305" t="str">
        <f>INDEX(Branch[Area],MATCH(SOF[[#This Row],[Branch]],Branch[SortCode],0))</f>
        <v>South &amp; East</v>
      </c>
      <c r="G2305" t="str">
        <f>INDEX(Branch[Branch],MATCH(SOF[[#This Row],[Branch]],Branch[SortCode],0))</f>
        <v>Midleton</v>
      </c>
      <c r="V2305">
        <v>990705</v>
      </c>
      <c r="W2305" t="str">
        <f t="shared" si="40"/>
        <v>65705490</v>
      </c>
    </row>
    <row r="2306" spans="1:23" x14ac:dyDescent="0.55000000000000004">
      <c r="A2306" s="21" t="b">
        <f>SOF[[#This Row],[RepDate]]='Monthly-Individual-Data'!A2311</f>
        <v>0</v>
      </c>
      <c r="B2306" s="21">
        <v>44652</v>
      </c>
      <c r="C2306" t="s">
        <v>250</v>
      </c>
      <c r="D2306" t="s">
        <v>175</v>
      </c>
      <c r="E2306">
        <v>13</v>
      </c>
      <c r="F2306" t="str">
        <f>INDEX(Branch[Area],MATCH(SOF[[#This Row],[Branch]],Branch[SortCode],0))</f>
        <v>South &amp; East</v>
      </c>
      <c r="G2306" t="str">
        <f>INDEX(Branch[Branch],MATCH(SOF[[#This Row],[Branch]],Branch[SortCode],0))</f>
        <v>Midleton</v>
      </c>
      <c r="V2306">
        <v>990705</v>
      </c>
      <c r="W2306" t="str">
        <f t="shared" si="40"/>
        <v>65705490</v>
      </c>
    </row>
    <row r="2307" spans="1:23" x14ac:dyDescent="0.55000000000000004">
      <c r="A2307" s="21" t="b">
        <f>SOF[[#This Row],[RepDate]]='Monthly-Individual-Data'!A2312</f>
        <v>0</v>
      </c>
      <c r="B2307" s="21">
        <v>44652</v>
      </c>
      <c r="C2307" t="s">
        <v>250</v>
      </c>
      <c r="D2307" t="s">
        <v>177</v>
      </c>
      <c r="E2307">
        <v>109</v>
      </c>
      <c r="F2307" t="str">
        <f>INDEX(Branch[Area],MATCH(SOF[[#This Row],[Branch]],Branch[SortCode],0))</f>
        <v>South &amp; East</v>
      </c>
      <c r="G2307" t="str">
        <f>INDEX(Branch[Branch],MATCH(SOF[[#This Row],[Branch]],Branch[SortCode],0))</f>
        <v>Midleton</v>
      </c>
      <c r="V2307">
        <v>990705</v>
      </c>
      <c r="W2307" t="str">
        <f t="shared" ref="W2307:W2370" si="41">VLOOKUP(V2307,R:S,2,0)</f>
        <v>65705490</v>
      </c>
    </row>
    <row r="2308" spans="1:23" x14ac:dyDescent="0.55000000000000004">
      <c r="A2308" s="21" t="b">
        <f>SOF[[#This Row],[RepDate]]='Monthly-Individual-Data'!A2313</f>
        <v>0</v>
      </c>
      <c r="B2308" s="21">
        <v>44652</v>
      </c>
      <c r="C2308" t="s">
        <v>250</v>
      </c>
      <c r="D2308" t="s">
        <v>179</v>
      </c>
      <c r="E2308">
        <v>95</v>
      </c>
      <c r="F2308" t="str">
        <f>INDEX(Branch[Area],MATCH(SOF[[#This Row],[Branch]],Branch[SortCode],0))</f>
        <v>South &amp; East</v>
      </c>
      <c r="G2308" t="str">
        <f>INDEX(Branch[Branch],MATCH(SOF[[#This Row],[Branch]],Branch[SortCode],0))</f>
        <v>Midleton</v>
      </c>
      <c r="V2308">
        <v>990705</v>
      </c>
      <c r="W2308" t="str">
        <f t="shared" si="41"/>
        <v>65705490</v>
      </c>
    </row>
    <row r="2309" spans="1:23" x14ac:dyDescent="0.55000000000000004">
      <c r="A2309" s="21" t="b">
        <f>SOF[[#This Row],[RepDate]]='Monthly-Individual-Data'!A2314</f>
        <v>0</v>
      </c>
      <c r="B2309" s="21">
        <v>44652</v>
      </c>
      <c r="C2309" t="s">
        <v>250</v>
      </c>
      <c r="D2309" t="s">
        <v>180</v>
      </c>
      <c r="E2309">
        <v>85</v>
      </c>
      <c r="F2309" t="str">
        <f>INDEX(Branch[Area],MATCH(SOF[[#This Row],[Branch]],Branch[SortCode],0))</f>
        <v>South &amp; East</v>
      </c>
      <c r="G2309" t="str">
        <f>INDEX(Branch[Branch],MATCH(SOF[[#This Row],[Branch]],Branch[SortCode],0))</f>
        <v>Midleton</v>
      </c>
      <c r="V2309">
        <v>990705</v>
      </c>
      <c r="W2309" t="str">
        <f t="shared" si="41"/>
        <v>65705490</v>
      </c>
    </row>
    <row r="2310" spans="1:23" x14ac:dyDescent="0.55000000000000004">
      <c r="A2310" s="21" t="b">
        <f>SOF[[#This Row],[RepDate]]='Monthly-Individual-Data'!A2315</f>
        <v>0</v>
      </c>
      <c r="B2310" s="21">
        <v>44652</v>
      </c>
      <c r="C2310" t="s">
        <v>247</v>
      </c>
      <c r="D2310" t="s">
        <v>109</v>
      </c>
      <c r="E2310">
        <v>105</v>
      </c>
      <c r="F2310" t="str">
        <f>INDEX(Branch[Area],MATCH(SOF[[#This Row],[Branch]],Branch[SortCode],0))</f>
        <v>South &amp; East</v>
      </c>
      <c r="G2310" t="str">
        <f>INDEX(Branch[Branch],MATCH(SOF[[#This Row],[Branch]],Branch[SortCode],0))</f>
        <v>Douglas</v>
      </c>
      <c r="V2310">
        <v>990706</v>
      </c>
      <c r="W2310" t="str">
        <f t="shared" si="41"/>
        <v>62706520</v>
      </c>
    </row>
    <row r="2311" spans="1:23" x14ac:dyDescent="0.55000000000000004">
      <c r="A2311" s="21" t="b">
        <f>SOF[[#This Row],[RepDate]]='Monthly-Individual-Data'!A2316</f>
        <v>0</v>
      </c>
      <c r="B2311" s="21">
        <v>44652</v>
      </c>
      <c r="C2311" t="s">
        <v>247</v>
      </c>
      <c r="D2311" t="s">
        <v>168</v>
      </c>
      <c r="E2311">
        <v>31</v>
      </c>
      <c r="F2311" t="str">
        <f>INDEX(Branch[Area],MATCH(SOF[[#This Row],[Branch]],Branch[SortCode],0))</f>
        <v>South &amp; East</v>
      </c>
      <c r="G2311" t="str">
        <f>INDEX(Branch[Branch],MATCH(SOF[[#This Row],[Branch]],Branch[SortCode],0))</f>
        <v>Douglas</v>
      </c>
      <c r="V2311">
        <v>990706</v>
      </c>
      <c r="W2311" t="str">
        <f t="shared" si="41"/>
        <v>62706520</v>
      </c>
    </row>
    <row r="2312" spans="1:23" x14ac:dyDescent="0.55000000000000004">
      <c r="A2312" s="21" t="b">
        <f>SOF[[#This Row],[RepDate]]='Monthly-Individual-Data'!A2317</f>
        <v>0</v>
      </c>
      <c r="B2312" s="21">
        <v>44652</v>
      </c>
      <c r="C2312" t="s">
        <v>247</v>
      </c>
      <c r="D2312" t="s">
        <v>169</v>
      </c>
      <c r="E2312">
        <v>99</v>
      </c>
      <c r="F2312" t="str">
        <f>INDEX(Branch[Area],MATCH(SOF[[#This Row],[Branch]],Branch[SortCode],0))</f>
        <v>South &amp; East</v>
      </c>
      <c r="G2312" t="str">
        <f>INDEX(Branch[Branch],MATCH(SOF[[#This Row],[Branch]],Branch[SortCode],0))</f>
        <v>Douglas</v>
      </c>
      <c r="V2312">
        <v>990706</v>
      </c>
      <c r="W2312" t="str">
        <f t="shared" si="41"/>
        <v>62706520</v>
      </c>
    </row>
    <row r="2313" spans="1:23" x14ac:dyDescent="0.55000000000000004">
      <c r="A2313" s="21" t="b">
        <f>SOF[[#This Row],[RepDate]]='Monthly-Individual-Data'!A2318</f>
        <v>0</v>
      </c>
      <c r="B2313" s="21">
        <v>44652</v>
      </c>
      <c r="C2313" t="s">
        <v>247</v>
      </c>
      <c r="D2313" t="s">
        <v>171</v>
      </c>
      <c r="E2313">
        <v>28</v>
      </c>
      <c r="F2313" t="str">
        <f>INDEX(Branch[Area],MATCH(SOF[[#This Row],[Branch]],Branch[SortCode],0))</f>
        <v>South &amp; East</v>
      </c>
      <c r="G2313" t="str">
        <f>INDEX(Branch[Branch],MATCH(SOF[[#This Row],[Branch]],Branch[SortCode],0))</f>
        <v>Douglas</v>
      </c>
      <c r="V2313">
        <v>990706</v>
      </c>
      <c r="W2313" t="str">
        <f t="shared" si="41"/>
        <v>62706520</v>
      </c>
    </row>
    <row r="2314" spans="1:23" x14ac:dyDescent="0.55000000000000004">
      <c r="A2314" s="21" t="b">
        <f>SOF[[#This Row],[RepDate]]='Monthly-Individual-Data'!A2319</f>
        <v>0</v>
      </c>
      <c r="B2314" s="21">
        <v>44652</v>
      </c>
      <c r="C2314" t="s">
        <v>247</v>
      </c>
      <c r="D2314" t="s">
        <v>175</v>
      </c>
      <c r="E2314">
        <v>110</v>
      </c>
      <c r="F2314" t="str">
        <f>INDEX(Branch[Area],MATCH(SOF[[#This Row],[Branch]],Branch[SortCode],0))</f>
        <v>South &amp; East</v>
      </c>
      <c r="G2314" t="str">
        <f>INDEX(Branch[Branch],MATCH(SOF[[#This Row],[Branch]],Branch[SortCode],0))</f>
        <v>Douglas</v>
      </c>
      <c r="V2314">
        <v>990706</v>
      </c>
      <c r="W2314" t="str">
        <f t="shared" si="41"/>
        <v>62706520</v>
      </c>
    </row>
    <row r="2315" spans="1:23" x14ac:dyDescent="0.55000000000000004">
      <c r="A2315" s="21" t="b">
        <f>SOF[[#This Row],[RepDate]]='Monthly-Individual-Data'!A2320</f>
        <v>0</v>
      </c>
      <c r="B2315" s="21">
        <v>44652</v>
      </c>
      <c r="C2315" t="s">
        <v>247</v>
      </c>
      <c r="D2315" t="s">
        <v>180</v>
      </c>
      <c r="E2315">
        <v>66</v>
      </c>
      <c r="F2315" t="str">
        <f>INDEX(Branch[Area],MATCH(SOF[[#This Row],[Branch]],Branch[SortCode],0))</f>
        <v>South &amp; East</v>
      </c>
      <c r="G2315" t="str">
        <f>INDEX(Branch[Branch],MATCH(SOF[[#This Row],[Branch]],Branch[SortCode],0))</f>
        <v>Douglas</v>
      </c>
      <c r="V2315">
        <v>990706</v>
      </c>
      <c r="W2315" t="str">
        <f t="shared" si="41"/>
        <v>62706520</v>
      </c>
    </row>
    <row r="2316" spans="1:23" x14ac:dyDescent="0.55000000000000004">
      <c r="A2316" s="21" t="b">
        <f>SOF[[#This Row],[RepDate]]='Monthly-Individual-Data'!A2321</f>
        <v>0</v>
      </c>
      <c r="B2316" s="21">
        <v>44652</v>
      </c>
      <c r="C2316" t="s">
        <v>264</v>
      </c>
      <c r="D2316" t="s">
        <v>109</v>
      </c>
      <c r="E2316">
        <v>18</v>
      </c>
      <c r="F2316" t="str">
        <f>INDEX(Branch[Area],MATCH(SOF[[#This Row],[Branch]],Branch[SortCode],0))</f>
        <v>South &amp; East</v>
      </c>
      <c r="G2316" t="str">
        <f>INDEX(Branch[Branch],MATCH(SOF[[#This Row],[Branch]],Branch[SortCode],0))</f>
        <v>Blackpool</v>
      </c>
      <c r="V2316">
        <v>990707</v>
      </c>
      <c r="W2316" t="str">
        <f t="shared" si="41"/>
        <v>79707350</v>
      </c>
    </row>
    <row r="2317" spans="1:23" x14ac:dyDescent="0.55000000000000004">
      <c r="A2317" s="21" t="b">
        <f>SOF[[#This Row],[RepDate]]='Monthly-Individual-Data'!A2322</f>
        <v>0</v>
      </c>
      <c r="B2317" s="21">
        <v>44652</v>
      </c>
      <c r="C2317" t="s">
        <v>264</v>
      </c>
      <c r="D2317" t="s">
        <v>169</v>
      </c>
      <c r="E2317">
        <v>132</v>
      </c>
      <c r="F2317" t="str">
        <f>INDEX(Branch[Area],MATCH(SOF[[#This Row],[Branch]],Branch[SortCode],0))</f>
        <v>South &amp; East</v>
      </c>
      <c r="G2317" t="str">
        <f>INDEX(Branch[Branch],MATCH(SOF[[#This Row],[Branch]],Branch[SortCode],0))</f>
        <v>Blackpool</v>
      </c>
      <c r="V2317">
        <v>990707</v>
      </c>
      <c r="W2317" t="str">
        <f t="shared" si="41"/>
        <v>79707350</v>
      </c>
    </row>
    <row r="2318" spans="1:23" x14ac:dyDescent="0.55000000000000004">
      <c r="A2318" s="21" t="b">
        <f>SOF[[#This Row],[RepDate]]='Monthly-Individual-Data'!A2323</f>
        <v>0</v>
      </c>
      <c r="B2318" s="21">
        <v>44652</v>
      </c>
      <c r="C2318" t="s">
        <v>264</v>
      </c>
      <c r="D2318" t="s">
        <v>174</v>
      </c>
      <c r="E2318">
        <v>15</v>
      </c>
      <c r="F2318" t="str">
        <f>INDEX(Branch[Area],MATCH(SOF[[#This Row],[Branch]],Branch[SortCode],0))</f>
        <v>South &amp; East</v>
      </c>
      <c r="G2318" t="str">
        <f>INDEX(Branch[Branch],MATCH(SOF[[#This Row],[Branch]],Branch[SortCode],0))</f>
        <v>Blackpool</v>
      </c>
      <c r="V2318">
        <v>990707</v>
      </c>
      <c r="W2318" t="str">
        <f t="shared" si="41"/>
        <v>79707350</v>
      </c>
    </row>
    <row r="2319" spans="1:23" x14ac:dyDescent="0.55000000000000004">
      <c r="A2319" s="21" t="b">
        <f>SOF[[#This Row],[RepDate]]='Monthly-Individual-Data'!A2324</f>
        <v>0</v>
      </c>
      <c r="B2319" s="21">
        <v>44652</v>
      </c>
      <c r="C2319" t="s">
        <v>254</v>
      </c>
      <c r="D2319" t="s">
        <v>109</v>
      </c>
      <c r="E2319">
        <v>39</v>
      </c>
      <c r="F2319" t="str">
        <f>INDEX(Branch[Area],MATCH(SOF[[#This Row],[Branch]],Branch[SortCode],0))</f>
        <v>South &amp; East</v>
      </c>
      <c r="G2319" t="str">
        <f>INDEX(Branch[Branch],MATCH(SOF[[#This Row],[Branch]],Branch[SortCode],0))</f>
        <v>Bishopstown</v>
      </c>
      <c r="V2319">
        <v>990709</v>
      </c>
      <c r="W2319" t="str">
        <f t="shared" si="41"/>
        <v>69709450</v>
      </c>
    </row>
    <row r="2320" spans="1:23" x14ac:dyDescent="0.55000000000000004">
      <c r="A2320" s="21" t="b">
        <f>SOF[[#This Row],[RepDate]]='Monthly-Individual-Data'!A2325</f>
        <v>0</v>
      </c>
      <c r="B2320" s="21">
        <v>44652</v>
      </c>
      <c r="C2320" t="s">
        <v>254</v>
      </c>
      <c r="D2320" t="s">
        <v>168</v>
      </c>
      <c r="E2320">
        <v>69</v>
      </c>
      <c r="F2320" t="str">
        <f>INDEX(Branch[Area],MATCH(SOF[[#This Row],[Branch]],Branch[SortCode],0))</f>
        <v>South &amp; East</v>
      </c>
      <c r="G2320" t="str">
        <f>INDEX(Branch[Branch],MATCH(SOF[[#This Row],[Branch]],Branch[SortCode],0))</f>
        <v>Bishopstown</v>
      </c>
      <c r="V2320">
        <v>990709</v>
      </c>
      <c r="W2320" t="str">
        <f t="shared" si="41"/>
        <v>69709450</v>
      </c>
    </row>
    <row r="2321" spans="1:23" x14ac:dyDescent="0.55000000000000004">
      <c r="A2321" s="21" t="b">
        <f>SOF[[#This Row],[RepDate]]='Monthly-Individual-Data'!A2326</f>
        <v>0</v>
      </c>
      <c r="B2321" s="21">
        <v>44652</v>
      </c>
      <c r="C2321" t="s">
        <v>254</v>
      </c>
      <c r="D2321" t="s">
        <v>169</v>
      </c>
      <c r="E2321">
        <v>19</v>
      </c>
      <c r="F2321" t="str">
        <f>INDEX(Branch[Area],MATCH(SOF[[#This Row],[Branch]],Branch[SortCode],0))</f>
        <v>South &amp; East</v>
      </c>
      <c r="G2321" t="str">
        <f>INDEX(Branch[Branch],MATCH(SOF[[#This Row],[Branch]],Branch[SortCode],0))</f>
        <v>Bishopstown</v>
      </c>
      <c r="V2321">
        <v>990709</v>
      </c>
      <c r="W2321" t="str">
        <f t="shared" si="41"/>
        <v>69709450</v>
      </c>
    </row>
    <row r="2322" spans="1:23" x14ac:dyDescent="0.55000000000000004">
      <c r="A2322" s="21" t="b">
        <f>SOF[[#This Row],[RepDate]]='Monthly-Individual-Data'!A2327</f>
        <v>0</v>
      </c>
      <c r="B2322" s="21">
        <v>44652</v>
      </c>
      <c r="C2322" t="s">
        <v>254</v>
      </c>
      <c r="D2322" t="s">
        <v>175</v>
      </c>
      <c r="E2322">
        <v>21</v>
      </c>
      <c r="F2322" t="str">
        <f>INDEX(Branch[Area],MATCH(SOF[[#This Row],[Branch]],Branch[SortCode],0))</f>
        <v>South &amp; East</v>
      </c>
      <c r="G2322" t="str">
        <f>INDEX(Branch[Branch],MATCH(SOF[[#This Row],[Branch]],Branch[SortCode],0))</f>
        <v>Bishopstown</v>
      </c>
      <c r="V2322">
        <v>990709</v>
      </c>
      <c r="W2322" t="str">
        <f t="shared" si="41"/>
        <v>69709450</v>
      </c>
    </row>
    <row r="2323" spans="1:23" x14ac:dyDescent="0.55000000000000004">
      <c r="A2323" s="21" t="b">
        <f>SOF[[#This Row],[RepDate]]='Monthly-Individual-Data'!A2328</f>
        <v>0</v>
      </c>
      <c r="B2323" s="21">
        <v>44652</v>
      </c>
      <c r="C2323" t="s">
        <v>239</v>
      </c>
      <c r="D2323" t="s">
        <v>109</v>
      </c>
      <c r="E2323">
        <v>35</v>
      </c>
      <c r="F2323" t="str">
        <f>INDEX(Branch[Area],MATCH(SOF[[#This Row],[Branch]],Branch[SortCode],0))</f>
        <v>South &amp; East</v>
      </c>
      <c r="G2323" t="str">
        <f>INDEX(Branch[Branch],MATCH(SOF[[#This Row],[Branch]],Branch[SortCode],0))</f>
        <v>Clonmel</v>
      </c>
      <c r="V2323">
        <v>990710</v>
      </c>
      <c r="W2323" t="str">
        <f t="shared" si="41"/>
        <v>54710600</v>
      </c>
    </row>
    <row r="2324" spans="1:23" x14ac:dyDescent="0.55000000000000004">
      <c r="A2324" s="21" t="b">
        <f>SOF[[#This Row],[RepDate]]='Monthly-Individual-Data'!A2329</f>
        <v>0</v>
      </c>
      <c r="B2324" s="21">
        <v>44652</v>
      </c>
      <c r="C2324" t="s">
        <v>239</v>
      </c>
      <c r="D2324" t="s">
        <v>168</v>
      </c>
      <c r="E2324">
        <v>96</v>
      </c>
      <c r="F2324" t="str">
        <f>INDEX(Branch[Area],MATCH(SOF[[#This Row],[Branch]],Branch[SortCode],0))</f>
        <v>South &amp; East</v>
      </c>
      <c r="G2324" t="str">
        <f>INDEX(Branch[Branch],MATCH(SOF[[#This Row],[Branch]],Branch[SortCode],0))</f>
        <v>Clonmel</v>
      </c>
      <c r="V2324">
        <v>990710</v>
      </c>
      <c r="W2324" t="str">
        <f t="shared" si="41"/>
        <v>54710600</v>
      </c>
    </row>
    <row r="2325" spans="1:23" x14ac:dyDescent="0.55000000000000004">
      <c r="A2325" s="21" t="b">
        <f>SOF[[#This Row],[RepDate]]='Monthly-Individual-Data'!A2330</f>
        <v>0</v>
      </c>
      <c r="B2325" s="21">
        <v>44652</v>
      </c>
      <c r="C2325" t="s">
        <v>239</v>
      </c>
      <c r="D2325" t="s">
        <v>169</v>
      </c>
      <c r="E2325">
        <v>117</v>
      </c>
      <c r="F2325" t="str">
        <f>INDEX(Branch[Area],MATCH(SOF[[#This Row],[Branch]],Branch[SortCode],0))</f>
        <v>South &amp; East</v>
      </c>
      <c r="G2325" t="str">
        <f>INDEX(Branch[Branch],MATCH(SOF[[#This Row],[Branch]],Branch[SortCode],0))</f>
        <v>Clonmel</v>
      </c>
      <c r="V2325">
        <v>990710</v>
      </c>
      <c r="W2325" t="str">
        <f t="shared" si="41"/>
        <v>54710600</v>
      </c>
    </row>
    <row r="2326" spans="1:23" x14ac:dyDescent="0.55000000000000004">
      <c r="A2326" s="21" t="b">
        <f>SOF[[#This Row],[RepDate]]='Monthly-Individual-Data'!A2331</f>
        <v>0</v>
      </c>
      <c r="B2326" s="21">
        <v>44652</v>
      </c>
      <c r="C2326" t="s">
        <v>239</v>
      </c>
      <c r="D2326" t="s">
        <v>171</v>
      </c>
      <c r="E2326">
        <v>66</v>
      </c>
      <c r="F2326" t="str">
        <f>INDEX(Branch[Area],MATCH(SOF[[#This Row],[Branch]],Branch[SortCode],0))</f>
        <v>South &amp; East</v>
      </c>
      <c r="G2326" t="str">
        <f>INDEX(Branch[Branch],MATCH(SOF[[#This Row],[Branch]],Branch[SortCode],0))</f>
        <v>Clonmel</v>
      </c>
      <c r="V2326">
        <v>990710</v>
      </c>
      <c r="W2326" t="str">
        <f t="shared" si="41"/>
        <v>54710600</v>
      </c>
    </row>
    <row r="2327" spans="1:23" x14ac:dyDescent="0.55000000000000004">
      <c r="A2327" s="21" t="b">
        <f>SOF[[#This Row],[RepDate]]='Monthly-Individual-Data'!A2332</f>
        <v>0</v>
      </c>
      <c r="B2327" s="21">
        <v>44652</v>
      </c>
      <c r="C2327" t="s">
        <v>239</v>
      </c>
      <c r="D2327" t="s">
        <v>174</v>
      </c>
      <c r="E2327">
        <v>33</v>
      </c>
      <c r="F2327" t="str">
        <f>INDEX(Branch[Area],MATCH(SOF[[#This Row],[Branch]],Branch[SortCode],0))</f>
        <v>South &amp; East</v>
      </c>
      <c r="G2327" t="str">
        <f>INDEX(Branch[Branch],MATCH(SOF[[#This Row],[Branch]],Branch[SortCode],0))</f>
        <v>Clonmel</v>
      </c>
      <c r="V2327">
        <v>990710</v>
      </c>
      <c r="W2327" t="str">
        <f t="shared" si="41"/>
        <v>54710600</v>
      </c>
    </row>
    <row r="2328" spans="1:23" x14ac:dyDescent="0.55000000000000004">
      <c r="A2328" s="21" t="b">
        <f>SOF[[#This Row],[RepDate]]='Monthly-Individual-Data'!A2333</f>
        <v>0</v>
      </c>
      <c r="B2328" s="21">
        <v>44652</v>
      </c>
      <c r="C2328" t="s">
        <v>239</v>
      </c>
      <c r="D2328" t="s">
        <v>175</v>
      </c>
      <c r="E2328">
        <v>132</v>
      </c>
      <c r="F2328" t="str">
        <f>INDEX(Branch[Area],MATCH(SOF[[#This Row],[Branch]],Branch[SortCode],0))</f>
        <v>South &amp; East</v>
      </c>
      <c r="G2328" t="str">
        <f>INDEX(Branch[Branch],MATCH(SOF[[#This Row],[Branch]],Branch[SortCode],0))</f>
        <v>Clonmel</v>
      </c>
      <c r="V2328">
        <v>990710</v>
      </c>
      <c r="W2328" t="str">
        <f t="shared" si="41"/>
        <v>54710600</v>
      </c>
    </row>
    <row r="2329" spans="1:23" x14ac:dyDescent="0.55000000000000004">
      <c r="A2329" s="21" t="b">
        <f>SOF[[#This Row],[RepDate]]='Monthly-Individual-Data'!A2334</f>
        <v>0</v>
      </c>
      <c r="B2329" s="21">
        <v>44652</v>
      </c>
      <c r="C2329" t="s">
        <v>246</v>
      </c>
      <c r="D2329" t="s">
        <v>109</v>
      </c>
      <c r="E2329">
        <v>31</v>
      </c>
      <c r="F2329" t="str">
        <f>INDEX(Branch[Area],MATCH(SOF[[#This Row],[Branch]],Branch[SortCode],0))</f>
        <v>South &amp; East</v>
      </c>
      <c r="G2329" t="str">
        <f>INDEX(Branch[Branch],MATCH(SOF[[#This Row],[Branch]],Branch[SortCode],0))</f>
        <v>Tralee</v>
      </c>
      <c r="V2329">
        <v>990711</v>
      </c>
      <c r="W2329" t="str">
        <f t="shared" si="41"/>
        <v>61711530</v>
      </c>
    </row>
    <row r="2330" spans="1:23" x14ac:dyDescent="0.55000000000000004">
      <c r="A2330" s="21" t="b">
        <f>SOF[[#This Row],[RepDate]]='Monthly-Individual-Data'!A2335</f>
        <v>0</v>
      </c>
      <c r="B2330" s="21">
        <v>44652</v>
      </c>
      <c r="C2330" t="s">
        <v>246</v>
      </c>
      <c r="D2330" t="s">
        <v>168</v>
      </c>
      <c r="E2330">
        <v>109</v>
      </c>
      <c r="F2330" t="str">
        <f>INDEX(Branch[Area],MATCH(SOF[[#This Row],[Branch]],Branch[SortCode],0))</f>
        <v>South &amp; East</v>
      </c>
      <c r="G2330" t="str">
        <f>INDEX(Branch[Branch],MATCH(SOF[[#This Row],[Branch]],Branch[SortCode],0))</f>
        <v>Tralee</v>
      </c>
      <c r="V2330">
        <v>990711</v>
      </c>
      <c r="W2330" t="str">
        <f t="shared" si="41"/>
        <v>61711530</v>
      </c>
    </row>
    <row r="2331" spans="1:23" x14ac:dyDescent="0.55000000000000004">
      <c r="A2331" s="21" t="b">
        <f>SOF[[#This Row],[RepDate]]='Monthly-Individual-Data'!A2336</f>
        <v>0</v>
      </c>
      <c r="B2331" s="21">
        <v>44652</v>
      </c>
      <c r="C2331" t="s">
        <v>246</v>
      </c>
      <c r="D2331" t="s">
        <v>169</v>
      </c>
      <c r="E2331">
        <v>21</v>
      </c>
      <c r="F2331" t="str">
        <f>INDEX(Branch[Area],MATCH(SOF[[#This Row],[Branch]],Branch[SortCode],0))</f>
        <v>South &amp; East</v>
      </c>
      <c r="G2331" t="str">
        <f>INDEX(Branch[Branch],MATCH(SOF[[#This Row],[Branch]],Branch[SortCode],0))</f>
        <v>Tralee</v>
      </c>
      <c r="V2331">
        <v>990711</v>
      </c>
      <c r="W2331" t="str">
        <f t="shared" si="41"/>
        <v>61711530</v>
      </c>
    </row>
    <row r="2332" spans="1:23" x14ac:dyDescent="0.55000000000000004">
      <c r="A2332" s="21" t="b">
        <f>SOF[[#This Row],[RepDate]]='Monthly-Individual-Data'!A2337</f>
        <v>0</v>
      </c>
      <c r="B2332" s="21">
        <v>44652</v>
      </c>
      <c r="C2332" t="s">
        <v>246</v>
      </c>
      <c r="D2332" t="s">
        <v>171</v>
      </c>
      <c r="E2332">
        <v>94</v>
      </c>
      <c r="F2332" t="str">
        <f>INDEX(Branch[Area],MATCH(SOF[[#This Row],[Branch]],Branch[SortCode],0))</f>
        <v>South &amp; East</v>
      </c>
      <c r="G2332" t="str">
        <f>INDEX(Branch[Branch],MATCH(SOF[[#This Row],[Branch]],Branch[SortCode],0))</f>
        <v>Tralee</v>
      </c>
      <c r="V2332">
        <v>990711</v>
      </c>
      <c r="W2332" t="str">
        <f t="shared" si="41"/>
        <v>61711530</v>
      </c>
    </row>
    <row r="2333" spans="1:23" x14ac:dyDescent="0.55000000000000004">
      <c r="A2333" s="21" t="b">
        <f>SOF[[#This Row],[RepDate]]='Monthly-Individual-Data'!A2338</f>
        <v>0</v>
      </c>
      <c r="B2333" s="21">
        <v>44652</v>
      </c>
      <c r="C2333" t="s">
        <v>246</v>
      </c>
      <c r="D2333" t="s">
        <v>174</v>
      </c>
      <c r="E2333">
        <v>10</v>
      </c>
      <c r="F2333" t="str">
        <f>INDEX(Branch[Area],MATCH(SOF[[#This Row],[Branch]],Branch[SortCode],0))</f>
        <v>South &amp; East</v>
      </c>
      <c r="G2333" t="str">
        <f>INDEX(Branch[Branch],MATCH(SOF[[#This Row],[Branch]],Branch[SortCode],0))</f>
        <v>Tralee</v>
      </c>
      <c r="V2333">
        <v>990711</v>
      </c>
      <c r="W2333" t="str">
        <f t="shared" si="41"/>
        <v>61711530</v>
      </c>
    </row>
    <row r="2334" spans="1:23" x14ac:dyDescent="0.55000000000000004">
      <c r="A2334" s="21" t="b">
        <f>SOF[[#This Row],[RepDate]]='Monthly-Individual-Data'!A2339</f>
        <v>0</v>
      </c>
      <c r="B2334" s="21">
        <v>44652</v>
      </c>
      <c r="C2334" t="s">
        <v>246</v>
      </c>
      <c r="D2334" t="s">
        <v>175</v>
      </c>
      <c r="E2334">
        <v>9</v>
      </c>
      <c r="F2334" t="str">
        <f>INDEX(Branch[Area],MATCH(SOF[[#This Row],[Branch]],Branch[SortCode],0))</f>
        <v>South &amp; East</v>
      </c>
      <c r="G2334" t="str">
        <f>INDEX(Branch[Branch],MATCH(SOF[[#This Row],[Branch]],Branch[SortCode],0))</f>
        <v>Tralee</v>
      </c>
      <c r="V2334">
        <v>990711</v>
      </c>
      <c r="W2334" t="str">
        <f t="shared" si="41"/>
        <v>61711530</v>
      </c>
    </row>
    <row r="2335" spans="1:23" x14ac:dyDescent="0.55000000000000004">
      <c r="A2335" s="21" t="b">
        <f>SOF[[#This Row],[RepDate]]='Monthly-Individual-Data'!A2340</f>
        <v>0</v>
      </c>
      <c r="B2335" s="21">
        <v>44652</v>
      </c>
      <c r="C2335" t="s">
        <v>246</v>
      </c>
      <c r="D2335" t="s">
        <v>177</v>
      </c>
      <c r="E2335">
        <v>151</v>
      </c>
      <c r="F2335" t="str">
        <f>INDEX(Branch[Area],MATCH(SOF[[#This Row],[Branch]],Branch[SortCode],0))</f>
        <v>South &amp; East</v>
      </c>
      <c r="G2335" t="str">
        <f>INDEX(Branch[Branch],MATCH(SOF[[#This Row],[Branch]],Branch[SortCode],0))</f>
        <v>Tralee</v>
      </c>
      <c r="V2335">
        <v>990711</v>
      </c>
      <c r="W2335" t="str">
        <f t="shared" si="41"/>
        <v>61711530</v>
      </c>
    </row>
    <row r="2336" spans="1:23" x14ac:dyDescent="0.55000000000000004">
      <c r="A2336" s="21" t="b">
        <f>SOF[[#This Row],[RepDate]]='Monthly-Individual-Data'!A2341</f>
        <v>0</v>
      </c>
      <c r="B2336" s="21">
        <v>44652</v>
      </c>
      <c r="C2336" t="s">
        <v>246</v>
      </c>
      <c r="D2336" t="s">
        <v>182</v>
      </c>
      <c r="E2336">
        <v>127</v>
      </c>
      <c r="F2336" t="str">
        <f>INDEX(Branch[Area],MATCH(SOF[[#This Row],[Branch]],Branch[SortCode],0))</f>
        <v>South &amp; East</v>
      </c>
      <c r="G2336" t="str">
        <f>INDEX(Branch[Branch],MATCH(SOF[[#This Row],[Branch]],Branch[SortCode],0))</f>
        <v>Tralee</v>
      </c>
      <c r="V2336">
        <v>990711</v>
      </c>
      <c r="W2336" t="str">
        <f t="shared" si="41"/>
        <v>61711530</v>
      </c>
    </row>
    <row r="2337" spans="1:23" x14ac:dyDescent="0.55000000000000004">
      <c r="A2337" s="21" t="b">
        <f>SOF[[#This Row],[RepDate]]='Monthly-Individual-Data'!A2342</f>
        <v>0</v>
      </c>
      <c r="B2337" s="21">
        <v>44652</v>
      </c>
      <c r="C2337" t="s">
        <v>259</v>
      </c>
      <c r="D2337" t="s">
        <v>109</v>
      </c>
      <c r="E2337">
        <v>54</v>
      </c>
      <c r="F2337" t="str">
        <f>INDEX(Branch[Area],MATCH(SOF[[#This Row],[Branch]],Branch[SortCode],0))</f>
        <v>South &amp; East</v>
      </c>
      <c r="G2337" t="str">
        <f>INDEX(Branch[Branch],MATCH(SOF[[#This Row],[Branch]],Branch[SortCode],0))</f>
        <v>Clonakilty</v>
      </c>
      <c r="V2337">
        <v>990712</v>
      </c>
      <c r="W2337" t="str">
        <f t="shared" si="41"/>
        <v>74712400</v>
      </c>
    </row>
    <row r="2338" spans="1:23" x14ac:dyDescent="0.55000000000000004">
      <c r="A2338" s="21" t="b">
        <f>SOF[[#This Row],[RepDate]]='Monthly-Individual-Data'!A2343</f>
        <v>0</v>
      </c>
      <c r="B2338" s="21">
        <v>44652</v>
      </c>
      <c r="C2338" t="s">
        <v>259</v>
      </c>
      <c r="D2338" t="s">
        <v>168</v>
      </c>
      <c r="E2338">
        <v>101</v>
      </c>
      <c r="F2338" t="str">
        <f>INDEX(Branch[Area],MATCH(SOF[[#This Row],[Branch]],Branch[SortCode],0))</f>
        <v>South &amp; East</v>
      </c>
      <c r="G2338" t="str">
        <f>INDEX(Branch[Branch],MATCH(SOF[[#This Row],[Branch]],Branch[SortCode],0))</f>
        <v>Clonakilty</v>
      </c>
      <c r="V2338">
        <v>990712</v>
      </c>
      <c r="W2338" t="str">
        <f t="shared" si="41"/>
        <v>74712400</v>
      </c>
    </row>
    <row r="2339" spans="1:23" x14ac:dyDescent="0.55000000000000004">
      <c r="A2339" s="21" t="b">
        <f>SOF[[#This Row],[RepDate]]='Monthly-Individual-Data'!A2344</f>
        <v>0</v>
      </c>
      <c r="B2339" s="21">
        <v>44652</v>
      </c>
      <c r="C2339" t="s">
        <v>259</v>
      </c>
      <c r="D2339" t="s">
        <v>169</v>
      </c>
      <c r="E2339">
        <v>10</v>
      </c>
      <c r="F2339" t="str">
        <f>INDEX(Branch[Area],MATCH(SOF[[#This Row],[Branch]],Branch[SortCode],0))</f>
        <v>South &amp; East</v>
      </c>
      <c r="G2339" t="str">
        <f>INDEX(Branch[Branch],MATCH(SOF[[#This Row],[Branch]],Branch[SortCode],0))</f>
        <v>Clonakilty</v>
      </c>
      <c r="V2339">
        <v>990712</v>
      </c>
      <c r="W2339" t="str">
        <f t="shared" si="41"/>
        <v>74712400</v>
      </c>
    </row>
    <row r="2340" spans="1:23" x14ac:dyDescent="0.55000000000000004">
      <c r="A2340" s="21" t="b">
        <f>SOF[[#This Row],[RepDate]]='Monthly-Individual-Data'!A2345</f>
        <v>0</v>
      </c>
      <c r="B2340" s="21">
        <v>44652</v>
      </c>
      <c r="C2340" t="s">
        <v>259</v>
      </c>
      <c r="D2340" t="s">
        <v>171</v>
      </c>
      <c r="E2340">
        <v>30</v>
      </c>
      <c r="F2340" t="str">
        <f>INDEX(Branch[Area],MATCH(SOF[[#This Row],[Branch]],Branch[SortCode],0))</f>
        <v>South &amp; East</v>
      </c>
      <c r="G2340" t="str">
        <f>INDEX(Branch[Branch],MATCH(SOF[[#This Row],[Branch]],Branch[SortCode],0))</f>
        <v>Clonakilty</v>
      </c>
      <c r="V2340">
        <v>990712</v>
      </c>
      <c r="W2340" t="str">
        <f t="shared" si="41"/>
        <v>74712400</v>
      </c>
    </row>
    <row r="2341" spans="1:23" x14ac:dyDescent="0.55000000000000004">
      <c r="A2341" s="21" t="b">
        <f>SOF[[#This Row],[RepDate]]='Monthly-Individual-Data'!A2346</f>
        <v>0</v>
      </c>
      <c r="B2341" s="21">
        <v>44652</v>
      </c>
      <c r="C2341" t="s">
        <v>259</v>
      </c>
      <c r="D2341" t="s">
        <v>172</v>
      </c>
      <c r="E2341">
        <v>72</v>
      </c>
      <c r="F2341" t="str">
        <f>INDEX(Branch[Area],MATCH(SOF[[#This Row],[Branch]],Branch[SortCode],0))</f>
        <v>South &amp; East</v>
      </c>
      <c r="G2341" t="str">
        <f>INDEX(Branch[Branch],MATCH(SOF[[#This Row],[Branch]],Branch[SortCode],0))</f>
        <v>Clonakilty</v>
      </c>
      <c r="V2341">
        <v>990712</v>
      </c>
      <c r="W2341" t="str">
        <f t="shared" si="41"/>
        <v>74712400</v>
      </c>
    </row>
    <row r="2342" spans="1:23" x14ac:dyDescent="0.55000000000000004">
      <c r="A2342" s="21" t="b">
        <f>SOF[[#This Row],[RepDate]]='Monthly-Individual-Data'!A2347</f>
        <v>0</v>
      </c>
      <c r="B2342" s="21">
        <v>44652</v>
      </c>
      <c r="C2342" t="s">
        <v>259</v>
      </c>
      <c r="D2342" t="s">
        <v>174</v>
      </c>
      <c r="E2342">
        <v>82</v>
      </c>
      <c r="F2342" t="str">
        <f>INDEX(Branch[Area],MATCH(SOF[[#This Row],[Branch]],Branch[SortCode],0))</f>
        <v>South &amp; East</v>
      </c>
      <c r="G2342" t="str">
        <f>INDEX(Branch[Branch],MATCH(SOF[[#This Row],[Branch]],Branch[SortCode],0))</f>
        <v>Clonakilty</v>
      </c>
      <c r="V2342">
        <v>990712</v>
      </c>
      <c r="W2342" t="str">
        <f t="shared" si="41"/>
        <v>74712400</v>
      </c>
    </row>
    <row r="2343" spans="1:23" x14ac:dyDescent="0.55000000000000004">
      <c r="A2343" s="21" t="b">
        <f>SOF[[#This Row],[RepDate]]='Monthly-Individual-Data'!A2348</f>
        <v>0</v>
      </c>
      <c r="B2343" s="21">
        <v>44652</v>
      </c>
      <c r="C2343" t="s">
        <v>259</v>
      </c>
      <c r="D2343" t="s">
        <v>175</v>
      </c>
      <c r="E2343">
        <v>41</v>
      </c>
      <c r="F2343" t="str">
        <f>INDEX(Branch[Area],MATCH(SOF[[#This Row],[Branch]],Branch[SortCode],0))</f>
        <v>South &amp; East</v>
      </c>
      <c r="G2343" t="str">
        <f>INDEX(Branch[Branch],MATCH(SOF[[#This Row],[Branch]],Branch[SortCode],0))</f>
        <v>Clonakilty</v>
      </c>
      <c r="V2343">
        <v>990712</v>
      </c>
      <c r="W2343" t="str">
        <f t="shared" si="41"/>
        <v>74712400</v>
      </c>
    </row>
    <row r="2344" spans="1:23" x14ac:dyDescent="0.55000000000000004">
      <c r="A2344" s="21" t="b">
        <f>SOF[[#This Row],[RepDate]]='Monthly-Individual-Data'!A2349</f>
        <v>0</v>
      </c>
      <c r="B2344" s="21">
        <v>44652</v>
      </c>
      <c r="C2344" t="s">
        <v>253</v>
      </c>
      <c r="D2344" t="s">
        <v>109</v>
      </c>
      <c r="E2344">
        <v>62</v>
      </c>
      <c r="F2344" t="str">
        <f>INDEX(Branch[Area],MATCH(SOF[[#This Row],[Branch]],Branch[SortCode],0))</f>
        <v>South &amp; East</v>
      </c>
      <c r="G2344" t="str">
        <f>INDEX(Branch[Branch],MATCH(SOF[[#This Row],[Branch]],Branch[SortCode],0))</f>
        <v>Mallow</v>
      </c>
      <c r="V2344">
        <v>990713</v>
      </c>
      <c r="W2344" t="str">
        <f t="shared" si="41"/>
        <v>68713460</v>
      </c>
    </row>
    <row r="2345" spans="1:23" x14ac:dyDescent="0.55000000000000004">
      <c r="A2345" s="21" t="b">
        <f>SOF[[#This Row],[RepDate]]='Monthly-Individual-Data'!A2350</f>
        <v>0</v>
      </c>
      <c r="B2345" s="21">
        <v>44652</v>
      </c>
      <c r="C2345" t="s">
        <v>253</v>
      </c>
      <c r="D2345" t="s">
        <v>174</v>
      </c>
      <c r="E2345">
        <v>3</v>
      </c>
      <c r="F2345" t="str">
        <f>INDEX(Branch[Area],MATCH(SOF[[#This Row],[Branch]],Branch[SortCode],0))</f>
        <v>South &amp; East</v>
      </c>
      <c r="G2345" t="str">
        <f>INDEX(Branch[Branch],MATCH(SOF[[#This Row],[Branch]],Branch[SortCode],0))</f>
        <v>Mallow</v>
      </c>
      <c r="V2345">
        <v>990713</v>
      </c>
      <c r="W2345" t="str">
        <f t="shared" si="41"/>
        <v>68713460</v>
      </c>
    </row>
    <row r="2346" spans="1:23" x14ac:dyDescent="0.55000000000000004">
      <c r="A2346" s="21" t="b">
        <f>SOF[[#This Row],[RepDate]]='Monthly-Individual-Data'!A2351</f>
        <v>0</v>
      </c>
      <c r="B2346" s="21">
        <v>44652</v>
      </c>
      <c r="C2346" t="s">
        <v>258</v>
      </c>
      <c r="D2346" t="s">
        <v>109</v>
      </c>
      <c r="E2346">
        <v>2</v>
      </c>
      <c r="F2346" t="str">
        <f>INDEX(Branch[Area],MATCH(SOF[[#This Row],[Branch]],Branch[SortCode],0))</f>
        <v>South &amp; East</v>
      </c>
      <c r="G2346" t="str">
        <f>INDEX(Branch[Branch],MATCH(SOF[[#This Row],[Branch]],Branch[SortCode],0))</f>
        <v>Ballincollig</v>
      </c>
      <c r="V2346">
        <v>990715</v>
      </c>
      <c r="W2346" t="str">
        <f t="shared" si="41"/>
        <v>73715410</v>
      </c>
    </row>
    <row r="2347" spans="1:23" x14ac:dyDescent="0.55000000000000004">
      <c r="A2347" s="21" t="b">
        <f>SOF[[#This Row],[RepDate]]='Monthly-Individual-Data'!A2352</f>
        <v>0</v>
      </c>
      <c r="B2347" s="21">
        <v>44652</v>
      </c>
      <c r="C2347" t="s">
        <v>248</v>
      </c>
      <c r="D2347" t="s">
        <v>109</v>
      </c>
      <c r="E2347">
        <v>134</v>
      </c>
      <c r="F2347" t="str">
        <f>INDEX(Branch[Area],MATCH(SOF[[#This Row],[Branch]],Branch[SortCode],0))</f>
        <v>South &amp; East</v>
      </c>
      <c r="G2347" t="str">
        <f>INDEX(Branch[Branch],MATCH(SOF[[#This Row],[Branch]],Branch[SortCode],0))</f>
        <v>Carrigaline</v>
      </c>
      <c r="V2347">
        <v>990716</v>
      </c>
      <c r="W2347" t="str">
        <f t="shared" si="41"/>
        <v>63716510</v>
      </c>
    </row>
    <row r="2348" spans="1:23" x14ac:dyDescent="0.55000000000000004">
      <c r="A2348" s="21" t="b">
        <f>SOF[[#This Row],[RepDate]]='Monthly-Individual-Data'!A2353</f>
        <v>0</v>
      </c>
      <c r="B2348" s="21">
        <v>44652</v>
      </c>
      <c r="C2348" t="s">
        <v>248</v>
      </c>
      <c r="D2348" t="s">
        <v>171</v>
      </c>
      <c r="E2348">
        <v>110</v>
      </c>
      <c r="F2348" t="str">
        <f>INDEX(Branch[Area],MATCH(SOF[[#This Row],[Branch]],Branch[SortCode],0))</f>
        <v>South &amp; East</v>
      </c>
      <c r="G2348" t="str">
        <f>INDEX(Branch[Branch],MATCH(SOF[[#This Row],[Branch]],Branch[SortCode],0))</f>
        <v>Carrigaline</v>
      </c>
      <c r="V2348">
        <v>990716</v>
      </c>
      <c r="W2348" t="str">
        <f t="shared" si="41"/>
        <v>63716510</v>
      </c>
    </row>
    <row r="2349" spans="1:23" x14ac:dyDescent="0.55000000000000004">
      <c r="A2349" s="21" t="b">
        <f>SOF[[#This Row],[RepDate]]='Monthly-Individual-Data'!A2354</f>
        <v>0</v>
      </c>
      <c r="B2349" s="21">
        <v>44652</v>
      </c>
      <c r="C2349" t="s">
        <v>248</v>
      </c>
      <c r="D2349" t="s">
        <v>184</v>
      </c>
      <c r="E2349">
        <v>91</v>
      </c>
      <c r="F2349" t="str">
        <f>INDEX(Branch[Area],MATCH(SOF[[#This Row],[Branch]],Branch[SortCode],0))</f>
        <v>South &amp; East</v>
      </c>
      <c r="G2349" t="str">
        <f>INDEX(Branch[Branch],MATCH(SOF[[#This Row],[Branch]],Branch[SortCode],0))</f>
        <v>Carrigaline</v>
      </c>
      <c r="V2349">
        <v>990716</v>
      </c>
      <c r="W2349" t="str">
        <f t="shared" si="41"/>
        <v>63716510</v>
      </c>
    </row>
    <row r="2350" spans="1:23" x14ac:dyDescent="0.55000000000000004">
      <c r="A2350" s="21" t="b">
        <f>SOF[[#This Row],[RepDate]]='Monthly-Individual-Data'!A2355</f>
        <v>0</v>
      </c>
      <c r="B2350" s="21">
        <v>44652</v>
      </c>
      <c r="C2350" t="s">
        <v>261</v>
      </c>
      <c r="D2350" t="s">
        <v>109</v>
      </c>
      <c r="E2350">
        <v>111</v>
      </c>
      <c r="F2350" t="str">
        <f>INDEX(Branch[Area],MATCH(SOF[[#This Row],[Branch]],Branch[SortCode],0))</f>
        <v>South &amp; East</v>
      </c>
      <c r="G2350" t="str">
        <f>INDEX(Branch[Branch],MATCH(SOF[[#This Row],[Branch]],Branch[SortCode],0))</f>
        <v>Skibbereen</v>
      </c>
      <c r="V2350">
        <v>990717</v>
      </c>
      <c r="W2350" t="str">
        <f t="shared" si="41"/>
        <v>76717380</v>
      </c>
    </row>
    <row r="2351" spans="1:23" x14ac:dyDescent="0.55000000000000004">
      <c r="A2351" s="21" t="b">
        <f>SOF[[#This Row],[RepDate]]='Monthly-Individual-Data'!A2356</f>
        <v>0</v>
      </c>
      <c r="B2351" s="21">
        <v>44652</v>
      </c>
      <c r="C2351" t="s">
        <v>261</v>
      </c>
      <c r="D2351" t="s">
        <v>174</v>
      </c>
      <c r="E2351">
        <v>132</v>
      </c>
      <c r="F2351" t="str">
        <f>INDEX(Branch[Area],MATCH(SOF[[#This Row],[Branch]],Branch[SortCode],0))</f>
        <v>South &amp; East</v>
      </c>
      <c r="G2351" t="str">
        <f>INDEX(Branch[Branch],MATCH(SOF[[#This Row],[Branch]],Branch[SortCode],0))</f>
        <v>Skibbereen</v>
      </c>
      <c r="V2351">
        <v>990717</v>
      </c>
      <c r="W2351" t="str">
        <f t="shared" si="41"/>
        <v>76717380</v>
      </c>
    </row>
    <row r="2352" spans="1:23" x14ac:dyDescent="0.55000000000000004">
      <c r="A2352" s="21" t="b">
        <f>SOF[[#This Row],[RepDate]]='Monthly-Individual-Data'!A2357</f>
        <v>0</v>
      </c>
      <c r="B2352" s="21">
        <v>44652</v>
      </c>
      <c r="C2352" t="s">
        <v>260</v>
      </c>
      <c r="D2352" t="s">
        <v>169</v>
      </c>
      <c r="E2352">
        <v>94</v>
      </c>
      <c r="F2352" t="str">
        <f>INDEX(Branch[Area],MATCH(SOF[[#This Row],[Branch]],Branch[SortCode],0))</f>
        <v>South &amp; East</v>
      </c>
      <c r="G2352" t="str">
        <f>INDEX(Branch[Branch],MATCH(SOF[[#This Row],[Branch]],Branch[SortCode],0))</f>
        <v>Bandon</v>
      </c>
      <c r="V2352">
        <v>990719</v>
      </c>
      <c r="W2352" t="str">
        <f t="shared" si="41"/>
        <v>75719390</v>
      </c>
    </row>
    <row r="2353" spans="1:23" x14ac:dyDescent="0.55000000000000004">
      <c r="A2353" s="21" t="b">
        <f>SOF[[#This Row],[RepDate]]='Monthly-Individual-Data'!A2358</f>
        <v>0</v>
      </c>
      <c r="B2353" s="21">
        <v>44652</v>
      </c>
      <c r="C2353" t="s">
        <v>260</v>
      </c>
      <c r="D2353" t="s">
        <v>174</v>
      </c>
      <c r="E2353">
        <v>87</v>
      </c>
      <c r="F2353" t="str">
        <f>INDEX(Branch[Area],MATCH(SOF[[#This Row],[Branch]],Branch[SortCode],0))</f>
        <v>South &amp; East</v>
      </c>
      <c r="G2353" t="str">
        <f>INDEX(Branch[Branch],MATCH(SOF[[#This Row],[Branch]],Branch[SortCode],0))</f>
        <v>Bandon</v>
      </c>
      <c r="V2353">
        <v>990719</v>
      </c>
      <c r="W2353" t="str">
        <f t="shared" si="41"/>
        <v>75719390</v>
      </c>
    </row>
    <row r="2354" spans="1:23" x14ac:dyDescent="0.55000000000000004">
      <c r="A2354" s="21" t="b">
        <f>SOF[[#This Row],[RepDate]]='Monthly-Individual-Data'!A2359</f>
        <v>0</v>
      </c>
      <c r="B2354" s="21">
        <v>44652</v>
      </c>
      <c r="C2354" t="s">
        <v>245</v>
      </c>
      <c r="D2354" t="s">
        <v>109</v>
      </c>
      <c r="E2354">
        <v>56</v>
      </c>
      <c r="F2354" t="str">
        <f>INDEX(Branch[Area],MATCH(SOF[[#This Row],[Branch]],Branch[SortCode],0))</f>
        <v>South &amp; East</v>
      </c>
      <c r="G2354" t="str">
        <f>INDEX(Branch[Branch],MATCH(SOF[[#This Row],[Branch]],Branch[SortCode],0))</f>
        <v>Killarney</v>
      </c>
      <c r="V2354">
        <v>990720</v>
      </c>
      <c r="W2354" t="str">
        <f t="shared" si="41"/>
        <v>60720540</v>
      </c>
    </row>
    <row r="2355" spans="1:23" x14ac:dyDescent="0.55000000000000004">
      <c r="A2355" s="21" t="b">
        <f>SOF[[#This Row],[RepDate]]='Monthly-Individual-Data'!A2360</f>
        <v>0</v>
      </c>
      <c r="B2355" s="21">
        <v>44652</v>
      </c>
      <c r="C2355" t="s">
        <v>236</v>
      </c>
      <c r="D2355" t="s">
        <v>109</v>
      </c>
      <c r="E2355">
        <v>76</v>
      </c>
      <c r="F2355" t="str">
        <f>INDEX(Branch[Area],MATCH(SOF[[#This Row],[Branch]],Branch[SortCode],0))</f>
        <v>South &amp; East</v>
      </c>
      <c r="G2355" t="str">
        <f>INDEX(Branch[Branch],MATCH(SOF[[#This Row],[Branch]],Branch[SortCode],0))</f>
        <v>Nenagh</v>
      </c>
      <c r="V2355">
        <v>990734</v>
      </c>
      <c r="W2355" t="str">
        <f t="shared" si="41"/>
        <v>51734630</v>
      </c>
    </row>
    <row r="2356" spans="1:23" x14ac:dyDescent="0.55000000000000004">
      <c r="A2356" s="21" t="b">
        <f>SOF[[#This Row],[RepDate]]='Monthly-Individual-Data'!A2361</f>
        <v>0</v>
      </c>
      <c r="B2356" s="21">
        <v>44652</v>
      </c>
      <c r="C2356" t="s">
        <v>236</v>
      </c>
      <c r="D2356" t="s">
        <v>174</v>
      </c>
      <c r="E2356">
        <v>160</v>
      </c>
      <c r="F2356" t="str">
        <f>INDEX(Branch[Area],MATCH(SOF[[#This Row],[Branch]],Branch[SortCode],0))</f>
        <v>South &amp; East</v>
      </c>
      <c r="G2356" t="str">
        <f>INDEX(Branch[Branch],MATCH(SOF[[#This Row],[Branch]],Branch[SortCode],0))</f>
        <v>Nenagh</v>
      </c>
      <c r="V2356">
        <v>990734</v>
      </c>
      <c r="W2356" t="str">
        <f t="shared" si="41"/>
        <v>51734630</v>
      </c>
    </row>
    <row r="2357" spans="1:23" x14ac:dyDescent="0.55000000000000004">
      <c r="A2357" s="21" t="b">
        <f>SOF[[#This Row],[RepDate]]='Monthly-Individual-Data'!A2362</f>
        <v>0</v>
      </c>
      <c r="B2357" s="21">
        <v>44652</v>
      </c>
      <c r="C2357" t="s">
        <v>257</v>
      </c>
      <c r="D2357" t="s">
        <v>109</v>
      </c>
      <c r="E2357">
        <v>123</v>
      </c>
      <c r="F2357" t="str">
        <f>INDEX(Branch[Area],MATCH(SOF[[#This Row],[Branch]],Branch[SortCode],0))</f>
        <v>South &amp; East</v>
      </c>
      <c r="G2357" t="str">
        <f>INDEX(Branch[Branch],MATCH(SOF[[#This Row],[Branch]],Branch[SortCode],0))</f>
        <v>Macroom</v>
      </c>
      <c r="V2357">
        <v>990735</v>
      </c>
      <c r="W2357" t="str">
        <f t="shared" si="41"/>
        <v>72735420</v>
      </c>
    </row>
    <row r="2358" spans="1:23" x14ac:dyDescent="0.55000000000000004">
      <c r="A2358" s="21" t="b">
        <f>SOF[[#This Row],[RepDate]]='Monthly-Individual-Data'!A2363</f>
        <v>0</v>
      </c>
      <c r="B2358" s="21">
        <v>44652</v>
      </c>
      <c r="C2358" t="s">
        <v>257</v>
      </c>
      <c r="D2358" t="s">
        <v>171</v>
      </c>
      <c r="E2358">
        <v>72</v>
      </c>
      <c r="F2358" t="str">
        <f>INDEX(Branch[Area],MATCH(SOF[[#This Row],[Branch]],Branch[SortCode],0))</f>
        <v>South &amp; East</v>
      </c>
      <c r="G2358" t="str">
        <f>INDEX(Branch[Branch],MATCH(SOF[[#This Row],[Branch]],Branch[SortCode],0))</f>
        <v>Macroom</v>
      </c>
      <c r="V2358">
        <v>990735</v>
      </c>
      <c r="W2358" t="str">
        <f t="shared" si="41"/>
        <v>72735420</v>
      </c>
    </row>
    <row r="2359" spans="1:23" x14ac:dyDescent="0.55000000000000004">
      <c r="A2359" s="21" t="b">
        <f>SOF[[#This Row],[RepDate]]='Monthly-Individual-Data'!A2364</f>
        <v>0</v>
      </c>
      <c r="B2359" s="21">
        <v>44652</v>
      </c>
      <c r="C2359" t="s">
        <v>257</v>
      </c>
      <c r="D2359" t="s">
        <v>174</v>
      </c>
      <c r="E2359">
        <v>59</v>
      </c>
      <c r="F2359" t="str">
        <f>INDEX(Branch[Area],MATCH(SOF[[#This Row],[Branch]],Branch[SortCode],0))</f>
        <v>South &amp; East</v>
      </c>
      <c r="G2359" t="str">
        <f>INDEX(Branch[Branch],MATCH(SOF[[#This Row],[Branch]],Branch[SortCode],0))</f>
        <v>Macroom</v>
      </c>
      <c r="V2359">
        <v>990735</v>
      </c>
      <c r="W2359" t="str">
        <f t="shared" si="41"/>
        <v>72735420</v>
      </c>
    </row>
    <row r="2360" spans="1:23" x14ac:dyDescent="0.55000000000000004">
      <c r="A2360" s="21" t="b">
        <f>SOF[[#This Row],[RepDate]]='Monthly-Individual-Data'!A2365</f>
        <v>0</v>
      </c>
      <c r="B2360" s="21">
        <v>44652</v>
      </c>
      <c r="C2360" t="s">
        <v>249</v>
      </c>
      <c r="D2360" t="s">
        <v>109</v>
      </c>
      <c r="E2360">
        <v>3</v>
      </c>
      <c r="F2360" t="str">
        <f>INDEX(Branch[Area],MATCH(SOF[[#This Row],[Branch]],Branch[SortCode],0))</f>
        <v>South &amp; East</v>
      </c>
      <c r="G2360" t="str">
        <f>INDEX(Branch[Branch],MATCH(SOF[[#This Row],[Branch]],Branch[SortCode],0))</f>
        <v>Mitchelstown</v>
      </c>
      <c r="V2360">
        <v>990736</v>
      </c>
      <c r="W2360" t="str">
        <f t="shared" si="41"/>
        <v>64736500</v>
      </c>
    </row>
    <row r="2361" spans="1:23" x14ac:dyDescent="0.55000000000000004">
      <c r="A2361" s="21" t="b">
        <f>SOF[[#This Row],[RepDate]]='Monthly-Individual-Data'!A2366</f>
        <v>0</v>
      </c>
      <c r="B2361" s="21">
        <v>44652</v>
      </c>
      <c r="C2361" t="s">
        <v>249</v>
      </c>
      <c r="D2361" t="s">
        <v>169</v>
      </c>
      <c r="E2361">
        <v>128</v>
      </c>
      <c r="F2361" t="str">
        <f>INDEX(Branch[Area],MATCH(SOF[[#This Row],[Branch]],Branch[SortCode],0))</f>
        <v>South &amp; East</v>
      </c>
      <c r="G2361" t="str">
        <f>INDEX(Branch[Branch],MATCH(SOF[[#This Row],[Branch]],Branch[SortCode],0))</f>
        <v>Mitchelstown</v>
      </c>
      <c r="V2361">
        <v>990736</v>
      </c>
      <c r="W2361" t="str">
        <f t="shared" si="41"/>
        <v>64736500</v>
      </c>
    </row>
    <row r="2362" spans="1:23" x14ac:dyDescent="0.55000000000000004">
      <c r="A2362" s="21" t="b">
        <f>SOF[[#This Row],[RepDate]]='Monthly-Individual-Data'!A2367</f>
        <v>0</v>
      </c>
      <c r="B2362" s="21">
        <v>44652</v>
      </c>
      <c r="C2362" t="s">
        <v>249</v>
      </c>
      <c r="D2362" t="s">
        <v>171</v>
      </c>
      <c r="E2362">
        <v>100</v>
      </c>
      <c r="F2362" t="str">
        <f>INDEX(Branch[Area],MATCH(SOF[[#This Row],[Branch]],Branch[SortCode],0))</f>
        <v>South &amp; East</v>
      </c>
      <c r="G2362" t="str">
        <f>INDEX(Branch[Branch],MATCH(SOF[[#This Row],[Branch]],Branch[SortCode],0))</f>
        <v>Mitchelstown</v>
      </c>
      <c r="V2362">
        <v>990736</v>
      </c>
      <c r="W2362" t="str">
        <f t="shared" si="41"/>
        <v>64736500</v>
      </c>
    </row>
    <row r="2363" spans="1:23" x14ac:dyDescent="0.55000000000000004">
      <c r="A2363" s="21" t="b">
        <f>SOF[[#This Row],[RepDate]]='Monthly-Individual-Data'!A2368</f>
        <v>0</v>
      </c>
      <c r="B2363" s="21">
        <v>44652</v>
      </c>
      <c r="C2363" t="s">
        <v>249</v>
      </c>
      <c r="D2363" t="s">
        <v>175</v>
      </c>
      <c r="E2363">
        <v>88</v>
      </c>
      <c r="F2363" t="str">
        <f>INDEX(Branch[Area],MATCH(SOF[[#This Row],[Branch]],Branch[SortCode],0))</f>
        <v>South &amp; East</v>
      </c>
      <c r="G2363" t="str">
        <f>INDEX(Branch[Branch],MATCH(SOF[[#This Row],[Branch]],Branch[SortCode],0))</f>
        <v>Mitchelstown</v>
      </c>
      <c r="V2363">
        <v>990736</v>
      </c>
      <c r="W2363" t="str">
        <f t="shared" si="41"/>
        <v>64736500</v>
      </c>
    </row>
    <row r="2364" spans="1:23" x14ac:dyDescent="0.55000000000000004">
      <c r="A2364" s="21" t="b">
        <f>SOF[[#This Row],[RepDate]]='Monthly-Individual-Data'!A2369</f>
        <v>0</v>
      </c>
      <c r="B2364" s="21">
        <v>44682</v>
      </c>
      <c r="C2364" t="s">
        <v>230</v>
      </c>
      <c r="D2364" t="s">
        <v>109</v>
      </c>
      <c r="E2364">
        <v>47</v>
      </c>
      <c r="F2364" t="str">
        <f>INDEX(Branch[Area],MATCH(SOF[[#This Row],[Branch]],Branch[SortCode],0))</f>
        <v>South &amp; East</v>
      </c>
      <c r="G2364" t="str">
        <f>INDEX(Branch[Branch],MATCH(SOF[[#This Row],[Branch]],Branch[SortCode],0))</f>
        <v>Hypercentre</v>
      </c>
      <c r="V2364">
        <v>990632</v>
      </c>
      <c r="W2364" t="str">
        <f t="shared" si="41"/>
        <v>45632690</v>
      </c>
    </row>
    <row r="2365" spans="1:23" x14ac:dyDescent="0.55000000000000004">
      <c r="A2365" s="21" t="b">
        <f>SOF[[#This Row],[RepDate]]='Monthly-Individual-Data'!A2370</f>
        <v>0</v>
      </c>
      <c r="B2365" s="21">
        <v>44682</v>
      </c>
      <c r="C2365" t="s">
        <v>230</v>
      </c>
      <c r="D2365" t="s">
        <v>168</v>
      </c>
      <c r="E2365">
        <v>146</v>
      </c>
      <c r="F2365" t="str">
        <f>INDEX(Branch[Area],MATCH(SOF[[#This Row],[Branch]],Branch[SortCode],0))</f>
        <v>South &amp; East</v>
      </c>
      <c r="G2365" t="str">
        <f>INDEX(Branch[Branch],MATCH(SOF[[#This Row],[Branch]],Branch[SortCode],0))</f>
        <v>Hypercentre</v>
      </c>
      <c r="V2365">
        <v>990632</v>
      </c>
      <c r="W2365" t="str">
        <f t="shared" si="41"/>
        <v>45632690</v>
      </c>
    </row>
    <row r="2366" spans="1:23" x14ac:dyDescent="0.55000000000000004">
      <c r="A2366" s="21" t="b">
        <f>SOF[[#This Row],[RepDate]]='Monthly-Individual-Data'!A2371</f>
        <v>0</v>
      </c>
      <c r="B2366" s="21">
        <v>44682</v>
      </c>
      <c r="C2366" t="s">
        <v>230</v>
      </c>
      <c r="D2366" t="s">
        <v>169</v>
      </c>
      <c r="E2366">
        <v>160</v>
      </c>
      <c r="F2366" t="str">
        <f>INDEX(Branch[Area],MATCH(SOF[[#This Row],[Branch]],Branch[SortCode],0))</f>
        <v>South &amp; East</v>
      </c>
      <c r="G2366" t="str">
        <f>INDEX(Branch[Branch],MATCH(SOF[[#This Row],[Branch]],Branch[SortCode],0))</f>
        <v>Hypercentre</v>
      </c>
      <c r="V2366">
        <v>990632</v>
      </c>
      <c r="W2366" t="str">
        <f t="shared" si="41"/>
        <v>45632690</v>
      </c>
    </row>
    <row r="2367" spans="1:23" x14ac:dyDescent="0.55000000000000004">
      <c r="A2367" s="21" t="b">
        <f>SOF[[#This Row],[RepDate]]='Monthly-Individual-Data'!A2372</f>
        <v>0</v>
      </c>
      <c r="B2367" s="21">
        <v>44682</v>
      </c>
      <c r="C2367" t="s">
        <v>230</v>
      </c>
      <c r="D2367" t="s">
        <v>170</v>
      </c>
      <c r="E2367">
        <v>159</v>
      </c>
      <c r="F2367" t="str">
        <f>INDEX(Branch[Area],MATCH(SOF[[#This Row],[Branch]],Branch[SortCode],0))</f>
        <v>South &amp; East</v>
      </c>
      <c r="G2367" t="str">
        <f>INDEX(Branch[Branch],MATCH(SOF[[#This Row],[Branch]],Branch[SortCode],0))</f>
        <v>Hypercentre</v>
      </c>
      <c r="V2367">
        <v>990632</v>
      </c>
      <c r="W2367" t="str">
        <f t="shared" si="41"/>
        <v>45632690</v>
      </c>
    </row>
    <row r="2368" spans="1:23" x14ac:dyDescent="0.55000000000000004">
      <c r="A2368" s="21" t="b">
        <f>SOF[[#This Row],[RepDate]]='Monthly-Individual-Data'!A2373</f>
        <v>0</v>
      </c>
      <c r="B2368" s="21">
        <v>44682</v>
      </c>
      <c r="C2368" t="s">
        <v>230</v>
      </c>
      <c r="D2368" t="s">
        <v>171</v>
      </c>
      <c r="E2368">
        <v>53</v>
      </c>
      <c r="F2368" t="str">
        <f>INDEX(Branch[Area],MATCH(SOF[[#This Row],[Branch]],Branch[SortCode],0))</f>
        <v>South &amp; East</v>
      </c>
      <c r="G2368" t="str">
        <f>INDEX(Branch[Branch],MATCH(SOF[[#This Row],[Branch]],Branch[SortCode],0))</f>
        <v>Hypercentre</v>
      </c>
      <c r="V2368">
        <v>990632</v>
      </c>
      <c r="W2368" t="str">
        <f t="shared" si="41"/>
        <v>45632690</v>
      </c>
    </row>
    <row r="2369" spans="1:23" x14ac:dyDescent="0.55000000000000004">
      <c r="A2369" s="21" t="b">
        <f>SOF[[#This Row],[RepDate]]='Monthly-Individual-Data'!A2374</f>
        <v>0</v>
      </c>
      <c r="B2369" s="21">
        <v>44682</v>
      </c>
      <c r="C2369" t="s">
        <v>230</v>
      </c>
      <c r="D2369" t="s">
        <v>174</v>
      </c>
      <c r="E2369">
        <v>55</v>
      </c>
      <c r="F2369" t="str">
        <f>INDEX(Branch[Area],MATCH(SOF[[#This Row],[Branch]],Branch[SortCode],0))</f>
        <v>South &amp; East</v>
      </c>
      <c r="G2369" t="str">
        <f>INDEX(Branch[Branch],MATCH(SOF[[#This Row],[Branch]],Branch[SortCode],0))</f>
        <v>Hypercentre</v>
      </c>
      <c r="V2369">
        <v>990632</v>
      </c>
      <c r="W2369" t="str">
        <f t="shared" si="41"/>
        <v>45632690</v>
      </c>
    </row>
    <row r="2370" spans="1:23" x14ac:dyDescent="0.55000000000000004">
      <c r="A2370" s="21" t="b">
        <f>SOF[[#This Row],[RepDate]]='Monthly-Individual-Data'!A2375</f>
        <v>0</v>
      </c>
      <c r="B2370" s="21">
        <v>44682</v>
      </c>
      <c r="C2370" t="s">
        <v>230</v>
      </c>
      <c r="D2370" t="s">
        <v>175</v>
      </c>
      <c r="E2370">
        <v>13</v>
      </c>
      <c r="F2370" t="str">
        <f>INDEX(Branch[Area],MATCH(SOF[[#This Row],[Branch]],Branch[SortCode],0))</f>
        <v>South &amp; East</v>
      </c>
      <c r="G2370" t="str">
        <f>INDEX(Branch[Branch],MATCH(SOF[[#This Row],[Branch]],Branch[SortCode],0))</f>
        <v>Hypercentre</v>
      </c>
      <c r="V2370">
        <v>990632</v>
      </c>
      <c r="W2370" t="str">
        <f t="shared" si="41"/>
        <v>45632690</v>
      </c>
    </row>
    <row r="2371" spans="1:23" x14ac:dyDescent="0.55000000000000004">
      <c r="A2371" s="21" t="b">
        <f>SOF[[#This Row],[RepDate]]='Monthly-Individual-Data'!A2376</f>
        <v>0</v>
      </c>
      <c r="B2371" s="21">
        <v>44682</v>
      </c>
      <c r="C2371" t="s">
        <v>230</v>
      </c>
      <c r="D2371" t="s">
        <v>182</v>
      </c>
      <c r="E2371">
        <v>117</v>
      </c>
      <c r="F2371" t="str">
        <f>INDEX(Branch[Area],MATCH(SOF[[#This Row],[Branch]],Branch[SortCode],0))</f>
        <v>South &amp; East</v>
      </c>
      <c r="G2371" t="str">
        <f>INDEX(Branch[Branch],MATCH(SOF[[#This Row],[Branch]],Branch[SortCode],0))</f>
        <v>Hypercentre</v>
      </c>
      <c r="V2371">
        <v>990632</v>
      </c>
      <c r="W2371" t="str">
        <f t="shared" ref="W2371:W2434" si="42">VLOOKUP(V2371,R:S,2,0)</f>
        <v>45632690</v>
      </c>
    </row>
    <row r="2372" spans="1:23" x14ac:dyDescent="0.55000000000000004">
      <c r="A2372" s="21" t="b">
        <f>SOF[[#This Row],[RepDate]]='Monthly-Individual-Data'!A2377</f>
        <v>0</v>
      </c>
      <c r="B2372" s="21">
        <v>44682</v>
      </c>
      <c r="C2372" t="s">
        <v>230</v>
      </c>
      <c r="D2372" t="s">
        <v>183</v>
      </c>
      <c r="E2372">
        <v>105</v>
      </c>
      <c r="F2372" t="str">
        <f>INDEX(Branch[Area],MATCH(SOF[[#This Row],[Branch]],Branch[SortCode],0))</f>
        <v>South &amp; East</v>
      </c>
      <c r="G2372" t="str">
        <f>INDEX(Branch[Branch],MATCH(SOF[[#This Row],[Branch]],Branch[SortCode],0))</f>
        <v>Hypercentre</v>
      </c>
      <c r="V2372">
        <v>990632</v>
      </c>
      <c r="W2372" t="str">
        <f t="shared" si="42"/>
        <v>45632690</v>
      </c>
    </row>
    <row r="2373" spans="1:23" x14ac:dyDescent="0.55000000000000004">
      <c r="A2373" s="21" t="b">
        <f>SOF[[#This Row],[RepDate]]='Monthly-Individual-Data'!A2378</f>
        <v>0</v>
      </c>
      <c r="B2373" s="21">
        <v>44682</v>
      </c>
      <c r="C2373" t="s">
        <v>230</v>
      </c>
      <c r="D2373" t="s">
        <v>184</v>
      </c>
      <c r="E2373">
        <v>160</v>
      </c>
      <c r="F2373" t="str">
        <f>INDEX(Branch[Area],MATCH(SOF[[#This Row],[Branch]],Branch[SortCode],0))</f>
        <v>South &amp; East</v>
      </c>
      <c r="G2373" t="str">
        <f>INDEX(Branch[Branch],MATCH(SOF[[#This Row],[Branch]],Branch[SortCode],0))</f>
        <v>Hypercentre</v>
      </c>
      <c r="V2373">
        <v>990632</v>
      </c>
      <c r="W2373" t="str">
        <f t="shared" si="42"/>
        <v>45632690</v>
      </c>
    </row>
    <row r="2374" spans="1:23" x14ac:dyDescent="0.55000000000000004">
      <c r="A2374" s="21" t="b">
        <f>SOF[[#This Row],[RepDate]]='Monthly-Individual-Data'!A2379</f>
        <v>0</v>
      </c>
      <c r="B2374" s="21">
        <v>44682</v>
      </c>
      <c r="C2374" t="s">
        <v>229</v>
      </c>
      <c r="D2374" t="s">
        <v>109</v>
      </c>
      <c r="E2374">
        <v>74</v>
      </c>
      <c r="F2374" t="str">
        <f>INDEX(Branch[Area],MATCH(SOF[[#This Row],[Branch]],Branch[SortCode],0))</f>
        <v>South &amp; East</v>
      </c>
      <c r="G2374" t="str">
        <f>INDEX(Branch[Branch],MATCH(SOF[[#This Row],[Branch]],Branch[SortCode],0))</f>
        <v>Dungarvan</v>
      </c>
      <c r="V2374">
        <v>990634</v>
      </c>
      <c r="W2374" t="str">
        <f t="shared" si="42"/>
        <v>44634700</v>
      </c>
    </row>
    <row r="2375" spans="1:23" x14ac:dyDescent="0.55000000000000004">
      <c r="A2375" s="21" t="b">
        <f>SOF[[#This Row],[RepDate]]='Monthly-Individual-Data'!A2380</f>
        <v>0</v>
      </c>
      <c r="B2375" s="21">
        <v>44682</v>
      </c>
      <c r="C2375" t="s">
        <v>229</v>
      </c>
      <c r="D2375" t="s">
        <v>168</v>
      </c>
      <c r="E2375">
        <v>79</v>
      </c>
      <c r="F2375" t="str">
        <f>INDEX(Branch[Area],MATCH(SOF[[#This Row],[Branch]],Branch[SortCode],0))</f>
        <v>South &amp; East</v>
      </c>
      <c r="G2375" t="str">
        <f>INDEX(Branch[Branch],MATCH(SOF[[#This Row],[Branch]],Branch[SortCode],0))</f>
        <v>Dungarvan</v>
      </c>
      <c r="V2375">
        <v>990634</v>
      </c>
      <c r="W2375" t="str">
        <f t="shared" si="42"/>
        <v>44634700</v>
      </c>
    </row>
    <row r="2376" spans="1:23" x14ac:dyDescent="0.55000000000000004">
      <c r="A2376" s="21" t="b">
        <f>SOF[[#This Row],[RepDate]]='Monthly-Individual-Data'!A2381</f>
        <v>0</v>
      </c>
      <c r="B2376" s="21">
        <v>44682</v>
      </c>
      <c r="C2376" t="s">
        <v>229</v>
      </c>
      <c r="D2376" t="s">
        <v>169</v>
      </c>
      <c r="E2376">
        <v>73</v>
      </c>
      <c r="F2376" t="str">
        <f>INDEX(Branch[Area],MATCH(SOF[[#This Row],[Branch]],Branch[SortCode],0))</f>
        <v>South &amp; East</v>
      </c>
      <c r="G2376" t="str">
        <f>INDEX(Branch[Branch],MATCH(SOF[[#This Row],[Branch]],Branch[SortCode],0))</f>
        <v>Dungarvan</v>
      </c>
      <c r="V2376">
        <v>990634</v>
      </c>
      <c r="W2376" t="str">
        <f t="shared" si="42"/>
        <v>44634700</v>
      </c>
    </row>
    <row r="2377" spans="1:23" x14ac:dyDescent="0.55000000000000004">
      <c r="A2377" s="21" t="b">
        <f>SOF[[#This Row],[RepDate]]='Monthly-Individual-Data'!A2382</f>
        <v>0</v>
      </c>
      <c r="B2377" s="21">
        <v>44682</v>
      </c>
      <c r="C2377" t="s">
        <v>229</v>
      </c>
      <c r="D2377" t="s">
        <v>174</v>
      </c>
      <c r="E2377">
        <v>137</v>
      </c>
      <c r="F2377" t="str">
        <f>INDEX(Branch[Area],MATCH(SOF[[#This Row],[Branch]],Branch[SortCode],0))</f>
        <v>South &amp; East</v>
      </c>
      <c r="G2377" t="str">
        <f>INDEX(Branch[Branch],MATCH(SOF[[#This Row],[Branch]],Branch[SortCode],0))</f>
        <v>Dungarvan</v>
      </c>
      <c r="V2377">
        <v>990634</v>
      </c>
      <c r="W2377" t="str">
        <f t="shared" si="42"/>
        <v>44634700</v>
      </c>
    </row>
    <row r="2378" spans="1:23" x14ac:dyDescent="0.55000000000000004">
      <c r="A2378" s="21" t="b">
        <f>SOF[[#This Row],[RepDate]]='Monthly-Individual-Data'!A2383</f>
        <v>0</v>
      </c>
      <c r="B2378" s="21">
        <v>44682</v>
      </c>
      <c r="C2378" t="s">
        <v>229</v>
      </c>
      <c r="D2378" t="s">
        <v>175</v>
      </c>
      <c r="E2378">
        <v>132</v>
      </c>
      <c r="F2378" t="str">
        <f>INDEX(Branch[Area],MATCH(SOF[[#This Row],[Branch]],Branch[SortCode],0))</f>
        <v>South &amp; East</v>
      </c>
      <c r="G2378" t="str">
        <f>INDEX(Branch[Branch],MATCH(SOF[[#This Row],[Branch]],Branch[SortCode],0))</f>
        <v>Dungarvan</v>
      </c>
      <c r="V2378">
        <v>990634</v>
      </c>
      <c r="W2378" t="str">
        <f t="shared" si="42"/>
        <v>44634700</v>
      </c>
    </row>
    <row r="2379" spans="1:23" x14ac:dyDescent="0.55000000000000004">
      <c r="A2379" s="21" t="b">
        <f>SOF[[#This Row],[RepDate]]='Monthly-Individual-Data'!A2384</f>
        <v>0</v>
      </c>
      <c r="B2379" s="21">
        <v>44682</v>
      </c>
      <c r="C2379" t="s">
        <v>232</v>
      </c>
      <c r="D2379" t="s">
        <v>109</v>
      </c>
      <c r="E2379">
        <v>98</v>
      </c>
      <c r="F2379" t="str">
        <f>INDEX(Branch[Area],MATCH(SOF[[#This Row],[Branch]],Branch[SortCode],0))</f>
        <v>South &amp; East</v>
      </c>
      <c r="G2379" t="str">
        <f>INDEX(Branch[Branch],MATCH(SOF[[#This Row],[Branch]],Branch[SortCode],0))</f>
        <v>Kilkenny</v>
      </c>
      <c r="V2379">
        <v>990636</v>
      </c>
      <c r="W2379" t="str">
        <f t="shared" si="42"/>
        <v>47636670</v>
      </c>
    </row>
    <row r="2380" spans="1:23" x14ac:dyDescent="0.55000000000000004">
      <c r="A2380" s="21" t="b">
        <f>SOF[[#This Row],[RepDate]]='Monthly-Individual-Data'!A2385</f>
        <v>0</v>
      </c>
      <c r="B2380" s="21">
        <v>44682</v>
      </c>
      <c r="C2380" t="s">
        <v>232</v>
      </c>
      <c r="D2380" t="s">
        <v>168</v>
      </c>
      <c r="E2380">
        <v>10</v>
      </c>
      <c r="F2380" t="str">
        <f>INDEX(Branch[Area],MATCH(SOF[[#This Row],[Branch]],Branch[SortCode],0))</f>
        <v>South &amp; East</v>
      </c>
      <c r="G2380" t="str">
        <f>INDEX(Branch[Branch],MATCH(SOF[[#This Row],[Branch]],Branch[SortCode],0))</f>
        <v>Kilkenny</v>
      </c>
      <c r="V2380">
        <v>990636</v>
      </c>
      <c r="W2380" t="str">
        <f t="shared" si="42"/>
        <v>47636670</v>
      </c>
    </row>
    <row r="2381" spans="1:23" x14ac:dyDescent="0.55000000000000004">
      <c r="A2381" s="21" t="b">
        <f>SOF[[#This Row],[RepDate]]='Monthly-Individual-Data'!A2386</f>
        <v>0</v>
      </c>
      <c r="B2381" s="21">
        <v>44682</v>
      </c>
      <c r="C2381" t="s">
        <v>232</v>
      </c>
      <c r="D2381" t="s">
        <v>169</v>
      </c>
      <c r="E2381">
        <v>14</v>
      </c>
      <c r="F2381" t="str">
        <f>INDEX(Branch[Area],MATCH(SOF[[#This Row],[Branch]],Branch[SortCode],0))</f>
        <v>South &amp; East</v>
      </c>
      <c r="G2381" t="str">
        <f>INDEX(Branch[Branch],MATCH(SOF[[#This Row],[Branch]],Branch[SortCode],0))</f>
        <v>Kilkenny</v>
      </c>
      <c r="V2381">
        <v>990636</v>
      </c>
      <c r="W2381" t="str">
        <f t="shared" si="42"/>
        <v>47636670</v>
      </c>
    </row>
    <row r="2382" spans="1:23" x14ac:dyDescent="0.55000000000000004">
      <c r="A2382" s="21" t="b">
        <f>SOF[[#This Row],[RepDate]]='Monthly-Individual-Data'!A2387</f>
        <v>0</v>
      </c>
      <c r="B2382" s="21">
        <v>44682</v>
      </c>
      <c r="C2382" t="s">
        <v>232</v>
      </c>
      <c r="D2382" t="s">
        <v>174</v>
      </c>
      <c r="E2382">
        <v>73</v>
      </c>
      <c r="F2382" t="str">
        <f>INDEX(Branch[Area],MATCH(SOF[[#This Row],[Branch]],Branch[SortCode],0))</f>
        <v>South &amp; East</v>
      </c>
      <c r="G2382" t="str">
        <f>INDEX(Branch[Branch],MATCH(SOF[[#This Row],[Branch]],Branch[SortCode],0))</f>
        <v>Kilkenny</v>
      </c>
      <c r="V2382">
        <v>990636</v>
      </c>
      <c r="W2382" t="str">
        <f t="shared" si="42"/>
        <v>47636670</v>
      </c>
    </row>
    <row r="2383" spans="1:23" x14ac:dyDescent="0.55000000000000004">
      <c r="A2383" s="21" t="b">
        <f>SOF[[#This Row],[RepDate]]='Monthly-Individual-Data'!A2388</f>
        <v>0</v>
      </c>
      <c r="B2383" s="21">
        <v>44682</v>
      </c>
      <c r="C2383" t="s">
        <v>232</v>
      </c>
      <c r="D2383" t="s">
        <v>175</v>
      </c>
      <c r="E2383">
        <v>109</v>
      </c>
      <c r="F2383" t="str">
        <f>INDEX(Branch[Area],MATCH(SOF[[#This Row],[Branch]],Branch[SortCode],0))</f>
        <v>South &amp; East</v>
      </c>
      <c r="G2383" t="str">
        <f>INDEX(Branch[Branch],MATCH(SOF[[#This Row],[Branch]],Branch[SortCode],0))</f>
        <v>Kilkenny</v>
      </c>
      <c r="V2383">
        <v>990636</v>
      </c>
      <c r="W2383" t="str">
        <f t="shared" si="42"/>
        <v>47636670</v>
      </c>
    </row>
    <row r="2384" spans="1:23" x14ac:dyDescent="0.55000000000000004">
      <c r="A2384" s="21" t="b">
        <f>SOF[[#This Row],[RepDate]]='Monthly-Individual-Data'!A2389</f>
        <v>0</v>
      </c>
      <c r="B2384" s="21">
        <v>44682</v>
      </c>
      <c r="C2384" t="s">
        <v>241</v>
      </c>
      <c r="D2384" t="s">
        <v>109</v>
      </c>
      <c r="E2384">
        <v>97</v>
      </c>
      <c r="F2384" t="str">
        <f>INDEX(Branch[Area],MATCH(SOF[[#This Row],[Branch]],Branch[SortCode],0))</f>
        <v>South &amp; East</v>
      </c>
      <c r="G2384" t="str">
        <f>INDEX(Branch[Branch],MATCH(SOF[[#This Row],[Branch]],Branch[SortCode],0))</f>
        <v>New Ross</v>
      </c>
      <c r="V2384">
        <v>990637</v>
      </c>
      <c r="W2384" t="str">
        <f t="shared" si="42"/>
        <v>56637580</v>
      </c>
    </row>
    <row r="2385" spans="1:23" x14ac:dyDescent="0.55000000000000004">
      <c r="A2385" s="21" t="b">
        <f>SOF[[#This Row],[RepDate]]='Monthly-Individual-Data'!A2390</f>
        <v>0</v>
      </c>
      <c r="B2385" s="21">
        <v>44682</v>
      </c>
      <c r="C2385" t="s">
        <v>234</v>
      </c>
      <c r="D2385" t="s">
        <v>109</v>
      </c>
      <c r="E2385">
        <v>63</v>
      </c>
      <c r="F2385" t="str">
        <f>INDEX(Branch[Area],MATCH(SOF[[#This Row],[Branch]],Branch[SortCode],0))</f>
        <v>South &amp; East</v>
      </c>
      <c r="G2385" t="str">
        <f>INDEX(Branch[Branch],MATCH(SOF[[#This Row],[Branch]],Branch[SortCode],0))</f>
        <v>Carlow</v>
      </c>
      <c r="V2385">
        <v>990638</v>
      </c>
      <c r="W2385" t="str">
        <f t="shared" si="42"/>
        <v>49638650</v>
      </c>
    </row>
    <row r="2386" spans="1:23" x14ac:dyDescent="0.55000000000000004">
      <c r="A2386" s="21" t="b">
        <f>SOF[[#This Row],[RepDate]]='Monthly-Individual-Data'!A2391</f>
        <v>0</v>
      </c>
      <c r="B2386" s="21">
        <v>44682</v>
      </c>
      <c r="C2386" t="s">
        <v>234</v>
      </c>
      <c r="D2386" t="s">
        <v>168</v>
      </c>
      <c r="E2386">
        <v>117</v>
      </c>
      <c r="F2386" t="str">
        <f>INDEX(Branch[Area],MATCH(SOF[[#This Row],[Branch]],Branch[SortCode],0))</f>
        <v>South &amp; East</v>
      </c>
      <c r="G2386" t="str">
        <f>INDEX(Branch[Branch],MATCH(SOF[[#This Row],[Branch]],Branch[SortCode],0))</f>
        <v>Carlow</v>
      </c>
      <c r="V2386">
        <v>990638</v>
      </c>
      <c r="W2386" t="str">
        <f t="shared" si="42"/>
        <v>49638650</v>
      </c>
    </row>
    <row r="2387" spans="1:23" x14ac:dyDescent="0.55000000000000004">
      <c r="A2387" s="21" t="b">
        <f>SOF[[#This Row],[RepDate]]='Monthly-Individual-Data'!A2392</f>
        <v>0</v>
      </c>
      <c r="B2387" s="21">
        <v>44682</v>
      </c>
      <c r="C2387" t="s">
        <v>234</v>
      </c>
      <c r="D2387" t="s">
        <v>169</v>
      </c>
      <c r="E2387">
        <v>91</v>
      </c>
      <c r="F2387" t="str">
        <f>INDEX(Branch[Area],MATCH(SOF[[#This Row],[Branch]],Branch[SortCode],0))</f>
        <v>South &amp; East</v>
      </c>
      <c r="G2387" t="str">
        <f>INDEX(Branch[Branch],MATCH(SOF[[#This Row],[Branch]],Branch[SortCode],0))</f>
        <v>Carlow</v>
      </c>
      <c r="V2387">
        <v>990638</v>
      </c>
      <c r="W2387" t="str">
        <f t="shared" si="42"/>
        <v>49638650</v>
      </c>
    </row>
    <row r="2388" spans="1:23" x14ac:dyDescent="0.55000000000000004">
      <c r="A2388" s="21" t="b">
        <f>SOF[[#This Row],[RepDate]]='Monthly-Individual-Data'!A2393</f>
        <v>0</v>
      </c>
      <c r="B2388" s="21">
        <v>44682</v>
      </c>
      <c r="C2388" t="s">
        <v>242</v>
      </c>
      <c r="D2388" t="s">
        <v>109</v>
      </c>
      <c r="E2388">
        <v>114</v>
      </c>
      <c r="F2388" t="str">
        <f>INDEX(Branch[Area],MATCH(SOF[[#This Row],[Branch]],Branch[SortCode],0))</f>
        <v>South &amp; East</v>
      </c>
      <c r="G2388" t="str">
        <f>INDEX(Branch[Branch],MATCH(SOF[[#This Row],[Branch]],Branch[SortCode],0))</f>
        <v>Wexford</v>
      </c>
      <c r="V2388">
        <v>990639</v>
      </c>
      <c r="W2388" t="str">
        <f t="shared" si="42"/>
        <v>57639570</v>
      </c>
    </row>
    <row r="2389" spans="1:23" x14ac:dyDescent="0.55000000000000004">
      <c r="A2389" s="21" t="b">
        <f>SOF[[#This Row],[RepDate]]='Monthly-Individual-Data'!A2394</f>
        <v>0</v>
      </c>
      <c r="B2389" s="21">
        <v>44682</v>
      </c>
      <c r="C2389" t="s">
        <v>242</v>
      </c>
      <c r="D2389" t="s">
        <v>168</v>
      </c>
      <c r="E2389">
        <v>67</v>
      </c>
      <c r="F2389" t="str">
        <f>INDEX(Branch[Area],MATCH(SOF[[#This Row],[Branch]],Branch[SortCode],0))</f>
        <v>South &amp; East</v>
      </c>
      <c r="G2389" t="str">
        <f>INDEX(Branch[Branch],MATCH(SOF[[#This Row],[Branch]],Branch[SortCode],0))</f>
        <v>Wexford</v>
      </c>
      <c r="V2389">
        <v>990639</v>
      </c>
      <c r="W2389" t="str">
        <f t="shared" si="42"/>
        <v>57639570</v>
      </c>
    </row>
    <row r="2390" spans="1:23" x14ac:dyDescent="0.55000000000000004">
      <c r="A2390" s="21" t="b">
        <f>SOF[[#This Row],[RepDate]]='Monthly-Individual-Data'!A2395</f>
        <v>0</v>
      </c>
      <c r="B2390" s="21">
        <v>44682</v>
      </c>
      <c r="C2390" t="s">
        <v>242</v>
      </c>
      <c r="D2390" t="s">
        <v>169</v>
      </c>
      <c r="E2390">
        <v>14</v>
      </c>
      <c r="F2390" t="str">
        <f>INDEX(Branch[Area],MATCH(SOF[[#This Row],[Branch]],Branch[SortCode],0))</f>
        <v>South &amp; East</v>
      </c>
      <c r="G2390" t="str">
        <f>INDEX(Branch[Branch],MATCH(SOF[[#This Row],[Branch]],Branch[SortCode],0))</f>
        <v>Wexford</v>
      </c>
      <c r="V2390">
        <v>990639</v>
      </c>
      <c r="W2390" t="str">
        <f t="shared" si="42"/>
        <v>57639570</v>
      </c>
    </row>
    <row r="2391" spans="1:23" x14ac:dyDescent="0.55000000000000004">
      <c r="A2391" s="21" t="b">
        <f>SOF[[#This Row],[RepDate]]='Monthly-Individual-Data'!A2396</f>
        <v>0</v>
      </c>
      <c r="B2391" s="21">
        <v>44682</v>
      </c>
      <c r="C2391" t="s">
        <v>242</v>
      </c>
      <c r="D2391" t="s">
        <v>175</v>
      </c>
      <c r="E2391">
        <v>8</v>
      </c>
      <c r="F2391" t="str">
        <f>INDEX(Branch[Area],MATCH(SOF[[#This Row],[Branch]],Branch[SortCode],0))</f>
        <v>South &amp; East</v>
      </c>
      <c r="G2391" t="str">
        <f>INDEX(Branch[Branch],MATCH(SOF[[#This Row],[Branch]],Branch[SortCode],0))</f>
        <v>Wexford</v>
      </c>
      <c r="V2391">
        <v>990639</v>
      </c>
      <c r="W2391" t="str">
        <f t="shared" si="42"/>
        <v>57639570</v>
      </c>
    </row>
    <row r="2392" spans="1:23" x14ac:dyDescent="0.55000000000000004">
      <c r="A2392" s="21" t="b">
        <f>SOF[[#This Row],[RepDate]]='Monthly-Individual-Data'!A2397</f>
        <v>0</v>
      </c>
      <c r="B2392" s="21">
        <v>44682</v>
      </c>
      <c r="C2392" t="s">
        <v>242</v>
      </c>
      <c r="D2392" t="s">
        <v>179</v>
      </c>
      <c r="E2392">
        <v>25</v>
      </c>
      <c r="F2392" t="str">
        <f>INDEX(Branch[Area],MATCH(SOF[[#This Row],[Branch]],Branch[SortCode],0))</f>
        <v>South &amp; East</v>
      </c>
      <c r="G2392" t="str">
        <f>INDEX(Branch[Branch],MATCH(SOF[[#This Row],[Branch]],Branch[SortCode],0))</f>
        <v>Wexford</v>
      </c>
      <c r="V2392">
        <v>990639</v>
      </c>
      <c r="W2392" t="str">
        <f t="shared" si="42"/>
        <v>57639570</v>
      </c>
    </row>
    <row r="2393" spans="1:23" x14ac:dyDescent="0.55000000000000004">
      <c r="A2393" s="21" t="b">
        <f>SOF[[#This Row],[RepDate]]='Monthly-Individual-Data'!A2398</f>
        <v>0</v>
      </c>
      <c r="B2393" s="21">
        <v>44682</v>
      </c>
      <c r="C2393" t="s">
        <v>227</v>
      </c>
      <c r="D2393" t="s">
        <v>109</v>
      </c>
      <c r="E2393">
        <v>124</v>
      </c>
      <c r="F2393" t="str">
        <f>INDEX(Branch[Area],MATCH(SOF[[#This Row],[Branch]],Branch[SortCode],0))</f>
        <v>South &amp; East</v>
      </c>
      <c r="G2393" t="str">
        <f>INDEX(Branch[Branch],MATCH(SOF[[#This Row],[Branch]],Branch[SortCode],0))</f>
        <v>Ardkeen</v>
      </c>
      <c r="V2393">
        <v>990647</v>
      </c>
      <c r="W2393" t="str">
        <f t="shared" si="42"/>
        <v>42647720</v>
      </c>
    </row>
    <row r="2394" spans="1:23" x14ac:dyDescent="0.55000000000000004">
      <c r="A2394" s="21" t="b">
        <f>SOF[[#This Row],[RepDate]]='Monthly-Individual-Data'!A2399</f>
        <v>0</v>
      </c>
      <c r="B2394" s="21">
        <v>44682</v>
      </c>
      <c r="C2394" t="s">
        <v>227</v>
      </c>
      <c r="D2394" t="s">
        <v>169</v>
      </c>
      <c r="E2394">
        <v>80</v>
      </c>
      <c r="F2394" t="str">
        <f>INDEX(Branch[Area],MATCH(SOF[[#This Row],[Branch]],Branch[SortCode],0))</f>
        <v>South &amp; East</v>
      </c>
      <c r="G2394" t="str">
        <f>INDEX(Branch[Branch],MATCH(SOF[[#This Row],[Branch]],Branch[SortCode],0))</f>
        <v>Ardkeen</v>
      </c>
      <c r="V2394">
        <v>990647</v>
      </c>
      <c r="W2394" t="str">
        <f t="shared" si="42"/>
        <v>42647720</v>
      </c>
    </row>
    <row r="2395" spans="1:23" x14ac:dyDescent="0.55000000000000004">
      <c r="A2395" s="21" t="b">
        <f>SOF[[#This Row],[RepDate]]='Monthly-Individual-Data'!A2400</f>
        <v>0</v>
      </c>
      <c r="B2395" s="21">
        <v>44682</v>
      </c>
      <c r="C2395" t="s">
        <v>227</v>
      </c>
      <c r="D2395" t="s">
        <v>174</v>
      </c>
      <c r="E2395">
        <v>140</v>
      </c>
      <c r="F2395" t="str">
        <f>INDEX(Branch[Area],MATCH(SOF[[#This Row],[Branch]],Branch[SortCode],0))</f>
        <v>South &amp; East</v>
      </c>
      <c r="G2395" t="str">
        <f>INDEX(Branch[Branch],MATCH(SOF[[#This Row],[Branch]],Branch[SortCode],0))</f>
        <v>Ardkeen</v>
      </c>
      <c r="V2395">
        <v>990647</v>
      </c>
      <c r="W2395" t="str">
        <f t="shared" si="42"/>
        <v>42647720</v>
      </c>
    </row>
    <row r="2396" spans="1:23" x14ac:dyDescent="0.55000000000000004">
      <c r="A2396" s="21" t="b">
        <f>SOF[[#This Row],[RepDate]]='Monthly-Individual-Data'!A2401</f>
        <v>0</v>
      </c>
      <c r="B2396" s="21">
        <v>44682</v>
      </c>
      <c r="C2396" t="s">
        <v>244</v>
      </c>
      <c r="D2396" t="s">
        <v>109</v>
      </c>
      <c r="E2396">
        <v>70</v>
      </c>
      <c r="F2396" t="str">
        <f>INDEX(Branch[Area],MATCH(SOF[[#This Row],[Branch]],Branch[SortCode],0))</f>
        <v>South &amp; East</v>
      </c>
      <c r="G2396" t="str">
        <f>INDEX(Branch[Branch],MATCH(SOF[[#This Row],[Branch]],Branch[SortCode],0))</f>
        <v>Gorey</v>
      </c>
      <c r="V2396">
        <v>990665</v>
      </c>
      <c r="W2396" t="str">
        <f t="shared" si="42"/>
        <v>59665550</v>
      </c>
    </row>
    <row r="2397" spans="1:23" x14ac:dyDescent="0.55000000000000004">
      <c r="A2397" s="21" t="b">
        <f>SOF[[#This Row],[RepDate]]='Monthly-Individual-Data'!A2402</f>
        <v>0</v>
      </c>
      <c r="B2397" s="21">
        <v>44682</v>
      </c>
      <c r="C2397" t="s">
        <v>244</v>
      </c>
      <c r="D2397" t="s">
        <v>169</v>
      </c>
      <c r="E2397">
        <v>72</v>
      </c>
      <c r="F2397" t="str">
        <f>INDEX(Branch[Area],MATCH(SOF[[#This Row],[Branch]],Branch[SortCode],0))</f>
        <v>South &amp; East</v>
      </c>
      <c r="G2397" t="str">
        <f>INDEX(Branch[Branch],MATCH(SOF[[#This Row],[Branch]],Branch[SortCode],0))</f>
        <v>Gorey</v>
      </c>
      <c r="V2397">
        <v>990665</v>
      </c>
      <c r="W2397" t="str">
        <f t="shared" si="42"/>
        <v>59665550</v>
      </c>
    </row>
    <row r="2398" spans="1:23" x14ac:dyDescent="0.55000000000000004">
      <c r="A2398" s="21" t="b">
        <f>SOF[[#This Row],[RepDate]]='Monthly-Individual-Data'!A2403</f>
        <v>0</v>
      </c>
      <c r="B2398" s="21">
        <v>44682</v>
      </c>
      <c r="C2398" t="s">
        <v>244</v>
      </c>
      <c r="D2398" t="s">
        <v>175</v>
      </c>
      <c r="E2398">
        <v>137</v>
      </c>
      <c r="F2398" t="str">
        <f>INDEX(Branch[Area],MATCH(SOF[[#This Row],[Branch]],Branch[SortCode],0))</f>
        <v>South &amp; East</v>
      </c>
      <c r="G2398" t="str">
        <f>INDEX(Branch[Branch],MATCH(SOF[[#This Row],[Branch]],Branch[SortCode],0))</f>
        <v>Gorey</v>
      </c>
      <c r="V2398">
        <v>990665</v>
      </c>
      <c r="W2398" t="str">
        <f t="shared" si="42"/>
        <v>59665550</v>
      </c>
    </row>
    <row r="2399" spans="1:23" x14ac:dyDescent="0.55000000000000004">
      <c r="A2399" s="21" t="b">
        <f>SOF[[#This Row],[RepDate]]='Monthly-Individual-Data'!A2404</f>
        <v>0</v>
      </c>
      <c r="B2399" s="21">
        <v>44682</v>
      </c>
      <c r="C2399" t="s">
        <v>262</v>
      </c>
      <c r="D2399" t="s">
        <v>109</v>
      </c>
      <c r="E2399">
        <v>61</v>
      </c>
      <c r="F2399" t="str">
        <f>INDEX(Branch[Area],MATCH(SOF[[#This Row],[Branch]],Branch[SortCode],0))</f>
        <v>South &amp; East</v>
      </c>
      <c r="G2399" t="str">
        <f>INDEX(Branch[Branch],MATCH(SOF[[#This Row],[Branch]],Branch[SortCode],0))</f>
        <v>Patrick Street</v>
      </c>
      <c r="V2399">
        <v>990703</v>
      </c>
      <c r="W2399" t="str">
        <f t="shared" si="42"/>
        <v>77703370</v>
      </c>
    </row>
    <row r="2400" spans="1:23" x14ac:dyDescent="0.55000000000000004">
      <c r="A2400" s="21" t="b">
        <f>SOF[[#This Row],[RepDate]]='Monthly-Individual-Data'!A2405</f>
        <v>0</v>
      </c>
      <c r="B2400" s="21">
        <v>44682</v>
      </c>
      <c r="C2400" t="s">
        <v>262</v>
      </c>
      <c r="D2400" t="s">
        <v>169</v>
      </c>
      <c r="E2400">
        <v>18</v>
      </c>
      <c r="F2400" t="str">
        <f>INDEX(Branch[Area],MATCH(SOF[[#This Row],[Branch]],Branch[SortCode],0))</f>
        <v>South &amp; East</v>
      </c>
      <c r="G2400" t="str">
        <f>INDEX(Branch[Branch],MATCH(SOF[[#This Row],[Branch]],Branch[SortCode],0))</f>
        <v>Patrick Street</v>
      </c>
      <c r="V2400">
        <v>990703</v>
      </c>
      <c r="W2400" t="str">
        <f t="shared" si="42"/>
        <v>77703370</v>
      </c>
    </row>
    <row r="2401" spans="1:23" x14ac:dyDescent="0.55000000000000004">
      <c r="A2401" s="21" t="b">
        <f>SOF[[#This Row],[RepDate]]='Monthly-Individual-Data'!A2406</f>
        <v>0</v>
      </c>
      <c r="B2401" s="21">
        <v>44682</v>
      </c>
      <c r="C2401" t="s">
        <v>262</v>
      </c>
      <c r="D2401" t="s">
        <v>174</v>
      </c>
      <c r="E2401">
        <v>102</v>
      </c>
      <c r="F2401" t="str">
        <f>INDEX(Branch[Area],MATCH(SOF[[#This Row],[Branch]],Branch[SortCode],0))</f>
        <v>South &amp; East</v>
      </c>
      <c r="G2401" t="str">
        <f>INDEX(Branch[Branch],MATCH(SOF[[#This Row],[Branch]],Branch[SortCode],0))</f>
        <v>Patrick Street</v>
      </c>
      <c r="V2401">
        <v>990703</v>
      </c>
      <c r="W2401" t="str">
        <f t="shared" si="42"/>
        <v>77703370</v>
      </c>
    </row>
    <row r="2402" spans="1:23" x14ac:dyDescent="0.55000000000000004">
      <c r="A2402" s="21" t="b">
        <f>SOF[[#This Row],[RepDate]]='Monthly-Individual-Data'!A2407</f>
        <v>0</v>
      </c>
      <c r="B2402" s="21">
        <v>44682</v>
      </c>
      <c r="C2402" t="s">
        <v>262</v>
      </c>
      <c r="D2402" t="s">
        <v>175</v>
      </c>
      <c r="E2402">
        <v>31</v>
      </c>
      <c r="F2402" t="str">
        <f>INDEX(Branch[Area],MATCH(SOF[[#This Row],[Branch]],Branch[SortCode],0))</f>
        <v>South &amp; East</v>
      </c>
      <c r="G2402" t="str">
        <f>INDEX(Branch[Branch],MATCH(SOF[[#This Row],[Branch]],Branch[SortCode],0))</f>
        <v>Patrick Street</v>
      </c>
      <c r="V2402">
        <v>990703</v>
      </c>
      <c r="W2402" t="str">
        <f t="shared" si="42"/>
        <v>77703370</v>
      </c>
    </row>
    <row r="2403" spans="1:23" x14ac:dyDescent="0.55000000000000004">
      <c r="A2403" s="21" t="b">
        <f>SOF[[#This Row],[RepDate]]='Monthly-Individual-Data'!A2408</f>
        <v>0</v>
      </c>
      <c r="B2403" s="21">
        <v>44682</v>
      </c>
      <c r="C2403" t="s">
        <v>262</v>
      </c>
      <c r="D2403" t="s">
        <v>180</v>
      </c>
      <c r="E2403">
        <v>55</v>
      </c>
      <c r="F2403" t="str">
        <f>INDEX(Branch[Area],MATCH(SOF[[#This Row],[Branch]],Branch[SortCode],0))</f>
        <v>South &amp; East</v>
      </c>
      <c r="G2403" t="str">
        <f>INDEX(Branch[Branch],MATCH(SOF[[#This Row],[Branch]],Branch[SortCode],0))</f>
        <v>Patrick Street</v>
      </c>
      <c r="V2403">
        <v>990703</v>
      </c>
      <c r="W2403" t="str">
        <f t="shared" si="42"/>
        <v>77703370</v>
      </c>
    </row>
    <row r="2404" spans="1:23" x14ac:dyDescent="0.55000000000000004">
      <c r="A2404" s="21" t="b">
        <f>SOF[[#This Row],[RepDate]]='Monthly-Individual-Data'!A2409</f>
        <v>0</v>
      </c>
      <c r="B2404" s="21">
        <v>44682</v>
      </c>
      <c r="C2404" t="s">
        <v>250</v>
      </c>
      <c r="D2404" t="s">
        <v>109</v>
      </c>
      <c r="E2404">
        <v>117</v>
      </c>
      <c r="F2404" t="str">
        <f>INDEX(Branch[Area],MATCH(SOF[[#This Row],[Branch]],Branch[SortCode],0))</f>
        <v>South &amp; East</v>
      </c>
      <c r="G2404" t="str">
        <f>INDEX(Branch[Branch],MATCH(SOF[[#This Row],[Branch]],Branch[SortCode],0))</f>
        <v>Midleton</v>
      </c>
      <c r="V2404">
        <v>990705</v>
      </c>
      <c r="W2404" t="str">
        <f t="shared" si="42"/>
        <v>65705490</v>
      </c>
    </row>
    <row r="2405" spans="1:23" x14ac:dyDescent="0.55000000000000004">
      <c r="A2405" s="21" t="b">
        <f>SOF[[#This Row],[RepDate]]='Monthly-Individual-Data'!A2410</f>
        <v>0</v>
      </c>
      <c r="B2405" s="21">
        <v>44682</v>
      </c>
      <c r="C2405" t="s">
        <v>250</v>
      </c>
      <c r="D2405" t="s">
        <v>168</v>
      </c>
      <c r="E2405">
        <v>34</v>
      </c>
      <c r="F2405" t="str">
        <f>INDEX(Branch[Area],MATCH(SOF[[#This Row],[Branch]],Branch[SortCode],0))</f>
        <v>South &amp; East</v>
      </c>
      <c r="G2405" t="str">
        <f>INDEX(Branch[Branch],MATCH(SOF[[#This Row],[Branch]],Branch[SortCode],0))</f>
        <v>Midleton</v>
      </c>
      <c r="V2405">
        <v>990705</v>
      </c>
      <c r="W2405" t="str">
        <f t="shared" si="42"/>
        <v>65705490</v>
      </c>
    </row>
    <row r="2406" spans="1:23" x14ac:dyDescent="0.55000000000000004">
      <c r="A2406" s="21" t="b">
        <f>SOF[[#This Row],[RepDate]]='Monthly-Individual-Data'!A2411</f>
        <v>0</v>
      </c>
      <c r="B2406" s="21">
        <v>44682</v>
      </c>
      <c r="C2406" t="s">
        <v>250</v>
      </c>
      <c r="D2406" t="s">
        <v>169</v>
      </c>
      <c r="E2406">
        <v>32</v>
      </c>
      <c r="F2406" t="str">
        <f>INDEX(Branch[Area],MATCH(SOF[[#This Row],[Branch]],Branch[SortCode],0))</f>
        <v>South &amp; East</v>
      </c>
      <c r="G2406" t="str">
        <f>INDEX(Branch[Branch],MATCH(SOF[[#This Row],[Branch]],Branch[SortCode],0))</f>
        <v>Midleton</v>
      </c>
      <c r="V2406">
        <v>990705</v>
      </c>
      <c r="W2406" t="str">
        <f t="shared" si="42"/>
        <v>65705490</v>
      </c>
    </row>
    <row r="2407" spans="1:23" x14ac:dyDescent="0.55000000000000004">
      <c r="A2407" s="21" t="b">
        <f>SOF[[#This Row],[RepDate]]='Monthly-Individual-Data'!A2412</f>
        <v>0</v>
      </c>
      <c r="B2407" s="21">
        <v>44682</v>
      </c>
      <c r="C2407" t="s">
        <v>250</v>
      </c>
      <c r="D2407" t="s">
        <v>171</v>
      </c>
      <c r="E2407">
        <v>148</v>
      </c>
      <c r="F2407" t="str">
        <f>INDEX(Branch[Area],MATCH(SOF[[#This Row],[Branch]],Branch[SortCode],0))</f>
        <v>South &amp; East</v>
      </c>
      <c r="G2407" t="str">
        <f>INDEX(Branch[Branch],MATCH(SOF[[#This Row],[Branch]],Branch[SortCode],0))</f>
        <v>Midleton</v>
      </c>
      <c r="V2407">
        <v>990705</v>
      </c>
      <c r="W2407" t="str">
        <f t="shared" si="42"/>
        <v>65705490</v>
      </c>
    </row>
    <row r="2408" spans="1:23" x14ac:dyDescent="0.55000000000000004">
      <c r="A2408" s="21" t="b">
        <f>SOF[[#This Row],[RepDate]]='Monthly-Individual-Data'!A2413</f>
        <v>0</v>
      </c>
      <c r="B2408" s="21">
        <v>44682</v>
      </c>
      <c r="C2408" t="s">
        <v>250</v>
      </c>
      <c r="D2408" t="s">
        <v>172</v>
      </c>
      <c r="E2408">
        <v>1</v>
      </c>
      <c r="F2408" t="str">
        <f>INDEX(Branch[Area],MATCH(SOF[[#This Row],[Branch]],Branch[SortCode],0))</f>
        <v>South &amp; East</v>
      </c>
      <c r="G2408" t="str">
        <f>INDEX(Branch[Branch],MATCH(SOF[[#This Row],[Branch]],Branch[SortCode],0))</f>
        <v>Midleton</v>
      </c>
      <c r="V2408">
        <v>990705</v>
      </c>
      <c r="W2408" t="str">
        <f t="shared" si="42"/>
        <v>65705490</v>
      </c>
    </row>
    <row r="2409" spans="1:23" x14ac:dyDescent="0.55000000000000004">
      <c r="A2409" s="21" t="b">
        <f>SOF[[#This Row],[RepDate]]='Monthly-Individual-Data'!A2414</f>
        <v>0</v>
      </c>
      <c r="B2409" s="21">
        <v>44682</v>
      </c>
      <c r="C2409" t="s">
        <v>250</v>
      </c>
      <c r="D2409" t="s">
        <v>174</v>
      </c>
      <c r="E2409">
        <v>143</v>
      </c>
      <c r="F2409" t="str">
        <f>INDEX(Branch[Area],MATCH(SOF[[#This Row],[Branch]],Branch[SortCode],0))</f>
        <v>South &amp; East</v>
      </c>
      <c r="G2409" t="str">
        <f>INDEX(Branch[Branch],MATCH(SOF[[#This Row],[Branch]],Branch[SortCode],0))</f>
        <v>Midleton</v>
      </c>
      <c r="V2409">
        <v>990705</v>
      </c>
      <c r="W2409" t="str">
        <f t="shared" si="42"/>
        <v>65705490</v>
      </c>
    </row>
    <row r="2410" spans="1:23" x14ac:dyDescent="0.55000000000000004">
      <c r="A2410" s="21" t="b">
        <f>SOF[[#This Row],[RepDate]]='Monthly-Individual-Data'!A2415</f>
        <v>0</v>
      </c>
      <c r="B2410" s="21">
        <v>44682</v>
      </c>
      <c r="C2410" t="s">
        <v>250</v>
      </c>
      <c r="D2410" t="s">
        <v>175</v>
      </c>
      <c r="E2410">
        <v>76</v>
      </c>
      <c r="F2410" t="str">
        <f>INDEX(Branch[Area],MATCH(SOF[[#This Row],[Branch]],Branch[SortCode],0))</f>
        <v>South &amp; East</v>
      </c>
      <c r="G2410" t="str">
        <f>INDEX(Branch[Branch],MATCH(SOF[[#This Row],[Branch]],Branch[SortCode],0))</f>
        <v>Midleton</v>
      </c>
      <c r="V2410">
        <v>990705</v>
      </c>
      <c r="W2410" t="str">
        <f t="shared" si="42"/>
        <v>65705490</v>
      </c>
    </row>
    <row r="2411" spans="1:23" x14ac:dyDescent="0.55000000000000004">
      <c r="A2411" s="21" t="b">
        <f>SOF[[#This Row],[RepDate]]='Monthly-Individual-Data'!A2416</f>
        <v>0</v>
      </c>
      <c r="B2411" s="21">
        <v>44682</v>
      </c>
      <c r="C2411" t="s">
        <v>250</v>
      </c>
      <c r="D2411" t="s">
        <v>180</v>
      </c>
      <c r="E2411">
        <v>10</v>
      </c>
      <c r="F2411" t="str">
        <f>INDEX(Branch[Area],MATCH(SOF[[#This Row],[Branch]],Branch[SortCode],0))</f>
        <v>South &amp; East</v>
      </c>
      <c r="G2411" t="str">
        <f>INDEX(Branch[Branch],MATCH(SOF[[#This Row],[Branch]],Branch[SortCode],0))</f>
        <v>Midleton</v>
      </c>
      <c r="V2411">
        <v>990705</v>
      </c>
      <c r="W2411" t="str">
        <f t="shared" si="42"/>
        <v>65705490</v>
      </c>
    </row>
    <row r="2412" spans="1:23" x14ac:dyDescent="0.55000000000000004">
      <c r="A2412" s="21" t="b">
        <f>SOF[[#This Row],[RepDate]]='Monthly-Individual-Data'!A2417</f>
        <v>0</v>
      </c>
      <c r="B2412" s="21">
        <v>44682</v>
      </c>
      <c r="C2412" t="s">
        <v>247</v>
      </c>
      <c r="D2412" t="s">
        <v>109</v>
      </c>
      <c r="E2412">
        <v>30</v>
      </c>
      <c r="F2412" t="str">
        <f>INDEX(Branch[Area],MATCH(SOF[[#This Row],[Branch]],Branch[SortCode],0))</f>
        <v>South &amp; East</v>
      </c>
      <c r="G2412" t="str">
        <f>INDEX(Branch[Branch],MATCH(SOF[[#This Row],[Branch]],Branch[SortCode],0))</f>
        <v>Douglas</v>
      </c>
      <c r="V2412">
        <v>990706</v>
      </c>
      <c r="W2412" t="str">
        <f t="shared" si="42"/>
        <v>62706520</v>
      </c>
    </row>
    <row r="2413" spans="1:23" x14ac:dyDescent="0.55000000000000004">
      <c r="A2413" s="21" t="b">
        <f>SOF[[#This Row],[RepDate]]='Monthly-Individual-Data'!A2418</f>
        <v>0</v>
      </c>
      <c r="B2413" s="21">
        <v>44682</v>
      </c>
      <c r="C2413" t="s">
        <v>247</v>
      </c>
      <c r="D2413" t="s">
        <v>168</v>
      </c>
      <c r="E2413">
        <v>15</v>
      </c>
      <c r="F2413" t="str">
        <f>INDEX(Branch[Area],MATCH(SOF[[#This Row],[Branch]],Branch[SortCode],0))</f>
        <v>South &amp; East</v>
      </c>
      <c r="G2413" t="str">
        <f>INDEX(Branch[Branch],MATCH(SOF[[#This Row],[Branch]],Branch[SortCode],0))</f>
        <v>Douglas</v>
      </c>
      <c r="V2413">
        <v>990706</v>
      </c>
      <c r="W2413" t="str">
        <f t="shared" si="42"/>
        <v>62706520</v>
      </c>
    </row>
    <row r="2414" spans="1:23" x14ac:dyDescent="0.55000000000000004">
      <c r="A2414" s="21" t="b">
        <f>SOF[[#This Row],[RepDate]]='Monthly-Individual-Data'!A2419</f>
        <v>0</v>
      </c>
      <c r="B2414" s="21">
        <v>44682</v>
      </c>
      <c r="C2414" t="s">
        <v>247</v>
      </c>
      <c r="D2414" t="s">
        <v>169</v>
      </c>
      <c r="E2414">
        <v>79</v>
      </c>
      <c r="F2414" t="str">
        <f>INDEX(Branch[Area],MATCH(SOF[[#This Row],[Branch]],Branch[SortCode],0))</f>
        <v>South &amp; East</v>
      </c>
      <c r="G2414" t="str">
        <f>INDEX(Branch[Branch],MATCH(SOF[[#This Row],[Branch]],Branch[SortCode],0))</f>
        <v>Douglas</v>
      </c>
      <c r="V2414">
        <v>990706</v>
      </c>
      <c r="W2414" t="str">
        <f t="shared" si="42"/>
        <v>62706520</v>
      </c>
    </row>
    <row r="2415" spans="1:23" x14ac:dyDescent="0.55000000000000004">
      <c r="A2415" s="21" t="b">
        <f>SOF[[#This Row],[RepDate]]='Monthly-Individual-Data'!A2420</f>
        <v>0</v>
      </c>
      <c r="B2415" s="21">
        <v>44682</v>
      </c>
      <c r="C2415" t="s">
        <v>247</v>
      </c>
      <c r="D2415" t="s">
        <v>171</v>
      </c>
      <c r="E2415">
        <v>102</v>
      </c>
      <c r="F2415" t="str">
        <f>INDEX(Branch[Area],MATCH(SOF[[#This Row],[Branch]],Branch[SortCode],0))</f>
        <v>South &amp; East</v>
      </c>
      <c r="G2415" t="str">
        <f>INDEX(Branch[Branch],MATCH(SOF[[#This Row],[Branch]],Branch[SortCode],0))</f>
        <v>Douglas</v>
      </c>
      <c r="V2415">
        <v>990706</v>
      </c>
      <c r="W2415" t="str">
        <f t="shared" si="42"/>
        <v>62706520</v>
      </c>
    </row>
    <row r="2416" spans="1:23" x14ac:dyDescent="0.55000000000000004">
      <c r="A2416" s="21" t="b">
        <f>SOF[[#This Row],[RepDate]]='Monthly-Individual-Data'!A2421</f>
        <v>0</v>
      </c>
      <c r="B2416" s="21">
        <v>44682</v>
      </c>
      <c r="C2416" t="s">
        <v>247</v>
      </c>
      <c r="D2416" t="s">
        <v>174</v>
      </c>
      <c r="E2416">
        <v>31</v>
      </c>
      <c r="F2416" t="str">
        <f>INDEX(Branch[Area],MATCH(SOF[[#This Row],[Branch]],Branch[SortCode],0))</f>
        <v>South &amp; East</v>
      </c>
      <c r="G2416" t="str">
        <f>INDEX(Branch[Branch],MATCH(SOF[[#This Row],[Branch]],Branch[SortCode],0))</f>
        <v>Douglas</v>
      </c>
      <c r="V2416">
        <v>990706</v>
      </c>
      <c r="W2416" t="str">
        <f t="shared" si="42"/>
        <v>62706520</v>
      </c>
    </row>
    <row r="2417" spans="1:23" x14ac:dyDescent="0.55000000000000004">
      <c r="A2417" s="21" t="b">
        <f>SOF[[#This Row],[RepDate]]='Monthly-Individual-Data'!A2422</f>
        <v>0</v>
      </c>
      <c r="B2417" s="21">
        <v>44682</v>
      </c>
      <c r="C2417" t="s">
        <v>247</v>
      </c>
      <c r="D2417" t="s">
        <v>175</v>
      </c>
      <c r="E2417">
        <v>9</v>
      </c>
      <c r="F2417" t="str">
        <f>INDEX(Branch[Area],MATCH(SOF[[#This Row],[Branch]],Branch[SortCode],0))</f>
        <v>South &amp; East</v>
      </c>
      <c r="G2417" t="str">
        <f>INDEX(Branch[Branch],MATCH(SOF[[#This Row],[Branch]],Branch[SortCode],0))</f>
        <v>Douglas</v>
      </c>
      <c r="V2417">
        <v>990706</v>
      </c>
      <c r="W2417" t="str">
        <f t="shared" si="42"/>
        <v>62706520</v>
      </c>
    </row>
    <row r="2418" spans="1:23" x14ac:dyDescent="0.55000000000000004">
      <c r="A2418" s="21" t="b">
        <f>SOF[[#This Row],[RepDate]]='Monthly-Individual-Data'!A2423</f>
        <v>0</v>
      </c>
      <c r="B2418" s="21">
        <v>44682</v>
      </c>
      <c r="C2418" t="s">
        <v>247</v>
      </c>
      <c r="D2418" t="s">
        <v>179</v>
      </c>
      <c r="E2418">
        <v>113</v>
      </c>
      <c r="F2418" t="str">
        <f>INDEX(Branch[Area],MATCH(SOF[[#This Row],[Branch]],Branch[SortCode],0))</f>
        <v>South &amp; East</v>
      </c>
      <c r="G2418" t="str">
        <f>INDEX(Branch[Branch],MATCH(SOF[[#This Row],[Branch]],Branch[SortCode],0))</f>
        <v>Douglas</v>
      </c>
      <c r="V2418">
        <v>990706</v>
      </c>
      <c r="W2418" t="str">
        <f t="shared" si="42"/>
        <v>62706520</v>
      </c>
    </row>
    <row r="2419" spans="1:23" x14ac:dyDescent="0.55000000000000004">
      <c r="A2419" s="21" t="b">
        <f>SOF[[#This Row],[RepDate]]='Monthly-Individual-Data'!A2424</f>
        <v>0</v>
      </c>
      <c r="B2419" s="21">
        <v>44682</v>
      </c>
      <c r="C2419" t="s">
        <v>264</v>
      </c>
      <c r="D2419" t="s">
        <v>109</v>
      </c>
      <c r="E2419">
        <v>40</v>
      </c>
      <c r="F2419" t="str">
        <f>INDEX(Branch[Area],MATCH(SOF[[#This Row],[Branch]],Branch[SortCode],0))</f>
        <v>South &amp; East</v>
      </c>
      <c r="G2419" t="str">
        <f>INDEX(Branch[Branch],MATCH(SOF[[#This Row],[Branch]],Branch[SortCode],0))</f>
        <v>Blackpool</v>
      </c>
      <c r="V2419">
        <v>990707</v>
      </c>
      <c r="W2419" t="str">
        <f t="shared" si="42"/>
        <v>79707350</v>
      </c>
    </row>
    <row r="2420" spans="1:23" x14ac:dyDescent="0.55000000000000004">
      <c r="A2420" s="21" t="b">
        <f>SOF[[#This Row],[RepDate]]='Monthly-Individual-Data'!A2425</f>
        <v>0</v>
      </c>
      <c r="B2420" s="21">
        <v>44682</v>
      </c>
      <c r="C2420" t="s">
        <v>254</v>
      </c>
      <c r="D2420" t="s">
        <v>109</v>
      </c>
      <c r="E2420">
        <v>33</v>
      </c>
      <c r="F2420" t="str">
        <f>INDEX(Branch[Area],MATCH(SOF[[#This Row],[Branch]],Branch[SortCode],0))</f>
        <v>South &amp; East</v>
      </c>
      <c r="G2420" t="str">
        <f>INDEX(Branch[Branch],MATCH(SOF[[#This Row],[Branch]],Branch[SortCode],0))</f>
        <v>Bishopstown</v>
      </c>
      <c r="V2420">
        <v>990709</v>
      </c>
      <c r="W2420" t="str">
        <f t="shared" si="42"/>
        <v>69709450</v>
      </c>
    </row>
    <row r="2421" spans="1:23" x14ac:dyDescent="0.55000000000000004">
      <c r="A2421" s="21" t="b">
        <f>SOF[[#This Row],[RepDate]]='Monthly-Individual-Data'!A2426</f>
        <v>0</v>
      </c>
      <c r="B2421" s="21">
        <v>44682</v>
      </c>
      <c r="C2421" t="s">
        <v>254</v>
      </c>
      <c r="D2421" t="s">
        <v>169</v>
      </c>
      <c r="E2421">
        <v>124</v>
      </c>
      <c r="F2421" t="str">
        <f>INDEX(Branch[Area],MATCH(SOF[[#This Row],[Branch]],Branch[SortCode],0))</f>
        <v>South &amp; East</v>
      </c>
      <c r="G2421" t="str">
        <f>INDEX(Branch[Branch],MATCH(SOF[[#This Row],[Branch]],Branch[SortCode],0))</f>
        <v>Bishopstown</v>
      </c>
      <c r="V2421">
        <v>990709</v>
      </c>
      <c r="W2421" t="str">
        <f t="shared" si="42"/>
        <v>69709450</v>
      </c>
    </row>
    <row r="2422" spans="1:23" x14ac:dyDescent="0.55000000000000004">
      <c r="A2422" s="21" t="b">
        <f>SOF[[#This Row],[RepDate]]='Monthly-Individual-Data'!A2427</f>
        <v>0</v>
      </c>
      <c r="B2422" s="21">
        <v>44682</v>
      </c>
      <c r="C2422" t="s">
        <v>239</v>
      </c>
      <c r="D2422" t="s">
        <v>109</v>
      </c>
      <c r="E2422">
        <v>108</v>
      </c>
      <c r="F2422" t="str">
        <f>INDEX(Branch[Area],MATCH(SOF[[#This Row],[Branch]],Branch[SortCode],0))</f>
        <v>South &amp; East</v>
      </c>
      <c r="G2422" t="str">
        <f>INDEX(Branch[Branch],MATCH(SOF[[#This Row],[Branch]],Branch[SortCode],0))</f>
        <v>Clonmel</v>
      </c>
      <c r="V2422">
        <v>990710</v>
      </c>
      <c r="W2422" t="str">
        <f t="shared" si="42"/>
        <v>54710600</v>
      </c>
    </row>
    <row r="2423" spans="1:23" x14ac:dyDescent="0.55000000000000004">
      <c r="A2423" s="21" t="b">
        <f>SOF[[#This Row],[RepDate]]='Monthly-Individual-Data'!A2428</f>
        <v>0</v>
      </c>
      <c r="B2423" s="21">
        <v>44682</v>
      </c>
      <c r="C2423" t="s">
        <v>239</v>
      </c>
      <c r="D2423" t="s">
        <v>168</v>
      </c>
      <c r="E2423">
        <v>16</v>
      </c>
      <c r="F2423" t="str">
        <f>INDEX(Branch[Area],MATCH(SOF[[#This Row],[Branch]],Branch[SortCode],0))</f>
        <v>South &amp; East</v>
      </c>
      <c r="G2423" t="str">
        <f>INDEX(Branch[Branch],MATCH(SOF[[#This Row],[Branch]],Branch[SortCode],0))</f>
        <v>Clonmel</v>
      </c>
      <c r="V2423">
        <v>990710</v>
      </c>
      <c r="W2423" t="str">
        <f t="shared" si="42"/>
        <v>54710600</v>
      </c>
    </row>
    <row r="2424" spans="1:23" x14ac:dyDescent="0.55000000000000004">
      <c r="A2424" s="21" t="b">
        <f>SOF[[#This Row],[RepDate]]='Monthly-Individual-Data'!A2429</f>
        <v>0</v>
      </c>
      <c r="B2424" s="21">
        <v>44682</v>
      </c>
      <c r="C2424" t="s">
        <v>239</v>
      </c>
      <c r="D2424" t="s">
        <v>169</v>
      </c>
      <c r="E2424">
        <v>145</v>
      </c>
      <c r="F2424" t="str">
        <f>INDEX(Branch[Area],MATCH(SOF[[#This Row],[Branch]],Branch[SortCode],0))</f>
        <v>South &amp; East</v>
      </c>
      <c r="G2424" t="str">
        <f>INDEX(Branch[Branch],MATCH(SOF[[#This Row],[Branch]],Branch[SortCode],0))</f>
        <v>Clonmel</v>
      </c>
      <c r="V2424">
        <v>990710</v>
      </c>
      <c r="W2424" t="str">
        <f t="shared" si="42"/>
        <v>54710600</v>
      </c>
    </row>
    <row r="2425" spans="1:23" x14ac:dyDescent="0.55000000000000004">
      <c r="A2425" s="21" t="b">
        <f>SOF[[#This Row],[RepDate]]='Monthly-Individual-Data'!A2430</f>
        <v>0</v>
      </c>
      <c r="B2425" s="21">
        <v>44682</v>
      </c>
      <c r="C2425" t="s">
        <v>239</v>
      </c>
      <c r="D2425" t="s">
        <v>171</v>
      </c>
      <c r="E2425">
        <v>133</v>
      </c>
      <c r="F2425" t="str">
        <f>INDEX(Branch[Area],MATCH(SOF[[#This Row],[Branch]],Branch[SortCode],0))</f>
        <v>South &amp; East</v>
      </c>
      <c r="G2425" t="str">
        <f>INDEX(Branch[Branch],MATCH(SOF[[#This Row],[Branch]],Branch[SortCode],0))</f>
        <v>Clonmel</v>
      </c>
      <c r="V2425">
        <v>990710</v>
      </c>
      <c r="W2425" t="str">
        <f t="shared" si="42"/>
        <v>54710600</v>
      </c>
    </row>
    <row r="2426" spans="1:23" x14ac:dyDescent="0.55000000000000004">
      <c r="A2426" s="21" t="b">
        <f>SOF[[#This Row],[RepDate]]='Monthly-Individual-Data'!A2431</f>
        <v>0</v>
      </c>
      <c r="B2426" s="21">
        <v>44682</v>
      </c>
      <c r="C2426" t="s">
        <v>239</v>
      </c>
      <c r="D2426" t="s">
        <v>174</v>
      </c>
      <c r="E2426">
        <v>90</v>
      </c>
      <c r="F2426" t="str">
        <f>INDEX(Branch[Area],MATCH(SOF[[#This Row],[Branch]],Branch[SortCode],0))</f>
        <v>South &amp; East</v>
      </c>
      <c r="G2426" t="str">
        <f>INDEX(Branch[Branch],MATCH(SOF[[#This Row],[Branch]],Branch[SortCode],0))</f>
        <v>Clonmel</v>
      </c>
      <c r="V2426">
        <v>990710</v>
      </c>
      <c r="W2426" t="str">
        <f t="shared" si="42"/>
        <v>54710600</v>
      </c>
    </row>
    <row r="2427" spans="1:23" x14ac:dyDescent="0.55000000000000004">
      <c r="A2427" s="21" t="b">
        <f>SOF[[#This Row],[RepDate]]='Monthly-Individual-Data'!A2432</f>
        <v>0</v>
      </c>
      <c r="B2427" s="21">
        <v>44682</v>
      </c>
      <c r="C2427" t="s">
        <v>239</v>
      </c>
      <c r="D2427" t="s">
        <v>175</v>
      </c>
      <c r="E2427">
        <v>71</v>
      </c>
      <c r="F2427" t="str">
        <f>INDEX(Branch[Area],MATCH(SOF[[#This Row],[Branch]],Branch[SortCode],0))</f>
        <v>South &amp; East</v>
      </c>
      <c r="G2427" t="str">
        <f>INDEX(Branch[Branch],MATCH(SOF[[#This Row],[Branch]],Branch[SortCode],0))</f>
        <v>Clonmel</v>
      </c>
      <c r="V2427">
        <v>990710</v>
      </c>
      <c r="W2427" t="str">
        <f t="shared" si="42"/>
        <v>54710600</v>
      </c>
    </row>
    <row r="2428" spans="1:23" x14ac:dyDescent="0.55000000000000004">
      <c r="A2428" s="21" t="b">
        <f>SOF[[#This Row],[RepDate]]='Monthly-Individual-Data'!A2433</f>
        <v>0</v>
      </c>
      <c r="B2428" s="21">
        <v>44682</v>
      </c>
      <c r="C2428" t="s">
        <v>246</v>
      </c>
      <c r="D2428" t="s">
        <v>109</v>
      </c>
      <c r="E2428">
        <v>84</v>
      </c>
      <c r="F2428" t="str">
        <f>INDEX(Branch[Area],MATCH(SOF[[#This Row],[Branch]],Branch[SortCode],0))</f>
        <v>South &amp; East</v>
      </c>
      <c r="G2428" t="str">
        <f>INDEX(Branch[Branch],MATCH(SOF[[#This Row],[Branch]],Branch[SortCode],0))</f>
        <v>Tralee</v>
      </c>
      <c r="V2428">
        <v>990711</v>
      </c>
      <c r="W2428" t="str">
        <f t="shared" si="42"/>
        <v>61711530</v>
      </c>
    </row>
    <row r="2429" spans="1:23" x14ac:dyDescent="0.55000000000000004">
      <c r="A2429" s="21" t="b">
        <f>SOF[[#This Row],[RepDate]]='Monthly-Individual-Data'!A2434</f>
        <v>0</v>
      </c>
      <c r="B2429" s="21">
        <v>44682</v>
      </c>
      <c r="C2429" t="s">
        <v>246</v>
      </c>
      <c r="D2429" t="s">
        <v>168</v>
      </c>
      <c r="E2429">
        <v>54</v>
      </c>
      <c r="F2429" t="str">
        <f>INDEX(Branch[Area],MATCH(SOF[[#This Row],[Branch]],Branch[SortCode],0))</f>
        <v>South &amp; East</v>
      </c>
      <c r="G2429" t="str">
        <f>INDEX(Branch[Branch],MATCH(SOF[[#This Row],[Branch]],Branch[SortCode],0))</f>
        <v>Tralee</v>
      </c>
      <c r="V2429">
        <v>990711</v>
      </c>
      <c r="W2429" t="str">
        <f t="shared" si="42"/>
        <v>61711530</v>
      </c>
    </row>
    <row r="2430" spans="1:23" x14ac:dyDescent="0.55000000000000004">
      <c r="A2430" s="21" t="b">
        <f>SOF[[#This Row],[RepDate]]='Monthly-Individual-Data'!A2435</f>
        <v>0</v>
      </c>
      <c r="B2430" s="21">
        <v>44682</v>
      </c>
      <c r="C2430" t="s">
        <v>246</v>
      </c>
      <c r="D2430" t="s">
        <v>169</v>
      </c>
      <c r="E2430">
        <v>11</v>
      </c>
      <c r="F2430" t="str">
        <f>INDEX(Branch[Area],MATCH(SOF[[#This Row],[Branch]],Branch[SortCode],0))</f>
        <v>South &amp; East</v>
      </c>
      <c r="G2430" t="str">
        <f>INDEX(Branch[Branch],MATCH(SOF[[#This Row],[Branch]],Branch[SortCode],0))</f>
        <v>Tralee</v>
      </c>
      <c r="V2430">
        <v>990711</v>
      </c>
      <c r="W2430" t="str">
        <f t="shared" si="42"/>
        <v>61711530</v>
      </c>
    </row>
    <row r="2431" spans="1:23" x14ac:dyDescent="0.55000000000000004">
      <c r="A2431" s="21" t="b">
        <f>SOF[[#This Row],[RepDate]]='Monthly-Individual-Data'!A2436</f>
        <v>0</v>
      </c>
      <c r="B2431" s="21">
        <v>44682</v>
      </c>
      <c r="C2431" t="s">
        <v>246</v>
      </c>
      <c r="D2431" t="s">
        <v>170</v>
      </c>
      <c r="E2431">
        <v>39</v>
      </c>
      <c r="F2431" t="str">
        <f>INDEX(Branch[Area],MATCH(SOF[[#This Row],[Branch]],Branch[SortCode],0))</f>
        <v>South &amp; East</v>
      </c>
      <c r="G2431" t="str">
        <f>INDEX(Branch[Branch],MATCH(SOF[[#This Row],[Branch]],Branch[SortCode],0))</f>
        <v>Tralee</v>
      </c>
      <c r="V2431">
        <v>990711</v>
      </c>
      <c r="W2431" t="str">
        <f t="shared" si="42"/>
        <v>61711530</v>
      </c>
    </row>
    <row r="2432" spans="1:23" x14ac:dyDescent="0.55000000000000004">
      <c r="A2432" s="21" t="b">
        <f>SOF[[#This Row],[RepDate]]='Monthly-Individual-Data'!A2437</f>
        <v>0</v>
      </c>
      <c r="B2432" s="21">
        <v>44682</v>
      </c>
      <c r="C2432" t="s">
        <v>246</v>
      </c>
      <c r="D2432" t="s">
        <v>171</v>
      </c>
      <c r="E2432">
        <v>5</v>
      </c>
      <c r="F2432" t="str">
        <f>INDEX(Branch[Area],MATCH(SOF[[#This Row],[Branch]],Branch[SortCode],0))</f>
        <v>South &amp; East</v>
      </c>
      <c r="G2432" t="str">
        <f>INDEX(Branch[Branch],MATCH(SOF[[#This Row],[Branch]],Branch[SortCode],0))</f>
        <v>Tralee</v>
      </c>
      <c r="V2432">
        <v>990711</v>
      </c>
      <c r="W2432" t="str">
        <f t="shared" si="42"/>
        <v>61711530</v>
      </c>
    </row>
    <row r="2433" spans="1:23" x14ac:dyDescent="0.55000000000000004">
      <c r="A2433" s="21" t="b">
        <f>SOF[[#This Row],[RepDate]]='Monthly-Individual-Data'!A2438</f>
        <v>0</v>
      </c>
      <c r="B2433" s="21">
        <v>44682</v>
      </c>
      <c r="C2433" t="s">
        <v>246</v>
      </c>
      <c r="D2433" t="s">
        <v>172</v>
      </c>
      <c r="E2433">
        <v>153</v>
      </c>
      <c r="F2433" t="str">
        <f>INDEX(Branch[Area],MATCH(SOF[[#This Row],[Branch]],Branch[SortCode],0))</f>
        <v>South &amp; East</v>
      </c>
      <c r="G2433" t="str">
        <f>INDEX(Branch[Branch],MATCH(SOF[[#This Row],[Branch]],Branch[SortCode],0))</f>
        <v>Tralee</v>
      </c>
      <c r="V2433">
        <v>990711</v>
      </c>
      <c r="W2433" t="str">
        <f t="shared" si="42"/>
        <v>61711530</v>
      </c>
    </row>
    <row r="2434" spans="1:23" x14ac:dyDescent="0.55000000000000004">
      <c r="A2434" s="21" t="b">
        <f>SOF[[#This Row],[RepDate]]='Monthly-Individual-Data'!A2439</f>
        <v>0</v>
      </c>
      <c r="B2434" s="21">
        <v>44682</v>
      </c>
      <c r="C2434" t="s">
        <v>246</v>
      </c>
      <c r="D2434" t="s">
        <v>174</v>
      </c>
      <c r="E2434">
        <v>31</v>
      </c>
      <c r="F2434" t="str">
        <f>INDEX(Branch[Area],MATCH(SOF[[#This Row],[Branch]],Branch[SortCode],0))</f>
        <v>South &amp; East</v>
      </c>
      <c r="G2434" t="str">
        <f>INDEX(Branch[Branch],MATCH(SOF[[#This Row],[Branch]],Branch[SortCode],0))</f>
        <v>Tralee</v>
      </c>
      <c r="V2434">
        <v>990711</v>
      </c>
      <c r="W2434" t="str">
        <f t="shared" si="42"/>
        <v>61711530</v>
      </c>
    </row>
    <row r="2435" spans="1:23" x14ac:dyDescent="0.55000000000000004">
      <c r="A2435" s="21" t="b">
        <f>SOF[[#This Row],[RepDate]]='Monthly-Individual-Data'!A2440</f>
        <v>0</v>
      </c>
      <c r="B2435" s="21">
        <v>44682</v>
      </c>
      <c r="C2435" t="s">
        <v>246</v>
      </c>
      <c r="D2435" t="s">
        <v>175</v>
      </c>
      <c r="E2435">
        <v>122</v>
      </c>
      <c r="F2435" t="str">
        <f>INDEX(Branch[Area],MATCH(SOF[[#This Row],[Branch]],Branch[SortCode],0))</f>
        <v>South &amp; East</v>
      </c>
      <c r="G2435" t="str">
        <f>INDEX(Branch[Branch],MATCH(SOF[[#This Row],[Branch]],Branch[SortCode],0))</f>
        <v>Tralee</v>
      </c>
      <c r="V2435">
        <v>990711</v>
      </c>
      <c r="W2435" t="str">
        <f t="shared" ref="W2435:W2498" si="43">VLOOKUP(V2435,R:S,2,0)</f>
        <v>61711530</v>
      </c>
    </row>
    <row r="2436" spans="1:23" x14ac:dyDescent="0.55000000000000004">
      <c r="A2436" s="21" t="b">
        <f>SOF[[#This Row],[RepDate]]='Monthly-Individual-Data'!A2441</f>
        <v>0</v>
      </c>
      <c r="B2436" s="21">
        <v>44682</v>
      </c>
      <c r="C2436" t="s">
        <v>246</v>
      </c>
      <c r="D2436" t="s">
        <v>180</v>
      </c>
      <c r="E2436">
        <v>120</v>
      </c>
      <c r="F2436" t="str">
        <f>INDEX(Branch[Area],MATCH(SOF[[#This Row],[Branch]],Branch[SortCode],0))</f>
        <v>South &amp; East</v>
      </c>
      <c r="G2436" t="str">
        <f>INDEX(Branch[Branch],MATCH(SOF[[#This Row],[Branch]],Branch[SortCode],0))</f>
        <v>Tralee</v>
      </c>
      <c r="V2436">
        <v>990711</v>
      </c>
      <c r="W2436" t="str">
        <f t="shared" si="43"/>
        <v>61711530</v>
      </c>
    </row>
    <row r="2437" spans="1:23" x14ac:dyDescent="0.55000000000000004">
      <c r="A2437" s="21" t="b">
        <f>SOF[[#This Row],[RepDate]]='Monthly-Individual-Data'!A2442</f>
        <v>0</v>
      </c>
      <c r="B2437" s="21">
        <v>44682</v>
      </c>
      <c r="C2437" t="s">
        <v>259</v>
      </c>
      <c r="D2437" t="s">
        <v>109</v>
      </c>
      <c r="E2437">
        <v>37</v>
      </c>
      <c r="F2437" t="str">
        <f>INDEX(Branch[Area],MATCH(SOF[[#This Row],[Branch]],Branch[SortCode],0))</f>
        <v>South &amp; East</v>
      </c>
      <c r="G2437" t="str">
        <f>INDEX(Branch[Branch],MATCH(SOF[[#This Row],[Branch]],Branch[SortCode],0))</f>
        <v>Clonakilty</v>
      </c>
      <c r="V2437">
        <v>990712</v>
      </c>
      <c r="W2437" t="str">
        <f t="shared" si="43"/>
        <v>74712400</v>
      </c>
    </row>
    <row r="2438" spans="1:23" x14ac:dyDescent="0.55000000000000004">
      <c r="A2438" s="21" t="b">
        <f>SOF[[#This Row],[RepDate]]='Monthly-Individual-Data'!A2443</f>
        <v>0</v>
      </c>
      <c r="B2438" s="21">
        <v>44682</v>
      </c>
      <c r="C2438" t="s">
        <v>259</v>
      </c>
      <c r="D2438" t="s">
        <v>168</v>
      </c>
      <c r="E2438">
        <v>16</v>
      </c>
      <c r="F2438" t="str">
        <f>INDEX(Branch[Area],MATCH(SOF[[#This Row],[Branch]],Branch[SortCode],0))</f>
        <v>South &amp; East</v>
      </c>
      <c r="G2438" t="str">
        <f>INDEX(Branch[Branch],MATCH(SOF[[#This Row],[Branch]],Branch[SortCode],0))</f>
        <v>Clonakilty</v>
      </c>
      <c r="V2438">
        <v>990712</v>
      </c>
      <c r="W2438" t="str">
        <f t="shared" si="43"/>
        <v>74712400</v>
      </c>
    </row>
    <row r="2439" spans="1:23" x14ac:dyDescent="0.55000000000000004">
      <c r="A2439" s="21" t="b">
        <f>SOF[[#This Row],[RepDate]]='Monthly-Individual-Data'!A2444</f>
        <v>0</v>
      </c>
      <c r="B2439" s="21">
        <v>44682</v>
      </c>
      <c r="C2439" t="s">
        <v>259</v>
      </c>
      <c r="D2439" t="s">
        <v>169</v>
      </c>
      <c r="E2439">
        <v>112</v>
      </c>
      <c r="F2439" t="str">
        <f>INDEX(Branch[Area],MATCH(SOF[[#This Row],[Branch]],Branch[SortCode],0))</f>
        <v>South &amp; East</v>
      </c>
      <c r="G2439" t="str">
        <f>INDEX(Branch[Branch],MATCH(SOF[[#This Row],[Branch]],Branch[SortCode],0))</f>
        <v>Clonakilty</v>
      </c>
      <c r="V2439">
        <v>990712</v>
      </c>
      <c r="W2439" t="str">
        <f t="shared" si="43"/>
        <v>74712400</v>
      </c>
    </row>
    <row r="2440" spans="1:23" x14ac:dyDescent="0.55000000000000004">
      <c r="A2440" s="21" t="b">
        <f>SOF[[#This Row],[RepDate]]='Monthly-Individual-Data'!A2445</f>
        <v>0</v>
      </c>
      <c r="B2440" s="21">
        <v>44682</v>
      </c>
      <c r="C2440" t="s">
        <v>259</v>
      </c>
      <c r="D2440" t="s">
        <v>171</v>
      </c>
      <c r="E2440">
        <v>63</v>
      </c>
      <c r="F2440" t="str">
        <f>INDEX(Branch[Area],MATCH(SOF[[#This Row],[Branch]],Branch[SortCode],0))</f>
        <v>South &amp; East</v>
      </c>
      <c r="G2440" t="str">
        <f>INDEX(Branch[Branch],MATCH(SOF[[#This Row],[Branch]],Branch[SortCode],0))</f>
        <v>Clonakilty</v>
      </c>
      <c r="V2440">
        <v>990712</v>
      </c>
      <c r="W2440" t="str">
        <f t="shared" si="43"/>
        <v>74712400</v>
      </c>
    </row>
    <row r="2441" spans="1:23" x14ac:dyDescent="0.55000000000000004">
      <c r="A2441" s="21" t="b">
        <f>SOF[[#This Row],[RepDate]]='Monthly-Individual-Data'!A2446</f>
        <v>0</v>
      </c>
      <c r="B2441" s="21">
        <v>44682</v>
      </c>
      <c r="C2441" t="s">
        <v>259</v>
      </c>
      <c r="D2441" t="s">
        <v>174</v>
      </c>
      <c r="E2441">
        <v>83</v>
      </c>
      <c r="F2441" t="str">
        <f>INDEX(Branch[Area],MATCH(SOF[[#This Row],[Branch]],Branch[SortCode],0))</f>
        <v>South &amp; East</v>
      </c>
      <c r="G2441" t="str">
        <f>INDEX(Branch[Branch],MATCH(SOF[[#This Row],[Branch]],Branch[SortCode],0))</f>
        <v>Clonakilty</v>
      </c>
      <c r="V2441">
        <v>990712</v>
      </c>
      <c r="W2441" t="str">
        <f t="shared" si="43"/>
        <v>74712400</v>
      </c>
    </row>
    <row r="2442" spans="1:23" x14ac:dyDescent="0.55000000000000004">
      <c r="A2442" s="21" t="b">
        <f>SOF[[#This Row],[RepDate]]='Monthly-Individual-Data'!A2447</f>
        <v>0</v>
      </c>
      <c r="B2442" s="21">
        <v>44682</v>
      </c>
      <c r="C2442" t="s">
        <v>259</v>
      </c>
      <c r="D2442" t="s">
        <v>175</v>
      </c>
      <c r="E2442">
        <v>10</v>
      </c>
      <c r="F2442" t="str">
        <f>INDEX(Branch[Area],MATCH(SOF[[#This Row],[Branch]],Branch[SortCode],0))</f>
        <v>South &amp; East</v>
      </c>
      <c r="G2442" t="str">
        <f>INDEX(Branch[Branch],MATCH(SOF[[#This Row],[Branch]],Branch[SortCode],0))</f>
        <v>Clonakilty</v>
      </c>
      <c r="V2442">
        <v>990712</v>
      </c>
      <c r="W2442" t="str">
        <f t="shared" si="43"/>
        <v>74712400</v>
      </c>
    </row>
    <row r="2443" spans="1:23" x14ac:dyDescent="0.55000000000000004">
      <c r="A2443" s="21" t="b">
        <f>SOF[[#This Row],[RepDate]]='Monthly-Individual-Data'!A2448</f>
        <v>0</v>
      </c>
      <c r="B2443" s="21">
        <v>44682</v>
      </c>
      <c r="C2443" t="s">
        <v>259</v>
      </c>
      <c r="D2443" t="s">
        <v>177</v>
      </c>
      <c r="E2443">
        <v>103</v>
      </c>
      <c r="F2443" t="str">
        <f>INDEX(Branch[Area],MATCH(SOF[[#This Row],[Branch]],Branch[SortCode],0))</f>
        <v>South &amp; East</v>
      </c>
      <c r="G2443" t="str">
        <f>INDEX(Branch[Branch],MATCH(SOF[[#This Row],[Branch]],Branch[SortCode],0))</f>
        <v>Clonakilty</v>
      </c>
      <c r="V2443">
        <v>990712</v>
      </c>
      <c r="W2443" t="str">
        <f t="shared" si="43"/>
        <v>74712400</v>
      </c>
    </row>
    <row r="2444" spans="1:23" x14ac:dyDescent="0.55000000000000004">
      <c r="A2444" s="21" t="b">
        <f>SOF[[#This Row],[RepDate]]='Monthly-Individual-Data'!A2449</f>
        <v>0</v>
      </c>
      <c r="B2444" s="21">
        <v>44682</v>
      </c>
      <c r="C2444" t="s">
        <v>259</v>
      </c>
      <c r="D2444" t="s">
        <v>179</v>
      </c>
      <c r="E2444">
        <v>116</v>
      </c>
      <c r="F2444" t="str">
        <f>INDEX(Branch[Area],MATCH(SOF[[#This Row],[Branch]],Branch[SortCode],0))</f>
        <v>South &amp; East</v>
      </c>
      <c r="G2444" t="str">
        <f>INDEX(Branch[Branch],MATCH(SOF[[#This Row],[Branch]],Branch[SortCode],0))</f>
        <v>Clonakilty</v>
      </c>
      <c r="V2444">
        <v>990712</v>
      </c>
      <c r="W2444" t="str">
        <f t="shared" si="43"/>
        <v>74712400</v>
      </c>
    </row>
    <row r="2445" spans="1:23" x14ac:dyDescent="0.55000000000000004">
      <c r="A2445" s="21" t="b">
        <f>SOF[[#This Row],[RepDate]]='Monthly-Individual-Data'!A2450</f>
        <v>0</v>
      </c>
      <c r="B2445" s="21">
        <v>44682</v>
      </c>
      <c r="C2445" t="s">
        <v>259</v>
      </c>
      <c r="D2445" t="s">
        <v>180</v>
      </c>
      <c r="E2445">
        <v>147</v>
      </c>
      <c r="F2445" t="str">
        <f>INDEX(Branch[Area],MATCH(SOF[[#This Row],[Branch]],Branch[SortCode],0))</f>
        <v>South &amp; East</v>
      </c>
      <c r="G2445" t="str">
        <f>INDEX(Branch[Branch],MATCH(SOF[[#This Row],[Branch]],Branch[SortCode],0))</f>
        <v>Clonakilty</v>
      </c>
      <c r="V2445">
        <v>990712</v>
      </c>
      <c r="W2445" t="str">
        <f t="shared" si="43"/>
        <v>74712400</v>
      </c>
    </row>
    <row r="2446" spans="1:23" x14ac:dyDescent="0.55000000000000004">
      <c r="A2446" s="21" t="b">
        <f>SOF[[#This Row],[RepDate]]='Monthly-Individual-Data'!A2451</f>
        <v>0</v>
      </c>
      <c r="B2446" s="21">
        <v>44682</v>
      </c>
      <c r="C2446" t="s">
        <v>259</v>
      </c>
      <c r="D2446" t="s">
        <v>182</v>
      </c>
      <c r="E2446">
        <v>154</v>
      </c>
      <c r="F2446" t="str">
        <f>INDEX(Branch[Area],MATCH(SOF[[#This Row],[Branch]],Branch[SortCode],0))</f>
        <v>South &amp; East</v>
      </c>
      <c r="G2446" t="str">
        <f>INDEX(Branch[Branch],MATCH(SOF[[#This Row],[Branch]],Branch[SortCode],0))</f>
        <v>Clonakilty</v>
      </c>
      <c r="V2446">
        <v>990712</v>
      </c>
      <c r="W2446" t="str">
        <f t="shared" si="43"/>
        <v>74712400</v>
      </c>
    </row>
    <row r="2447" spans="1:23" x14ac:dyDescent="0.55000000000000004">
      <c r="A2447" s="21" t="b">
        <f>SOF[[#This Row],[RepDate]]='Monthly-Individual-Data'!A2452</f>
        <v>0</v>
      </c>
      <c r="B2447" s="21">
        <v>44682</v>
      </c>
      <c r="C2447" t="s">
        <v>253</v>
      </c>
      <c r="D2447" t="s">
        <v>109</v>
      </c>
      <c r="E2447">
        <v>79</v>
      </c>
      <c r="F2447" t="str">
        <f>INDEX(Branch[Area],MATCH(SOF[[#This Row],[Branch]],Branch[SortCode],0))</f>
        <v>South &amp; East</v>
      </c>
      <c r="G2447" t="str">
        <f>INDEX(Branch[Branch],MATCH(SOF[[#This Row],[Branch]],Branch[SortCode],0))</f>
        <v>Mallow</v>
      </c>
      <c r="V2447">
        <v>990713</v>
      </c>
      <c r="W2447" t="str">
        <f t="shared" si="43"/>
        <v>68713460</v>
      </c>
    </row>
    <row r="2448" spans="1:23" x14ac:dyDescent="0.55000000000000004">
      <c r="A2448" s="21" t="b">
        <f>SOF[[#This Row],[RepDate]]='Monthly-Individual-Data'!A2453</f>
        <v>0</v>
      </c>
      <c r="B2448" s="21">
        <v>44682</v>
      </c>
      <c r="C2448" t="s">
        <v>253</v>
      </c>
      <c r="D2448" t="s">
        <v>174</v>
      </c>
      <c r="E2448">
        <v>70</v>
      </c>
      <c r="F2448" t="str">
        <f>INDEX(Branch[Area],MATCH(SOF[[#This Row],[Branch]],Branch[SortCode],0))</f>
        <v>South &amp; East</v>
      </c>
      <c r="G2448" t="str">
        <f>INDEX(Branch[Branch],MATCH(SOF[[#This Row],[Branch]],Branch[SortCode],0))</f>
        <v>Mallow</v>
      </c>
      <c r="V2448">
        <v>990713</v>
      </c>
      <c r="W2448" t="str">
        <f t="shared" si="43"/>
        <v>68713460</v>
      </c>
    </row>
    <row r="2449" spans="1:23" x14ac:dyDescent="0.55000000000000004">
      <c r="A2449" s="21" t="b">
        <f>SOF[[#This Row],[RepDate]]='Monthly-Individual-Data'!A2454</f>
        <v>0</v>
      </c>
      <c r="B2449" s="21">
        <v>44682</v>
      </c>
      <c r="C2449" t="s">
        <v>258</v>
      </c>
      <c r="D2449" t="s">
        <v>109</v>
      </c>
      <c r="E2449">
        <v>116</v>
      </c>
      <c r="F2449" t="str">
        <f>INDEX(Branch[Area],MATCH(SOF[[#This Row],[Branch]],Branch[SortCode],0))</f>
        <v>South &amp; East</v>
      </c>
      <c r="G2449" t="str">
        <f>INDEX(Branch[Branch],MATCH(SOF[[#This Row],[Branch]],Branch[SortCode],0))</f>
        <v>Ballincollig</v>
      </c>
      <c r="V2449">
        <v>990715</v>
      </c>
      <c r="W2449" t="str">
        <f t="shared" si="43"/>
        <v>73715410</v>
      </c>
    </row>
    <row r="2450" spans="1:23" x14ac:dyDescent="0.55000000000000004">
      <c r="A2450" s="21" t="b">
        <f>SOF[[#This Row],[RepDate]]='Monthly-Individual-Data'!A2455</f>
        <v>0</v>
      </c>
      <c r="B2450" s="21">
        <v>44682</v>
      </c>
      <c r="C2450" t="s">
        <v>248</v>
      </c>
      <c r="D2450" t="s">
        <v>109</v>
      </c>
      <c r="E2450">
        <v>3</v>
      </c>
      <c r="F2450" t="str">
        <f>INDEX(Branch[Area],MATCH(SOF[[#This Row],[Branch]],Branch[SortCode],0))</f>
        <v>South &amp; East</v>
      </c>
      <c r="G2450" t="str">
        <f>INDEX(Branch[Branch],MATCH(SOF[[#This Row],[Branch]],Branch[SortCode],0))</f>
        <v>Carrigaline</v>
      </c>
      <c r="V2450">
        <v>990716</v>
      </c>
      <c r="W2450" t="str">
        <f t="shared" si="43"/>
        <v>63716510</v>
      </c>
    </row>
    <row r="2451" spans="1:23" x14ac:dyDescent="0.55000000000000004">
      <c r="A2451" s="21" t="b">
        <f>SOF[[#This Row],[RepDate]]='Monthly-Individual-Data'!A2456</f>
        <v>0</v>
      </c>
      <c r="B2451" s="21">
        <v>44682</v>
      </c>
      <c r="C2451" t="s">
        <v>261</v>
      </c>
      <c r="D2451" t="s">
        <v>109</v>
      </c>
      <c r="E2451">
        <v>73</v>
      </c>
      <c r="F2451" t="str">
        <f>INDEX(Branch[Area],MATCH(SOF[[#This Row],[Branch]],Branch[SortCode],0))</f>
        <v>South &amp; East</v>
      </c>
      <c r="G2451" t="str">
        <f>INDEX(Branch[Branch],MATCH(SOF[[#This Row],[Branch]],Branch[SortCode],0))</f>
        <v>Skibbereen</v>
      </c>
      <c r="V2451">
        <v>990717</v>
      </c>
      <c r="W2451" t="str">
        <f t="shared" si="43"/>
        <v>76717380</v>
      </c>
    </row>
    <row r="2452" spans="1:23" x14ac:dyDescent="0.55000000000000004">
      <c r="A2452" s="21" t="b">
        <f>SOF[[#This Row],[RepDate]]='Monthly-Individual-Data'!A2457</f>
        <v>0</v>
      </c>
      <c r="B2452" s="21">
        <v>44682</v>
      </c>
      <c r="C2452" t="s">
        <v>261</v>
      </c>
      <c r="D2452" t="s">
        <v>169</v>
      </c>
      <c r="E2452">
        <v>83</v>
      </c>
      <c r="F2452" t="str">
        <f>INDEX(Branch[Area],MATCH(SOF[[#This Row],[Branch]],Branch[SortCode],0))</f>
        <v>South &amp; East</v>
      </c>
      <c r="G2452" t="str">
        <f>INDEX(Branch[Branch],MATCH(SOF[[#This Row],[Branch]],Branch[SortCode],0))</f>
        <v>Skibbereen</v>
      </c>
      <c r="V2452">
        <v>990717</v>
      </c>
      <c r="W2452" t="str">
        <f t="shared" si="43"/>
        <v>76717380</v>
      </c>
    </row>
    <row r="2453" spans="1:23" x14ac:dyDescent="0.55000000000000004">
      <c r="A2453" s="21" t="b">
        <f>SOF[[#This Row],[RepDate]]='Monthly-Individual-Data'!A2458</f>
        <v>0</v>
      </c>
      <c r="B2453" s="21">
        <v>44682</v>
      </c>
      <c r="C2453" t="s">
        <v>261</v>
      </c>
      <c r="D2453" t="s">
        <v>174</v>
      </c>
      <c r="E2453">
        <v>59</v>
      </c>
      <c r="F2453" t="str">
        <f>INDEX(Branch[Area],MATCH(SOF[[#This Row],[Branch]],Branch[SortCode],0))</f>
        <v>South &amp; East</v>
      </c>
      <c r="G2453" t="str">
        <f>INDEX(Branch[Branch],MATCH(SOF[[#This Row],[Branch]],Branch[SortCode],0))</f>
        <v>Skibbereen</v>
      </c>
      <c r="V2453">
        <v>990717</v>
      </c>
      <c r="W2453" t="str">
        <f t="shared" si="43"/>
        <v>76717380</v>
      </c>
    </row>
    <row r="2454" spans="1:23" x14ac:dyDescent="0.55000000000000004">
      <c r="A2454" s="21" t="b">
        <f>SOF[[#This Row],[RepDate]]='Monthly-Individual-Data'!A2459</f>
        <v>0</v>
      </c>
      <c r="B2454" s="21">
        <v>44682</v>
      </c>
      <c r="C2454" t="s">
        <v>261</v>
      </c>
      <c r="D2454" t="s">
        <v>175</v>
      </c>
      <c r="E2454">
        <v>38</v>
      </c>
      <c r="F2454" t="str">
        <f>INDEX(Branch[Area],MATCH(SOF[[#This Row],[Branch]],Branch[SortCode],0))</f>
        <v>South &amp; East</v>
      </c>
      <c r="G2454" t="str">
        <f>INDEX(Branch[Branch],MATCH(SOF[[#This Row],[Branch]],Branch[SortCode],0))</f>
        <v>Skibbereen</v>
      </c>
      <c r="V2454">
        <v>990717</v>
      </c>
      <c r="W2454" t="str">
        <f t="shared" si="43"/>
        <v>76717380</v>
      </c>
    </row>
    <row r="2455" spans="1:23" x14ac:dyDescent="0.55000000000000004">
      <c r="A2455" s="21" t="b">
        <f>SOF[[#This Row],[RepDate]]='Monthly-Individual-Data'!A2460</f>
        <v>0</v>
      </c>
      <c r="B2455" s="21">
        <v>44682</v>
      </c>
      <c r="C2455" t="s">
        <v>260</v>
      </c>
      <c r="D2455" t="s">
        <v>109</v>
      </c>
      <c r="E2455">
        <v>92</v>
      </c>
      <c r="F2455" t="str">
        <f>INDEX(Branch[Area],MATCH(SOF[[#This Row],[Branch]],Branch[SortCode],0))</f>
        <v>South &amp; East</v>
      </c>
      <c r="G2455" t="str">
        <f>INDEX(Branch[Branch],MATCH(SOF[[#This Row],[Branch]],Branch[SortCode],0))</f>
        <v>Bandon</v>
      </c>
      <c r="V2455">
        <v>990719</v>
      </c>
      <c r="W2455" t="str">
        <f t="shared" si="43"/>
        <v>75719390</v>
      </c>
    </row>
    <row r="2456" spans="1:23" x14ac:dyDescent="0.55000000000000004">
      <c r="A2456" s="21" t="b">
        <f>SOF[[#This Row],[RepDate]]='Monthly-Individual-Data'!A2461</f>
        <v>0</v>
      </c>
      <c r="B2456" s="21">
        <v>44682</v>
      </c>
      <c r="C2456" t="s">
        <v>260</v>
      </c>
      <c r="D2456" t="s">
        <v>169</v>
      </c>
      <c r="E2456">
        <v>110</v>
      </c>
      <c r="F2456" t="str">
        <f>INDEX(Branch[Area],MATCH(SOF[[#This Row],[Branch]],Branch[SortCode],0))</f>
        <v>South &amp; East</v>
      </c>
      <c r="G2456" t="str">
        <f>INDEX(Branch[Branch],MATCH(SOF[[#This Row],[Branch]],Branch[SortCode],0))</f>
        <v>Bandon</v>
      </c>
      <c r="V2456">
        <v>990719</v>
      </c>
      <c r="W2456" t="str">
        <f t="shared" si="43"/>
        <v>75719390</v>
      </c>
    </row>
    <row r="2457" spans="1:23" x14ac:dyDescent="0.55000000000000004">
      <c r="A2457" s="21" t="b">
        <f>SOF[[#This Row],[RepDate]]='Monthly-Individual-Data'!A2462</f>
        <v>0</v>
      </c>
      <c r="B2457" s="21">
        <v>44682</v>
      </c>
      <c r="C2457" t="s">
        <v>260</v>
      </c>
      <c r="D2457" t="s">
        <v>174</v>
      </c>
      <c r="E2457">
        <v>45</v>
      </c>
      <c r="F2457" t="str">
        <f>INDEX(Branch[Area],MATCH(SOF[[#This Row],[Branch]],Branch[SortCode],0))</f>
        <v>South &amp; East</v>
      </c>
      <c r="G2457" t="str">
        <f>INDEX(Branch[Branch],MATCH(SOF[[#This Row],[Branch]],Branch[SortCode],0))</f>
        <v>Bandon</v>
      </c>
      <c r="V2457">
        <v>990719</v>
      </c>
      <c r="W2457" t="str">
        <f t="shared" si="43"/>
        <v>75719390</v>
      </c>
    </row>
    <row r="2458" spans="1:23" x14ac:dyDescent="0.55000000000000004">
      <c r="A2458" s="21" t="b">
        <f>SOF[[#This Row],[RepDate]]='Monthly-Individual-Data'!A2463</f>
        <v>0</v>
      </c>
      <c r="B2458" s="21">
        <v>44682</v>
      </c>
      <c r="C2458" t="s">
        <v>245</v>
      </c>
      <c r="D2458" t="s">
        <v>109</v>
      </c>
      <c r="E2458">
        <v>15</v>
      </c>
      <c r="F2458" t="str">
        <f>INDEX(Branch[Area],MATCH(SOF[[#This Row],[Branch]],Branch[SortCode],0))</f>
        <v>South &amp; East</v>
      </c>
      <c r="G2458" t="str">
        <f>INDEX(Branch[Branch],MATCH(SOF[[#This Row],[Branch]],Branch[SortCode],0))</f>
        <v>Killarney</v>
      </c>
      <c r="V2458">
        <v>990720</v>
      </c>
      <c r="W2458" t="str">
        <f t="shared" si="43"/>
        <v>60720540</v>
      </c>
    </row>
    <row r="2459" spans="1:23" x14ac:dyDescent="0.55000000000000004">
      <c r="A2459" s="21" t="b">
        <f>SOF[[#This Row],[RepDate]]='Monthly-Individual-Data'!A2464</f>
        <v>0</v>
      </c>
      <c r="B2459" s="21">
        <v>44682</v>
      </c>
      <c r="C2459" t="s">
        <v>236</v>
      </c>
      <c r="D2459" t="s">
        <v>109</v>
      </c>
      <c r="E2459">
        <v>84</v>
      </c>
      <c r="F2459" t="str">
        <f>INDEX(Branch[Area],MATCH(SOF[[#This Row],[Branch]],Branch[SortCode],0))</f>
        <v>South &amp; East</v>
      </c>
      <c r="G2459" t="str">
        <f>INDEX(Branch[Branch],MATCH(SOF[[#This Row],[Branch]],Branch[SortCode],0))</f>
        <v>Nenagh</v>
      </c>
      <c r="V2459">
        <v>990734</v>
      </c>
      <c r="W2459" t="str">
        <f t="shared" si="43"/>
        <v>51734630</v>
      </c>
    </row>
    <row r="2460" spans="1:23" x14ac:dyDescent="0.55000000000000004">
      <c r="A2460" s="21" t="b">
        <f>SOF[[#This Row],[RepDate]]='Monthly-Individual-Data'!A2465</f>
        <v>0</v>
      </c>
      <c r="B2460" s="21">
        <v>44682</v>
      </c>
      <c r="C2460" t="s">
        <v>236</v>
      </c>
      <c r="D2460" t="s">
        <v>169</v>
      </c>
      <c r="E2460">
        <v>60</v>
      </c>
      <c r="F2460" t="str">
        <f>INDEX(Branch[Area],MATCH(SOF[[#This Row],[Branch]],Branch[SortCode],0))</f>
        <v>South &amp; East</v>
      </c>
      <c r="G2460" t="str">
        <f>INDEX(Branch[Branch],MATCH(SOF[[#This Row],[Branch]],Branch[SortCode],0))</f>
        <v>Nenagh</v>
      </c>
      <c r="V2460">
        <v>990734</v>
      </c>
      <c r="W2460" t="str">
        <f t="shared" si="43"/>
        <v>51734630</v>
      </c>
    </row>
    <row r="2461" spans="1:23" x14ac:dyDescent="0.55000000000000004">
      <c r="A2461" s="21" t="b">
        <f>SOF[[#This Row],[RepDate]]='Monthly-Individual-Data'!A2466</f>
        <v>0</v>
      </c>
      <c r="B2461" s="21">
        <v>44682</v>
      </c>
      <c r="C2461" t="s">
        <v>236</v>
      </c>
      <c r="D2461" t="s">
        <v>171</v>
      </c>
      <c r="E2461">
        <v>114</v>
      </c>
      <c r="F2461" t="str">
        <f>INDEX(Branch[Area],MATCH(SOF[[#This Row],[Branch]],Branch[SortCode],0))</f>
        <v>South &amp; East</v>
      </c>
      <c r="G2461" t="str">
        <f>INDEX(Branch[Branch],MATCH(SOF[[#This Row],[Branch]],Branch[SortCode],0))</f>
        <v>Nenagh</v>
      </c>
      <c r="V2461">
        <v>990734</v>
      </c>
      <c r="W2461" t="str">
        <f t="shared" si="43"/>
        <v>51734630</v>
      </c>
    </row>
    <row r="2462" spans="1:23" x14ac:dyDescent="0.55000000000000004">
      <c r="A2462" s="21" t="b">
        <f>SOF[[#This Row],[RepDate]]='Monthly-Individual-Data'!A2467</f>
        <v>0</v>
      </c>
      <c r="B2462" s="21">
        <v>44682</v>
      </c>
      <c r="C2462" t="s">
        <v>257</v>
      </c>
      <c r="D2462" t="s">
        <v>109</v>
      </c>
      <c r="E2462">
        <v>112</v>
      </c>
      <c r="F2462" t="str">
        <f>INDEX(Branch[Area],MATCH(SOF[[#This Row],[Branch]],Branch[SortCode],0))</f>
        <v>South &amp; East</v>
      </c>
      <c r="G2462" t="str">
        <f>INDEX(Branch[Branch],MATCH(SOF[[#This Row],[Branch]],Branch[SortCode],0))</f>
        <v>Macroom</v>
      </c>
      <c r="V2462">
        <v>990735</v>
      </c>
      <c r="W2462" t="str">
        <f t="shared" si="43"/>
        <v>72735420</v>
      </c>
    </row>
    <row r="2463" spans="1:23" x14ac:dyDescent="0.55000000000000004">
      <c r="A2463" s="21" t="b">
        <f>SOF[[#This Row],[RepDate]]='Monthly-Individual-Data'!A2468</f>
        <v>0</v>
      </c>
      <c r="B2463" s="21">
        <v>44682</v>
      </c>
      <c r="C2463" t="s">
        <v>257</v>
      </c>
      <c r="D2463" t="s">
        <v>175</v>
      </c>
      <c r="E2463">
        <v>36</v>
      </c>
      <c r="F2463" t="str">
        <f>INDEX(Branch[Area],MATCH(SOF[[#This Row],[Branch]],Branch[SortCode],0))</f>
        <v>South &amp; East</v>
      </c>
      <c r="G2463" t="str">
        <f>INDEX(Branch[Branch],MATCH(SOF[[#This Row],[Branch]],Branch[SortCode],0))</f>
        <v>Macroom</v>
      </c>
      <c r="V2463">
        <v>990735</v>
      </c>
      <c r="W2463" t="str">
        <f t="shared" si="43"/>
        <v>72735420</v>
      </c>
    </row>
    <row r="2464" spans="1:23" x14ac:dyDescent="0.55000000000000004">
      <c r="A2464" s="21" t="b">
        <f>SOF[[#This Row],[RepDate]]='Monthly-Individual-Data'!A2469</f>
        <v>0</v>
      </c>
      <c r="B2464" s="21">
        <v>44682</v>
      </c>
      <c r="C2464" t="s">
        <v>249</v>
      </c>
      <c r="D2464" t="s">
        <v>109</v>
      </c>
      <c r="E2464">
        <v>8</v>
      </c>
      <c r="F2464" t="str">
        <f>INDEX(Branch[Area],MATCH(SOF[[#This Row],[Branch]],Branch[SortCode],0))</f>
        <v>South &amp; East</v>
      </c>
      <c r="G2464" t="str">
        <f>INDEX(Branch[Branch],MATCH(SOF[[#This Row],[Branch]],Branch[SortCode],0))</f>
        <v>Mitchelstown</v>
      </c>
      <c r="V2464">
        <v>990736</v>
      </c>
      <c r="W2464" t="str">
        <f t="shared" si="43"/>
        <v>64736500</v>
      </c>
    </row>
    <row r="2465" spans="1:23" x14ac:dyDescent="0.55000000000000004">
      <c r="A2465" s="21" t="b">
        <f>SOF[[#This Row],[RepDate]]='Monthly-Individual-Data'!A2470</f>
        <v>0</v>
      </c>
      <c r="B2465" s="21">
        <v>44682</v>
      </c>
      <c r="C2465" t="s">
        <v>249</v>
      </c>
      <c r="D2465" t="s">
        <v>174</v>
      </c>
      <c r="E2465">
        <v>140</v>
      </c>
      <c r="F2465" t="str">
        <f>INDEX(Branch[Area],MATCH(SOF[[#This Row],[Branch]],Branch[SortCode],0))</f>
        <v>South &amp; East</v>
      </c>
      <c r="G2465" t="str">
        <f>INDEX(Branch[Branch],MATCH(SOF[[#This Row],[Branch]],Branch[SortCode],0))</f>
        <v>Mitchelstown</v>
      </c>
      <c r="V2465">
        <v>990736</v>
      </c>
      <c r="W2465" t="str">
        <f t="shared" si="43"/>
        <v>64736500</v>
      </c>
    </row>
    <row r="2466" spans="1:23" x14ac:dyDescent="0.55000000000000004">
      <c r="A2466" s="21" t="b">
        <f>SOF[[#This Row],[RepDate]]='Monthly-Individual-Data'!A2471</f>
        <v>0</v>
      </c>
      <c r="B2466" s="21">
        <v>44682</v>
      </c>
      <c r="C2466" t="s">
        <v>249</v>
      </c>
      <c r="D2466" t="s">
        <v>175</v>
      </c>
      <c r="E2466">
        <v>61</v>
      </c>
      <c r="F2466" t="str">
        <f>INDEX(Branch[Area],MATCH(SOF[[#This Row],[Branch]],Branch[SortCode],0))</f>
        <v>South &amp; East</v>
      </c>
      <c r="G2466" t="str">
        <f>INDEX(Branch[Branch],MATCH(SOF[[#This Row],[Branch]],Branch[SortCode],0))</f>
        <v>Mitchelstown</v>
      </c>
      <c r="V2466">
        <v>990736</v>
      </c>
      <c r="W2466" t="str">
        <f t="shared" si="43"/>
        <v>64736500</v>
      </c>
    </row>
    <row r="2467" spans="1:23" x14ac:dyDescent="0.55000000000000004">
      <c r="A2467" s="21" t="b">
        <f>SOF[[#This Row],[RepDate]]='Monthly-Individual-Data'!A2472</f>
        <v>0</v>
      </c>
      <c r="B2467" s="21">
        <v>44562</v>
      </c>
      <c r="C2467" t="s">
        <v>203</v>
      </c>
      <c r="D2467" t="s">
        <v>109</v>
      </c>
      <c r="E2467">
        <v>77</v>
      </c>
      <c r="F2467" t="str">
        <f>INDEX(Branch[Area],MATCH(SOF[[#This Row],[Branch]],Branch[SortCode],0))</f>
        <v>Dublin</v>
      </c>
      <c r="G2467" t="str">
        <f>INDEX(Branch[Branch],MATCH(SOF[[#This Row],[Branch]],Branch[SortCode],0))</f>
        <v>Phibsboro</v>
      </c>
      <c r="V2467">
        <v>990603</v>
      </c>
      <c r="W2467" t="str">
        <f t="shared" si="43"/>
        <v>18603960</v>
      </c>
    </row>
    <row r="2468" spans="1:23" x14ac:dyDescent="0.55000000000000004">
      <c r="A2468" s="21" t="b">
        <f>SOF[[#This Row],[RepDate]]='Monthly-Individual-Data'!A2473</f>
        <v>0</v>
      </c>
      <c r="B2468" s="21">
        <v>44562</v>
      </c>
      <c r="C2468" t="s">
        <v>208</v>
      </c>
      <c r="D2468" t="s">
        <v>109</v>
      </c>
      <c r="E2468">
        <v>12</v>
      </c>
      <c r="F2468" t="str">
        <f>INDEX(Branch[Area],MATCH(SOF[[#This Row],[Branch]],Branch[SortCode],0))</f>
        <v>Dublin</v>
      </c>
      <c r="G2468" t="str">
        <f>INDEX(Branch[Branch],MATCH(SOF[[#This Row],[Branch]],Branch[SortCode],0))</f>
        <v>Dun Laoghaire</v>
      </c>
      <c r="V2468">
        <v>990604</v>
      </c>
      <c r="W2468" t="str">
        <f t="shared" si="43"/>
        <v>23604910</v>
      </c>
    </row>
    <row r="2469" spans="1:23" x14ac:dyDescent="0.55000000000000004">
      <c r="A2469" s="21" t="b">
        <f>SOF[[#This Row],[RepDate]]='Monthly-Individual-Data'!A2474</f>
        <v>0</v>
      </c>
      <c r="B2469" s="21">
        <v>44562</v>
      </c>
      <c r="C2469" t="s">
        <v>208</v>
      </c>
      <c r="D2469" t="s">
        <v>175</v>
      </c>
      <c r="E2469">
        <v>116</v>
      </c>
      <c r="F2469" t="str">
        <f>INDEX(Branch[Area],MATCH(SOF[[#This Row],[Branch]],Branch[SortCode],0))</f>
        <v>Dublin</v>
      </c>
      <c r="G2469" t="str">
        <f>INDEX(Branch[Branch],MATCH(SOF[[#This Row],[Branch]],Branch[SortCode],0))</f>
        <v>Dun Laoghaire</v>
      </c>
      <c r="V2469">
        <v>990604</v>
      </c>
      <c r="W2469" t="str">
        <f t="shared" si="43"/>
        <v>23604910</v>
      </c>
    </row>
    <row r="2470" spans="1:23" x14ac:dyDescent="0.55000000000000004">
      <c r="A2470" s="21" t="b">
        <f>SOF[[#This Row],[RepDate]]='Monthly-Individual-Data'!A2475</f>
        <v>0</v>
      </c>
      <c r="B2470" s="21">
        <v>44562</v>
      </c>
      <c r="C2470" t="s">
        <v>193</v>
      </c>
      <c r="D2470" t="s">
        <v>169</v>
      </c>
      <c r="E2470">
        <v>49</v>
      </c>
      <c r="F2470" t="str">
        <f>INDEX(Branch[Area],MATCH(SOF[[#This Row],[Branch]],Branch[SortCode],0))</f>
        <v>Dublin</v>
      </c>
      <c r="G2470" t="str">
        <f>INDEX(Branch[Branch],MATCH(SOF[[#This Row],[Branch]],Branch[SortCode],0))</f>
        <v>Rathmines</v>
      </c>
      <c r="V2470">
        <v>990605</v>
      </c>
      <c r="W2470" t="str">
        <f t="shared" si="43"/>
        <v>86051060</v>
      </c>
    </row>
    <row r="2471" spans="1:23" x14ac:dyDescent="0.55000000000000004">
      <c r="A2471" s="21" t="b">
        <f>SOF[[#This Row],[RepDate]]='Monthly-Individual-Data'!A2476</f>
        <v>0</v>
      </c>
      <c r="B2471" s="21">
        <v>44562</v>
      </c>
      <c r="C2471" t="s">
        <v>193</v>
      </c>
      <c r="D2471" t="s">
        <v>174</v>
      </c>
      <c r="E2471">
        <v>14</v>
      </c>
      <c r="F2471" t="str">
        <f>INDEX(Branch[Area],MATCH(SOF[[#This Row],[Branch]],Branch[SortCode],0))</f>
        <v>Dublin</v>
      </c>
      <c r="G2471" t="str">
        <f>INDEX(Branch[Branch],MATCH(SOF[[#This Row],[Branch]],Branch[SortCode],0))</f>
        <v>Rathmines</v>
      </c>
      <c r="V2471">
        <v>990605</v>
      </c>
      <c r="W2471" t="str">
        <f t="shared" si="43"/>
        <v>86051060</v>
      </c>
    </row>
    <row r="2472" spans="1:23" x14ac:dyDescent="0.55000000000000004">
      <c r="A2472" s="21" t="b">
        <f>SOF[[#This Row],[RepDate]]='Monthly-Individual-Data'!A2477</f>
        <v>0</v>
      </c>
      <c r="B2472" s="21">
        <v>44562</v>
      </c>
      <c r="C2472" t="s">
        <v>212</v>
      </c>
      <c r="D2472" t="s">
        <v>174</v>
      </c>
      <c r="E2472">
        <v>47</v>
      </c>
      <c r="F2472" t="str">
        <f>INDEX(Branch[Area],MATCH(SOF[[#This Row],[Branch]],Branch[SortCode],0))</f>
        <v>Dublin</v>
      </c>
      <c r="G2472" t="str">
        <f>INDEX(Branch[Branch],MATCH(SOF[[#This Row],[Branch]],Branch[SortCode],0))</f>
        <v>Ballyfermot</v>
      </c>
      <c r="V2472">
        <v>990606</v>
      </c>
      <c r="W2472" t="str">
        <f t="shared" si="43"/>
        <v>27606870</v>
      </c>
    </row>
    <row r="2473" spans="1:23" x14ac:dyDescent="0.55000000000000004">
      <c r="A2473" s="21" t="b">
        <f>SOF[[#This Row],[RepDate]]='Monthly-Individual-Data'!A2478</f>
        <v>0</v>
      </c>
      <c r="B2473" s="21">
        <v>44562</v>
      </c>
      <c r="C2473" t="s">
        <v>214</v>
      </c>
      <c r="D2473" t="s">
        <v>109</v>
      </c>
      <c r="E2473">
        <v>147</v>
      </c>
      <c r="F2473" t="str">
        <f>INDEX(Branch[Area],MATCH(SOF[[#This Row],[Branch]],Branch[SortCode],0))</f>
        <v>Dublin</v>
      </c>
      <c r="G2473" t="str">
        <f>INDEX(Branch[Branch],MATCH(SOF[[#This Row],[Branch]],Branch[SortCode],0))</f>
        <v>Finglas</v>
      </c>
      <c r="V2473">
        <v>990609</v>
      </c>
      <c r="W2473" t="str">
        <f t="shared" si="43"/>
        <v>29609850</v>
      </c>
    </row>
    <row r="2474" spans="1:23" x14ac:dyDescent="0.55000000000000004">
      <c r="A2474" s="21" t="b">
        <f>SOF[[#This Row],[RepDate]]='Monthly-Individual-Data'!A2479</f>
        <v>0</v>
      </c>
      <c r="B2474" s="21">
        <v>44562</v>
      </c>
      <c r="C2474" t="s">
        <v>214</v>
      </c>
      <c r="D2474" t="s">
        <v>172</v>
      </c>
      <c r="E2474">
        <v>46</v>
      </c>
      <c r="F2474" t="str">
        <f>INDEX(Branch[Area],MATCH(SOF[[#This Row],[Branch]],Branch[SortCode],0))</f>
        <v>Dublin</v>
      </c>
      <c r="G2474" t="str">
        <f>INDEX(Branch[Branch],MATCH(SOF[[#This Row],[Branch]],Branch[SortCode],0))</f>
        <v>Finglas</v>
      </c>
      <c r="V2474">
        <v>990609</v>
      </c>
      <c r="W2474" t="str">
        <f t="shared" si="43"/>
        <v>29609850</v>
      </c>
    </row>
    <row r="2475" spans="1:23" x14ac:dyDescent="0.55000000000000004">
      <c r="A2475" s="21" t="b">
        <f>SOF[[#This Row],[RepDate]]='Monthly-Individual-Data'!A2480</f>
        <v>0</v>
      </c>
      <c r="B2475" s="21">
        <v>44562</v>
      </c>
      <c r="C2475" t="s">
        <v>194</v>
      </c>
      <c r="D2475" t="s">
        <v>109</v>
      </c>
      <c r="E2475">
        <v>140</v>
      </c>
      <c r="F2475" t="str">
        <f>INDEX(Branch[Area],MATCH(SOF[[#This Row],[Branch]],Branch[SortCode],0))</f>
        <v>Dublin</v>
      </c>
      <c r="G2475" t="str">
        <f>INDEX(Branch[Branch],MATCH(SOF[[#This Row],[Branch]],Branch[SortCode],0))</f>
        <v>Grafton Street</v>
      </c>
      <c r="V2475">
        <v>990610</v>
      </c>
      <c r="W2475" t="str">
        <f t="shared" si="43"/>
        <v>96101050</v>
      </c>
    </row>
    <row r="2476" spans="1:23" x14ac:dyDescent="0.55000000000000004">
      <c r="A2476" s="21" t="b">
        <f>SOF[[#This Row],[RepDate]]='Monthly-Individual-Data'!A2481</f>
        <v>0</v>
      </c>
      <c r="B2476" s="21">
        <v>44562</v>
      </c>
      <c r="C2476" t="s">
        <v>194</v>
      </c>
      <c r="D2476" t="s">
        <v>169</v>
      </c>
      <c r="E2476">
        <v>115</v>
      </c>
      <c r="F2476" t="str">
        <f>INDEX(Branch[Area],MATCH(SOF[[#This Row],[Branch]],Branch[SortCode],0))</f>
        <v>Dublin</v>
      </c>
      <c r="G2476" t="str">
        <f>INDEX(Branch[Branch],MATCH(SOF[[#This Row],[Branch]],Branch[SortCode],0))</f>
        <v>Grafton Street</v>
      </c>
      <c r="V2476">
        <v>990610</v>
      </c>
      <c r="W2476" t="str">
        <f t="shared" si="43"/>
        <v>96101050</v>
      </c>
    </row>
    <row r="2477" spans="1:23" x14ac:dyDescent="0.55000000000000004">
      <c r="A2477" s="21" t="b">
        <f>SOF[[#This Row],[RepDate]]='Monthly-Individual-Data'!A2482</f>
        <v>0</v>
      </c>
      <c r="B2477" s="21">
        <v>44562</v>
      </c>
      <c r="C2477" t="s">
        <v>194</v>
      </c>
      <c r="D2477" t="s">
        <v>174</v>
      </c>
      <c r="E2477">
        <v>126</v>
      </c>
      <c r="F2477" t="str">
        <f>INDEX(Branch[Area],MATCH(SOF[[#This Row],[Branch]],Branch[SortCode],0))</f>
        <v>Dublin</v>
      </c>
      <c r="G2477" t="str">
        <f>INDEX(Branch[Branch],MATCH(SOF[[#This Row],[Branch]],Branch[SortCode],0))</f>
        <v>Grafton Street</v>
      </c>
      <c r="V2477">
        <v>990610</v>
      </c>
      <c r="W2477" t="str">
        <f t="shared" si="43"/>
        <v>96101050</v>
      </c>
    </row>
    <row r="2478" spans="1:23" x14ac:dyDescent="0.55000000000000004">
      <c r="A2478" s="21" t="b">
        <f>SOF[[#This Row],[RepDate]]='Monthly-Individual-Data'!A2483</f>
        <v>0</v>
      </c>
      <c r="B2478" s="21">
        <v>44562</v>
      </c>
      <c r="C2478" t="s">
        <v>194</v>
      </c>
      <c r="D2478" t="s">
        <v>180</v>
      </c>
      <c r="E2478">
        <v>40</v>
      </c>
      <c r="F2478" t="str">
        <f>INDEX(Branch[Area],MATCH(SOF[[#This Row],[Branch]],Branch[SortCode],0))</f>
        <v>Dublin</v>
      </c>
      <c r="G2478" t="str">
        <f>INDEX(Branch[Branch],MATCH(SOF[[#This Row],[Branch]],Branch[SortCode],0))</f>
        <v>Grafton Street</v>
      </c>
      <c r="V2478">
        <v>990610</v>
      </c>
      <c r="W2478" t="str">
        <f t="shared" si="43"/>
        <v>96101050</v>
      </c>
    </row>
    <row r="2479" spans="1:23" x14ac:dyDescent="0.55000000000000004">
      <c r="A2479" s="21" t="b">
        <f>SOF[[#This Row],[RepDate]]='Monthly-Individual-Data'!A2484</f>
        <v>0</v>
      </c>
      <c r="B2479" s="21">
        <v>44562</v>
      </c>
      <c r="C2479" t="s">
        <v>210</v>
      </c>
      <c r="D2479" t="s">
        <v>109</v>
      </c>
      <c r="E2479">
        <v>22</v>
      </c>
      <c r="F2479" t="str">
        <f>INDEX(Branch[Area],MATCH(SOF[[#This Row],[Branch]],Branch[SortCode],0))</f>
        <v>Dublin</v>
      </c>
      <c r="G2479" t="str">
        <f>INDEX(Branch[Branch],MATCH(SOF[[#This Row],[Branch]],Branch[SortCode],0))</f>
        <v>Walkinstown</v>
      </c>
      <c r="V2479">
        <v>990612</v>
      </c>
      <c r="W2479" t="str">
        <f t="shared" si="43"/>
        <v>25612890</v>
      </c>
    </row>
    <row r="2480" spans="1:23" x14ac:dyDescent="0.55000000000000004">
      <c r="A2480" s="21" t="b">
        <f>SOF[[#This Row],[RepDate]]='Monthly-Individual-Data'!A2485</f>
        <v>0</v>
      </c>
      <c r="B2480" s="21">
        <v>44562</v>
      </c>
      <c r="C2480" t="s">
        <v>210</v>
      </c>
      <c r="D2480" t="s">
        <v>168</v>
      </c>
      <c r="E2480">
        <v>10</v>
      </c>
      <c r="F2480" t="str">
        <f>INDEX(Branch[Area],MATCH(SOF[[#This Row],[Branch]],Branch[SortCode],0))</f>
        <v>Dublin</v>
      </c>
      <c r="G2480" t="str">
        <f>INDEX(Branch[Branch],MATCH(SOF[[#This Row],[Branch]],Branch[SortCode],0))</f>
        <v>Walkinstown</v>
      </c>
      <c r="V2480">
        <v>990612</v>
      </c>
      <c r="W2480" t="str">
        <f t="shared" si="43"/>
        <v>25612890</v>
      </c>
    </row>
    <row r="2481" spans="1:23" x14ac:dyDescent="0.55000000000000004">
      <c r="A2481" s="21" t="b">
        <f>SOF[[#This Row],[RepDate]]='Monthly-Individual-Data'!A2486</f>
        <v>0</v>
      </c>
      <c r="B2481" s="21">
        <v>44562</v>
      </c>
      <c r="C2481" t="s">
        <v>210</v>
      </c>
      <c r="D2481" t="s">
        <v>169</v>
      </c>
      <c r="E2481">
        <v>93</v>
      </c>
      <c r="F2481" t="str">
        <f>INDEX(Branch[Area],MATCH(SOF[[#This Row],[Branch]],Branch[SortCode],0))</f>
        <v>Dublin</v>
      </c>
      <c r="G2481" t="str">
        <f>INDEX(Branch[Branch],MATCH(SOF[[#This Row],[Branch]],Branch[SortCode],0))</f>
        <v>Walkinstown</v>
      </c>
      <c r="V2481">
        <v>990612</v>
      </c>
      <c r="W2481" t="str">
        <f t="shared" si="43"/>
        <v>25612890</v>
      </c>
    </row>
    <row r="2482" spans="1:23" x14ac:dyDescent="0.55000000000000004">
      <c r="A2482" s="21" t="b">
        <f>SOF[[#This Row],[RepDate]]='Monthly-Individual-Data'!A2487</f>
        <v>0</v>
      </c>
      <c r="B2482" s="21">
        <v>44562</v>
      </c>
      <c r="C2482" t="s">
        <v>186</v>
      </c>
      <c r="D2482" t="s">
        <v>109</v>
      </c>
      <c r="E2482">
        <v>135</v>
      </c>
      <c r="F2482" t="str">
        <f>INDEX(Branch[Area],MATCH(SOF[[#This Row],[Branch]],Branch[SortCode],0))</f>
        <v>Dublin</v>
      </c>
      <c r="G2482" t="str">
        <f>INDEX(Branch[Branch],MATCH(SOF[[#This Row],[Branch]],Branch[SortCode],0))</f>
        <v>Artane</v>
      </c>
      <c r="V2482">
        <v>990616</v>
      </c>
      <c r="W2482" t="str">
        <f t="shared" si="43"/>
        <v>16161130</v>
      </c>
    </row>
    <row r="2483" spans="1:23" x14ac:dyDescent="0.55000000000000004">
      <c r="A2483" s="21" t="b">
        <f>SOF[[#This Row],[RepDate]]='Monthly-Individual-Data'!A2488</f>
        <v>0</v>
      </c>
      <c r="B2483" s="21">
        <v>44562</v>
      </c>
      <c r="C2483" t="s">
        <v>186</v>
      </c>
      <c r="D2483" t="s">
        <v>169</v>
      </c>
      <c r="E2483">
        <v>60</v>
      </c>
      <c r="F2483" t="str">
        <f>INDEX(Branch[Area],MATCH(SOF[[#This Row],[Branch]],Branch[SortCode],0))</f>
        <v>Dublin</v>
      </c>
      <c r="G2483" t="str">
        <f>INDEX(Branch[Branch],MATCH(SOF[[#This Row],[Branch]],Branch[SortCode],0))</f>
        <v>Artane</v>
      </c>
      <c r="V2483">
        <v>990616</v>
      </c>
      <c r="W2483" t="str">
        <f t="shared" si="43"/>
        <v>16161130</v>
      </c>
    </row>
    <row r="2484" spans="1:23" x14ac:dyDescent="0.55000000000000004">
      <c r="A2484" s="21" t="b">
        <f>SOF[[#This Row],[RepDate]]='Monthly-Individual-Data'!A2489</f>
        <v>0</v>
      </c>
      <c r="B2484" s="21">
        <v>44562</v>
      </c>
      <c r="C2484" t="s">
        <v>186</v>
      </c>
      <c r="D2484" t="s">
        <v>171</v>
      </c>
      <c r="E2484">
        <v>87</v>
      </c>
      <c r="F2484" t="str">
        <f>INDEX(Branch[Area],MATCH(SOF[[#This Row],[Branch]],Branch[SortCode],0))</f>
        <v>Dublin</v>
      </c>
      <c r="G2484" t="str">
        <f>INDEX(Branch[Branch],MATCH(SOF[[#This Row],[Branch]],Branch[SortCode],0))</f>
        <v>Artane</v>
      </c>
      <c r="V2484">
        <v>990616</v>
      </c>
      <c r="W2484" t="str">
        <f t="shared" si="43"/>
        <v>16161130</v>
      </c>
    </row>
    <row r="2485" spans="1:23" x14ac:dyDescent="0.55000000000000004">
      <c r="A2485" s="21" t="b">
        <f>SOF[[#This Row],[RepDate]]='Monthly-Individual-Data'!A2490</f>
        <v>0</v>
      </c>
      <c r="B2485" s="21">
        <v>44562</v>
      </c>
      <c r="C2485" t="s">
        <v>186</v>
      </c>
      <c r="D2485" t="s">
        <v>172</v>
      </c>
      <c r="E2485">
        <v>111</v>
      </c>
      <c r="F2485" t="str">
        <f>INDEX(Branch[Area],MATCH(SOF[[#This Row],[Branch]],Branch[SortCode],0))</f>
        <v>Dublin</v>
      </c>
      <c r="G2485" t="str">
        <f>INDEX(Branch[Branch],MATCH(SOF[[#This Row],[Branch]],Branch[SortCode],0))</f>
        <v>Artane</v>
      </c>
      <c r="V2485">
        <v>990616</v>
      </c>
      <c r="W2485" t="str">
        <f t="shared" si="43"/>
        <v>16161130</v>
      </c>
    </row>
    <row r="2486" spans="1:23" x14ac:dyDescent="0.55000000000000004">
      <c r="A2486" s="21" t="b">
        <f>SOF[[#This Row],[RepDate]]='Monthly-Individual-Data'!A2491</f>
        <v>0</v>
      </c>
      <c r="B2486" s="21">
        <v>44562</v>
      </c>
      <c r="C2486" t="s">
        <v>186</v>
      </c>
      <c r="D2486" t="s">
        <v>174</v>
      </c>
      <c r="E2486">
        <v>14</v>
      </c>
      <c r="F2486" t="str">
        <f>INDEX(Branch[Area],MATCH(SOF[[#This Row],[Branch]],Branch[SortCode],0))</f>
        <v>Dublin</v>
      </c>
      <c r="G2486" t="str">
        <f>INDEX(Branch[Branch],MATCH(SOF[[#This Row],[Branch]],Branch[SortCode],0))</f>
        <v>Artane</v>
      </c>
      <c r="V2486">
        <v>990616</v>
      </c>
      <c r="W2486" t="str">
        <f t="shared" si="43"/>
        <v>16161130</v>
      </c>
    </row>
    <row r="2487" spans="1:23" x14ac:dyDescent="0.55000000000000004">
      <c r="A2487" s="21" t="b">
        <f>SOF[[#This Row],[RepDate]]='Monthly-Individual-Data'!A2492</f>
        <v>0</v>
      </c>
      <c r="B2487" s="21">
        <v>44562</v>
      </c>
      <c r="C2487" t="s">
        <v>186</v>
      </c>
      <c r="D2487" t="s">
        <v>175</v>
      </c>
      <c r="E2487">
        <v>69</v>
      </c>
      <c r="F2487" t="str">
        <f>INDEX(Branch[Area],MATCH(SOF[[#This Row],[Branch]],Branch[SortCode],0))</f>
        <v>Dublin</v>
      </c>
      <c r="G2487" t="str">
        <f>INDEX(Branch[Branch],MATCH(SOF[[#This Row],[Branch]],Branch[SortCode],0))</f>
        <v>Artane</v>
      </c>
      <c r="V2487">
        <v>990616</v>
      </c>
      <c r="W2487" t="str">
        <f t="shared" si="43"/>
        <v>16161130</v>
      </c>
    </row>
    <row r="2488" spans="1:23" x14ac:dyDescent="0.55000000000000004">
      <c r="A2488" s="21" t="b">
        <f>SOF[[#This Row],[RepDate]]='Monthly-Individual-Data'!A2493</f>
        <v>0</v>
      </c>
      <c r="B2488" s="21">
        <v>44562</v>
      </c>
      <c r="C2488" t="s">
        <v>186</v>
      </c>
      <c r="D2488" t="s">
        <v>179</v>
      </c>
      <c r="E2488">
        <v>93</v>
      </c>
      <c r="F2488" t="str">
        <f>INDEX(Branch[Area],MATCH(SOF[[#This Row],[Branch]],Branch[SortCode],0))</f>
        <v>Dublin</v>
      </c>
      <c r="G2488" t="str">
        <f>INDEX(Branch[Branch],MATCH(SOF[[#This Row],[Branch]],Branch[SortCode],0))</f>
        <v>Artane</v>
      </c>
      <c r="V2488">
        <v>990616</v>
      </c>
      <c r="W2488" t="str">
        <f t="shared" si="43"/>
        <v>16161130</v>
      </c>
    </row>
    <row r="2489" spans="1:23" x14ac:dyDescent="0.55000000000000004">
      <c r="A2489" s="21" t="b">
        <f>SOF[[#This Row],[RepDate]]='Monthly-Individual-Data'!A2494</f>
        <v>0</v>
      </c>
      <c r="B2489" s="21">
        <v>44562</v>
      </c>
      <c r="C2489" t="s">
        <v>209</v>
      </c>
      <c r="D2489" t="s">
        <v>109</v>
      </c>
      <c r="E2489">
        <v>100</v>
      </c>
      <c r="F2489" t="str">
        <f>INDEX(Branch[Area],MATCH(SOF[[#This Row],[Branch]],Branch[SortCode],0))</f>
        <v>Dublin</v>
      </c>
      <c r="G2489" t="str">
        <f>INDEX(Branch[Branch],MATCH(SOF[[#This Row],[Branch]],Branch[SortCode],0))</f>
        <v>Dundrum</v>
      </c>
      <c r="V2489">
        <v>990620</v>
      </c>
      <c r="W2489" t="str">
        <f t="shared" si="43"/>
        <v>24620900</v>
      </c>
    </row>
    <row r="2490" spans="1:23" x14ac:dyDescent="0.55000000000000004">
      <c r="A2490" s="21" t="b">
        <f>SOF[[#This Row],[RepDate]]='Monthly-Individual-Data'!A2495</f>
        <v>0</v>
      </c>
      <c r="B2490" s="21">
        <v>44562</v>
      </c>
      <c r="C2490" t="s">
        <v>209</v>
      </c>
      <c r="D2490" t="s">
        <v>169</v>
      </c>
      <c r="E2490">
        <v>48</v>
      </c>
      <c r="F2490" t="str">
        <f>INDEX(Branch[Area],MATCH(SOF[[#This Row],[Branch]],Branch[SortCode],0))</f>
        <v>Dublin</v>
      </c>
      <c r="G2490" t="str">
        <f>INDEX(Branch[Branch],MATCH(SOF[[#This Row],[Branch]],Branch[SortCode],0))</f>
        <v>Dundrum</v>
      </c>
      <c r="V2490">
        <v>990620</v>
      </c>
      <c r="W2490" t="str">
        <f t="shared" si="43"/>
        <v>24620900</v>
      </c>
    </row>
    <row r="2491" spans="1:23" x14ac:dyDescent="0.55000000000000004">
      <c r="A2491" s="21" t="b">
        <f>SOF[[#This Row],[RepDate]]='Monthly-Individual-Data'!A2496</f>
        <v>0</v>
      </c>
      <c r="B2491" s="21">
        <v>44562</v>
      </c>
      <c r="C2491" t="s">
        <v>209</v>
      </c>
      <c r="D2491" t="s">
        <v>174</v>
      </c>
      <c r="E2491">
        <v>113</v>
      </c>
      <c r="F2491" t="str">
        <f>INDEX(Branch[Area],MATCH(SOF[[#This Row],[Branch]],Branch[SortCode],0))</f>
        <v>Dublin</v>
      </c>
      <c r="G2491" t="str">
        <f>INDEX(Branch[Branch],MATCH(SOF[[#This Row],[Branch]],Branch[SortCode],0))</f>
        <v>Dundrum</v>
      </c>
      <c r="V2491">
        <v>990620</v>
      </c>
      <c r="W2491" t="str">
        <f t="shared" si="43"/>
        <v>24620900</v>
      </c>
    </row>
    <row r="2492" spans="1:23" x14ac:dyDescent="0.55000000000000004">
      <c r="A2492" s="21" t="b">
        <f>SOF[[#This Row],[RepDate]]='Monthly-Individual-Data'!A2497</f>
        <v>0</v>
      </c>
      <c r="B2492" s="21">
        <v>44562</v>
      </c>
      <c r="C2492" t="s">
        <v>225</v>
      </c>
      <c r="D2492" t="s">
        <v>109</v>
      </c>
      <c r="E2492">
        <v>121</v>
      </c>
      <c r="F2492" t="str">
        <f>INDEX(Branch[Area],MATCH(SOF[[#This Row],[Branch]],Branch[SortCode],0))</f>
        <v>Dublin</v>
      </c>
      <c r="G2492" t="str">
        <f>INDEX(Branch[Branch],MATCH(SOF[[#This Row],[Branch]],Branch[SortCode],0))</f>
        <v>Bray</v>
      </c>
      <c r="V2492">
        <v>990623</v>
      </c>
      <c r="W2492" t="str">
        <f t="shared" si="43"/>
        <v>40623740</v>
      </c>
    </row>
    <row r="2493" spans="1:23" x14ac:dyDescent="0.55000000000000004">
      <c r="A2493" s="21" t="b">
        <f>SOF[[#This Row],[RepDate]]='Monthly-Individual-Data'!A2498</f>
        <v>0</v>
      </c>
      <c r="B2493" s="21">
        <v>44562</v>
      </c>
      <c r="C2493" t="s">
        <v>225</v>
      </c>
      <c r="D2493" t="s">
        <v>168</v>
      </c>
      <c r="E2493">
        <v>58</v>
      </c>
      <c r="F2493" t="str">
        <f>INDEX(Branch[Area],MATCH(SOF[[#This Row],[Branch]],Branch[SortCode],0))</f>
        <v>Dublin</v>
      </c>
      <c r="G2493" t="str">
        <f>INDEX(Branch[Branch],MATCH(SOF[[#This Row],[Branch]],Branch[SortCode],0))</f>
        <v>Bray</v>
      </c>
      <c r="V2493">
        <v>990623</v>
      </c>
      <c r="W2493" t="str">
        <f t="shared" si="43"/>
        <v>40623740</v>
      </c>
    </row>
    <row r="2494" spans="1:23" x14ac:dyDescent="0.55000000000000004">
      <c r="A2494" s="21" t="b">
        <f>SOF[[#This Row],[RepDate]]='Monthly-Individual-Data'!A2499</f>
        <v>0</v>
      </c>
      <c r="B2494" s="21">
        <v>44562</v>
      </c>
      <c r="C2494" t="s">
        <v>225</v>
      </c>
      <c r="D2494" t="s">
        <v>169</v>
      </c>
      <c r="E2494">
        <v>9</v>
      </c>
      <c r="F2494" t="str">
        <f>INDEX(Branch[Area],MATCH(SOF[[#This Row],[Branch]],Branch[SortCode],0))</f>
        <v>Dublin</v>
      </c>
      <c r="G2494" t="str">
        <f>INDEX(Branch[Branch],MATCH(SOF[[#This Row],[Branch]],Branch[SortCode],0))</f>
        <v>Bray</v>
      </c>
      <c r="V2494">
        <v>990623</v>
      </c>
      <c r="W2494" t="str">
        <f t="shared" si="43"/>
        <v>40623740</v>
      </c>
    </row>
    <row r="2495" spans="1:23" x14ac:dyDescent="0.55000000000000004">
      <c r="A2495" s="21" t="b">
        <f>SOF[[#This Row],[RepDate]]='Monthly-Individual-Data'!A2500</f>
        <v>0</v>
      </c>
      <c r="B2495" s="21">
        <v>44562</v>
      </c>
      <c r="C2495" t="s">
        <v>225</v>
      </c>
      <c r="D2495" t="s">
        <v>170</v>
      </c>
      <c r="E2495">
        <v>116</v>
      </c>
      <c r="F2495" t="str">
        <f>INDEX(Branch[Area],MATCH(SOF[[#This Row],[Branch]],Branch[SortCode],0))</f>
        <v>Dublin</v>
      </c>
      <c r="G2495" t="str">
        <f>INDEX(Branch[Branch],MATCH(SOF[[#This Row],[Branch]],Branch[SortCode],0))</f>
        <v>Bray</v>
      </c>
      <c r="V2495">
        <v>990623</v>
      </c>
      <c r="W2495" t="str">
        <f t="shared" si="43"/>
        <v>40623740</v>
      </c>
    </row>
    <row r="2496" spans="1:23" x14ac:dyDescent="0.55000000000000004">
      <c r="A2496" s="21" t="b">
        <f>SOF[[#This Row],[RepDate]]='Monthly-Individual-Data'!A2501</f>
        <v>0</v>
      </c>
      <c r="B2496" s="21">
        <v>44562</v>
      </c>
      <c r="C2496" t="s">
        <v>225</v>
      </c>
      <c r="D2496" t="s">
        <v>171</v>
      </c>
      <c r="E2496">
        <v>29</v>
      </c>
      <c r="F2496" t="str">
        <f>INDEX(Branch[Area],MATCH(SOF[[#This Row],[Branch]],Branch[SortCode],0))</f>
        <v>Dublin</v>
      </c>
      <c r="G2496" t="str">
        <f>INDEX(Branch[Branch],MATCH(SOF[[#This Row],[Branch]],Branch[SortCode],0))</f>
        <v>Bray</v>
      </c>
      <c r="V2496">
        <v>990623</v>
      </c>
      <c r="W2496" t="str">
        <f t="shared" si="43"/>
        <v>40623740</v>
      </c>
    </row>
    <row r="2497" spans="1:23" x14ac:dyDescent="0.55000000000000004">
      <c r="A2497" s="21" t="b">
        <f>SOF[[#This Row],[RepDate]]='Monthly-Individual-Data'!A2502</f>
        <v>0</v>
      </c>
      <c r="B2497" s="21">
        <v>44562</v>
      </c>
      <c r="C2497" t="s">
        <v>225</v>
      </c>
      <c r="D2497" t="s">
        <v>175</v>
      </c>
      <c r="E2497">
        <v>150</v>
      </c>
      <c r="F2497" t="str">
        <f>INDEX(Branch[Area],MATCH(SOF[[#This Row],[Branch]],Branch[SortCode],0))</f>
        <v>Dublin</v>
      </c>
      <c r="G2497" t="str">
        <f>INDEX(Branch[Branch],MATCH(SOF[[#This Row],[Branch]],Branch[SortCode],0))</f>
        <v>Bray</v>
      </c>
      <c r="V2497">
        <v>990623</v>
      </c>
      <c r="W2497" t="str">
        <f t="shared" si="43"/>
        <v>40623740</v>
      </c>
    </row>
    <row r="2498" spans="1:23" x14ac:dyDescent="0.55000000000000004">
      <c r="A2498" s="21" t="b">
        <f>SOF[[#This Row],[RepDate]]='Monthly-Individual-Data'!A2503</f>
        <v>0</v>
      </c>
      <c r="B2498" s="21">
        <v>44562</v>
      </c>
      <c r="C2498" t="s">
        <v>225</v>
      </c>
      <c r="D2498" t="s">
        <v>180</v>
      </c>
      <c r="E2498">
        <v>148</v>
      </c>
      <c r="F2498" t="str">
        <f>INDEX(Branch[Area],MATCH(SOF[[#This Row],[Branch]],Branch[SortCode],0))</f>
        <v>Dublin</v>
      </c>
      <c r="G2498" t="str">
        <f>INDEX(Branch[Branch],MATCH(SOF[[#This Row],[Branch]],Branch[SortCode],0))</f>
        <v>Bray</v>
      </c>
      <c r="V2498">
        <v>990623</v>
      </c>
      <c r="W2498" t="str">
        <f t="shared" si="43"/>
        <v>40623740</v>
      </c>
    </row>
    <row r="2499" spans="1:23" x14ac:dyDescent="0.55000000000000004">
      <c r="A2499" s="21" t="b">
        <f>SOF[[#This Row],[RepDate]]='Monthly-Individual-Data'!A2504</f>
        <v>0</v>
      </c>
      <c r="B2499" s="21">
        <v>44562</v>
      </c>
      <c r="C2499" t="s">
        <v>221</v>
      </c>
      <c r="D2499" t="s">
        <v>109</v>
      </c>
      <c r="E2499">
        <v>158</v>
      </c>
      <c r="F2499" t="str">
        <f>INDEX(Branch[Area],MATCH(SOF[[#This Row],[Branch]],Branch[SortCode],0))</f>
        <v>Dublin</v>
      </c>
      <c r="G2499" t="str">
        <f>INDEX(Branch[Branch],MATCH(SOF[[#This Row],[Branch]],Branch[SortCode],0))</f>
        <v>Tallaght</v>
      </c>
      <c r="V2499">
        <v>990624</v>
      </c>
      <c r="W2499" t="str">
        <f t="shared" ref="W2499:W2562" si="44">VLOOKUP(V2499,R:S,2,0)</f>
        <v>36624780</v>
      </c>
    </row>
    <row r="2500" spans="1:23" x14ac:dyDescent="0.55000000000000004">
      <c r="A2500" s="21" t="b">
        <f>SOF[[#This Row],[RepDate]]='Monthly-Individual-Data'!A2505</f>
        <v>0</v>
      </c>
      <c r="B2500" s="21">
        <v>44562</v>
      </c>
      <c r="C2500" t="s">
        <v>221</v>
      </c>
      <c r="D2500" t="s">
        <v>169</v>
      </c>
      <c r="E2500">
        <v>94</v>
      </c>
      <c r="F2500" t="str">
        <f>INDEX(Branch[Area],MATCH(SOF[[#This Row],[Branch]],Branch[SortCode],0))</f>
        <v>Dublin</v>
      </c>
      <c r="G2500" t="str">
        <f>INDEX(Branch[Branch],MATCH(SOF[[#This Row],[Branch]],Branch[SortCode],0))</f>
        <v>Tallaght</v>
      </c>
      <c r="V2500">
        <v>990624</v>
      </c>
      <c r="W2500" t="str">
        <f t="shared" si="44"/>
        <v>36624780</v>
      </c>
    </row>
    <row r="2501" spans="1:23" x14ac:dyDescent="0.55000000000000004">
      <c r="A2501" s="21" t="b">
        <f>SOF[[#This Row],[RepDate]]='Monthly-Individual-Data'!A2506</f>
        <v>0</v>
      </c>
      <c r="B2501" s="21">
        <v>44562</v>
      </c>
      <c r="C2501" t="s">
        <v>221</v>
      </c>
      <c r="D2501" t="s">
        <v>174</v>
      </c>
      <c r="E2501">
        <v>122</v>
      </c>
      <c r="F2501" t="str">
        <f>INDEX(Branch[Area],MATCH(SOF[[#This Row],[Branch]],Branch[SortCode],0))</f>
        <v>Dublin</v>
      </c>
      <c r="G2501" t="str">
        <f>INDEX(Branch[Branch],MATCH(SOF[[#This Row],[Branch]],Branch[SortCode],0))</f>
        <v>Tallaght</v>
      </c>
      <c r="V2501">
        <v>990624</v>
      </c>
      <c r="W2501" t="str">
        <f t="shared" si="44"/>
        <v>36624780</v>
      </c>
    </row>
    <row r="2502" spans="1:23" x14ac:dyDescent="0.55000000000000004">
      <c r="A2502" s="21" t="b">
        <f>SOF[[#This Row],[RepDate]]='Monthly-Individual-Data'!A2507</f>
        <v>0</v>
      </c>
      <c r="B2502" s="21">
        <v>44562</v>
      </c>
      <c r="C2502" t="s">
        <v>221</v>
      </c>
      <c r="D2502" t="s">
        <v>175</v>
      </c>
      <c r="E2502">
        <v>12</v>
      </c>
      <c r="F2502" t="str">
        <f>INDEX(Branch[Area],MATCH(SOF[[#This Row],[Branch]],Branch[SortCode],0))</f>
        <v>Dublin</v>
      </c>
      <c r="G2502" t="str">
        <f>INDEX(Branch[Branch],MATCH(SOF[[#This Row],[Branch]],Branch[SortCode],0))</f>
        <v>Tallaght</v>
      </c>
      <c r="V2502">
        <v>990624</v>
      </c>
      <c r="W2502" t="str">
        <f t="shared" si="44"/>
        <v>36624780</v>
      </c>
    </row>
    <row r="2503" spans="1:23" x14ac:dyDescent="0.55000000000000004">
      <c r="A2503" s="21" t="b">
        <f>SOF[[#This Row],[RepDate]]='Monthly-Individual-Data'!A2508</f>
        <v>0</v>
      </c>
      <c r="B2503" s="21">
        <v>44562</v>
      </c>
      <c r="C2503" t="s">
        <v>189</v>
      </c>
      <c r="D2503" t="s">
        <v>109</v>
      </c>
      <c r="E2503">
        <v>95</v>
      </c>
      <c r="F2503" t="str">
        <f>INDEX(Branch[Area],MATCH(SOF[[#This Row],[Branch]],Branch[SortCode],0))</f>
        <v>Dublin</v>
      </c>
      <c r="G2503" t="str">
        <f>INDEX(Branch[Branch],MATCH(SOF[[#This Row],[Branch]],Branch[SortCode],0))</f>
        <v>Baggot St</v>
      </c>
      <c r="V2503">
        <v>990626</v>
      </c>
      <c r="W2503" t="str">
        <f t="shared" si="44"/>
        <v>46261100</v>
      </c>
    </row>
    <row r="2504" spans="1:23" x14ac:dyDescent="0.55000000000000004">
      <c r="A2504" s="21" t="b">
        <f>SOF[[#This Row],[RepDate]]='Monthly-Individual-Data'!A2509</f>
        <v>0</v>
      </c>
      <c r="B2504" s="21">
        <v>44562</v>
      </c>
      <c r="C2504" t="s">
        <v>189</v>
      </c>
      <c r="D2504" t="s">
        <v>169</v>
      </c>
      <c r="E2504">
        <v>42</v>
      </c>
      <c r="F2504" t="str">
        <f>INDEX(Branch[Area],MATCH(SOF[[#This Row],[Branch]],Branch[SortCode],0))</f>
        <v>Dublin</v>
      </c>
      <c r="G2504" t="str">
        <f>INDEX(Branch[Branch],MATCH(SOF[[#This Row],[Branch]],Branch[SortCode],0))</f>
        <v>Baggot St</v>
      </c>
      <c r="V2504">
        <v>990626</v>
      </c>
      <c r="W2504" t="str">
        <f t="shared" si="44"/>
        <v>46261100</v>
      </c>
    </row>
    <row r="2505" spans="1:23" x14ac:dyDescent="0.55000000000000004">
      <c r="A2505" s="21" t="b">
        <f>SOF[[#This Row],[RepDate]]='Monthly-Individual-Data'!A2510</f>
        <v>0</v>
      </c>
      <c r="B2505" s="21">
        <v>44562</v>
      </c>
      <c r="C2505" t="s">
        <v>206</v>
      </c>
      <c r="D2505" t="s">
        <v>109</v>
      </c>
      <c r="E2505">
        <v>125</v>
      </c>
      <c r="F2505" t="str">
        <f>INDEX(Branch[Area],MATCH(SOF[[#This Row],[Branch]],Branch[SortCode],0))</f>
        <v>Dublin</v>
      </c>
      <c r="G2505" t="str">
        <f>INDEX(Branch[Branch],MATCH(SOF[[#This Row],[Branch]],Branch[SortCode],0))</f>
        <v>Stillorgan</v>
      </c>
      <c r="V2505">
        <v>990629</v>
      </c>
      <c r="W2505" t="str">
        <f t="shared" si="44"/>
        <v>21629930</v>
      </c>
    </row>
    <row r="2506" spans="1:23" x14ac:dyDescent="0.55000000000000004">
      <c r="A2506" s="21" t="b">
        <f>SOF[[#This Row],[RepDate]]='Monthly-Individual-Data'!A2511</f>
        <v>0</v>
      </c>
      <c r="B2506" s="21">
        <v>44562</v>
      </c>
      <c r="C2506" t="s">
        <v>206</v>
      </c>
      <c r="D2506" t="s">
        <v>168</v>
      </c>
      <c r="E2506">
        <v>80</v>
      </c>
      <c r="F2506" t="str">
        <f>INDEX(Branch[Area],MATCH(SOF[[#This Row],[Branch]],Branch[SortCode],0))</f>
        <v>Dublin</v>
      </c>
      <c r="G2506" t="str">
        <f>INDEX(Branch[Branch],MATCH(SOF[[#This Row],[Branch]],Branch[SortCode],0))</f>
        <v>Stillorgan</v>
      </c>
      <c r="V2506">
        <v>990629</v>
      </c>
      <c r="W2506" t="str">
        <f t="shared" si="44"/>
        <v>21629930</v>
      </c>
    </row>
    <row r="2507" spans="1:23" x14ac:dyDescent="0.55000000000000004">
      <c r="A2507" s="21" t="b">
        <f>SOF[[#This Row],[RepDate]]='Monthly-Individual-Data'!A2512</f>
        <v>0</v>
      </c>
      <c r="B2507" s="21">
        <v>44562</v>
      </c>
      <c r="C2507" t="s">
        <v>206</v>
      </c>
      <c r="D2507" t="s">
        <v>169</v>
      </c>
      <c r="E2507">
        <v>68</v>
      </c>
      <c r="F2507" t="str">
        <f>INDEX(Branch[Area],MATCH(SOF[[#This Row],[Branch]],Branch[SortCode],0))</f>
        <v>Dublin</v>
      </c>
      <c r="G2507" t="str">
        <f>INDEX(Branch[Branch],MATCH(SOF[[#This Row],[Branch]],Branch[SortCode],0))</f>
        <v>Stillorgan</v>
      </c>
      <c r="V2507">
        <v>990629</v>
      </c>
      <c r="W2507" t="str">
        <f t="shared" si="44"/>
        <v>21629930</v>
      </c>
    </row>
    <row r="2508" spans="1:23" x14ac:dyDescent="0.55000000000000004">
      <c r="A2508" s="21" t="b">
        <f>SOF[[#This Row],[RepDate]]='Monthly-Individual-Data'!A2513</f>
        <v>0</v>
      </c>
      <c r="B2508" s="21">
        <v>44562</v>
      </c>
      <c r="C2508" t="s">
        <v>206</v>
      </c>
      <c r="D2508" t="s">
        <v>171</v>
      </c>
      <c r="E2508">
        <v>64</v>
      </c>
      <c r="F2508" t="str">
        <f>INDEX(Branch[Area],MATCH(SOF[[#This Row],[Branch]],Branch[SortCode],0))</f>
        <v>Dublin</v>
      </c>
      <c r="G2508" t="str">
        <f>INDEX(Branch[Branch],MATCH(SOF[[#This Row],[Branch]],Branch[SortCode],0))</f>
        <v>Stillorgan</v>
      </c>
      <c r="V2508">
        <v>990629</v>
      </c>
      <c r="W2508" t="str">
        <f t="shared" si="44"/>
        <v>21629930</v>
      </c>
    </row>
    <row r="2509" spans="1:23" x14ac:dyDescent="0.55000000000000004">
      <c r="A2509" s="21" t="b">
        <f>SOF[[#This Row],[RepDate]]='Monthly-Individual-Data'!A2514</f>
        <v>0</v>
      </c>
      <c r="B2509" s="21">
        <v>44562</v>
      </c>
      <c r="C2509" t="s">
        <v>206</v>
      </c>
      <c r="D2509" t="s">
        <v>174</v>
      </c>
      <c r="E2509">
        <v>117</v>
      </c>
      <c r="F2509" t="str">
        <f>INDEX(Branch[Area],MATCH(SOF[[#This Row],[Branch]],Branch[SortCode],0))</f>
        <v>Dublin</v>
      </c>
      <c r="G2509" t="str">
        <f>INDEX(Branch[Branch],MATCH(SOF[[#This Row],[Branch]],Branch[SortCode],0))</f>
        <v>Stillorgan</v>
      </c>
      <c r="V2509">
        <v>990629</v>
      </c>
      <c r="W2509" t="str">
        <f t="shared" si="44"/>
        <v>21629930</v>
      </c>
    </row>
    <row r="2510" spans="1:23" x14ac:dyDescent="0.55000000000000004">
      <c r="A2510" s="21" t="b">
        <f>SOF[[#This Row],[RepDate]]='Monthly-Individual-Data'!A2515</f>
        <v>0</v>
      </c>
      <c r="B2510" s="21">
        <v>44562</v>
      </c>
      <c r="C2510" t="s">
        <v>206</v>
      </c>
      <c r="D2510" t="s">
        <v>175</v>
      </c>
      <c r="E2510">
        <v>19</v>
      </c>
      <c r="F2510" t="str">
        <f>INDEX(Branch[Area],MATCH(SOF[[#This Row],[Branch]],Branch[SortCode],0))</f>
        <v>Dublin</v>
      </c>
      <c r="G2510" t="str">
        <f>INDEX(Branch[Branch],MATCH(SOF[[#This Row],[Branch]],Branch[SortCode],0))</f>
        <v>Stillorgan</v>
      </c>
      <c r="V2510">
        <v>990629</v>
      </c>
      <c r="W2510" t="str">
        <f t="shared" si="44"/>
        <v>21629930</v>
      </c>
    </row>
    <row r="2511" spans="1:23" x14ac:dyDescent="0.55000000000000004">
      <c r="A2511" s="21" t="b">
        <f>SOF[[#This Row],[RepDate]]='Monthly-Individual-Data'!A2516</f>
        <v>0</v>
      </c>
      <c r="B2511" s="21">
        <v>44562</v>
      </c>
      <c r="C2511" t="s">
        <v>206</v>
      </c>
      <c r="D2511" t="s">
        <v>176</v>
      </c>
      <c r="E2511">
        <v>66</v>
      </c>
      <c r="F2511" t="str">
        <f>INDEX(Branch[Area],MATCH(SOF[[#This Row],[Branch]],Branch[SortCode],0))</f>
        <v>Dublin</v>
      </c>
      <c r="G2511" t="str">
        <f>INDEX(Branch[Branch],MATCH(SOF[[#This Row],[Branch]],Branch[SortCode],0))</f>
        <v>Stillorgan</v>
      </c>
      <c r="V2511">
        <v>990629</v>
      </c>
      <c r="W2511" t="str">
        <f t="shared" si="44"/>
        <v>21629930</v>
      </c>
    </row>
    <row r="2512" spans="1:23" x14ac:dyDescent="0.55000000000000004">
      <c r="A2512" s="21" t="b">
        <f>SOF[[#This Row],[RepDate]]='Monthly-Individual-Data'!A2517</f>
        <v>0</v>
      </c>
      <c r="B2512" s="21">
        <v>44562</v>
      </c>
      <c r="C2512" t="s">
        <v>206</v>
      </c>
      <c r="D2512" t="s">
        <v>179</v>
      </c>
      <c r="E2512">
        <v>44</v>
      </c>
      <c r="F2512" t="str">
        <f>INDEX(Branch[Area],MATCH(SOF[[#This Row],[Branch]],Branch[SortCode],0))</f>
        <v>Dublin</v>
      </c>
      <c r="G2512" t="str">
        <f>INDEX(Branch[Branch],MATCH(SOF[[#This Row],[Branch]],Branch[SortCode],0))</f>
        <v>Stillorgan</v>
      </c>
      <c r="V2512">
        <v>990629</v>
      </c>
      <c r="W2512" t="str">
        <f t="shared" si="44"/>
        <v>21629930</v>
      </c>
    </row>
    <row r="2513" spans="1:23" x14ac:dyDescent="0.55000000000000004">
      <c r="A2513" s="21" t="b">
        <f>SOF[[#This Row],[RepDate]]='Monthly-Individual-Data'!A2518</f>
        <v>0</v>
      </c>
      <c r="B2513" s="21">
        <v>44562</v>
      </c>
      <c r="C2513" t="s">
        <v>206</v>
      </c>
      <c r="D2513" t="s">
        <v>180</v>
      </c>
      <c r="E2513">
        <v>118</v>
      </c>
      <c r="F2513" t="str">
        <f>INDEX(Branch[Area],MATCH(SOF[[#This Row],[Branch]],Branch[SortCode],0))</f>
        <v>Dublin</v>
      </c>
      <c r="G2513" t="str">
        <f>INDEX(Branch[Branch],MATCH(SOF[[#This Row],[Branch]],Branch[SortCode],0))</f>
        <v>Stillorgan</v>
      </c>
      <c r="V2513">
        <v>990629</v>
      </c>
      <c r="W2513" t="str">
        <f t="shared" si="44"/>
        <v>21629930</v>
      </c>
    </row>
    <row r="2514" spans="1:23" x14ac:dyDescent="0.55000000000000004">
      <c r="A2514" s="21" t="b">
        <f>SOF[[#This Row],[RepDate]]='Monthly-Individual-Data'!A2519</f>
        <v>0</v>
      </c>
      <c r="B2514" s="21">
        <v>44562</v>
      </c>
      <c r="C2514" t="s">
        <v>187</v>
      </c>
      <c r="D2514" t="s">
        <v>109</v>
      </c>
      <c r="E2514">
        <v>40</v>
      </c>
      <c r="F2514" t="str">
        <f>INDEX(Branch[Area],MATCH(SOF[[#This Row],[Branch]],Branch[SortCode],0))</f>
        <v>Dublin</v>
      </c>
      <c r="G2514" t="str">
        <f>INDEX(Branch[Branch],MATCH(SOF[[#This Row],[Branch]],Branch[SortCode],0))</f>
        <v>Raheny</v>
      </c>
      <c r="V2514">
        <v>990641</v>
      </c>
      <c r="W2514" t="str">
        <f t="shared" si="44"/>
        <v>26411120</v>
      </c>
    </row>
    <row r="2515" spans="1:23" x14ac:dyDescent="0.55000000000000004">
      <c r="A2515" s="21" t="b">
        <f>SOF[[#This Row],[RepDate]]='Monthly-Individual-Data'!A2520</f>
        <v>0</v>
      </c>
      <c r="B2515" s="21">
        <v>44562</v>
      </c>
      <c r="C2515" t="s">
        <v>187</v>
      </c>
      <c r="D2515" t="s">
        <v>169</v>
      </c>
      <c r="E2515">
        <v>148</v>
      </c>
      <c r="F2515" t="str">
        <f>INDEX(Branch[Area],MATCH(SOF[[#This Row],[Branch]],Branch[SortCode],0))</f>
        <v>Dublin</v>
      </c>
      <c r="G2515" t="str">
        <f>INDEX(Branch[Branch],MATCH(SOF[[#This Row],[Branch]],Branch[SortCode],0))</f>
        <v>Raheny</v>
      </c>
      <c r="V2515">
        <v>990641</v>
      </c>
      <c r="W2515" t="str">
        <f t="shared" si="44"/>
        <v>26411120</v>
      </c>
    </row>
    <row r="2516" spans="1:23" x14ac:dyDescent="0.55000000000000004">
      <c r="A2516" s="21" t="b">
        <f>SOF[[#This Row],[RepDate]]='Monthly-Individual-Data'!A2521</f>
        <v>0</v>
      </c>
      <c r="B2516" s="21">
        <v>44562</v>
      </c>
      <c r="C2516" t="s">
        <v>187</v>
      </c>
      <c r="D2516" t="s">
        <v>174</v>
      </c>
      <c r="E2516">
        <v>120</v>
      </c>
      <c r="F2516" t="str">
        <f>INDEX(Branch[Area],MATCH(SOF[[#This Row],[Branch]],Branch[SortCode],0))</f>
        <v>Dublin</v>
      </c>
      <c r="G2516" t="str">
        <f>INDEX(Branch[Branch],MATCH(SOF[[#This Row],[Branch]],Branch[SortCode],0))</f>
        <v>Raheny</v>
      </c>
      <c r="V2516">
        <v>990641</v>
      </c>
      <c r="W2516" t="str">
        <f t="shared" si="44"/>
        <v>26411120</v>
      </c>
    </row>
    <row r="2517" spans="1:23" x14ac:dyDescent="0.55000000000000004">
      <c r="A2517" s="21" t="b">
        <f>SOF[[#This Row],[RepDate]]='Monthly-Individual-Data'!A2522</f>
        <v>0</v>
      </c>
      <c r="B2517" s="21">
        <v>44562</v>
      </c>
      <c r="C2517" t="s">
        <v>192</v>
      </c>
      <c r="D2517" t="s">
        <v>109</v>
      </c>
      <c r="E2517">
        <v>122</v>
      </c>
      <c r="F2517" t="str">
        <f>INDEX(Branch[Area],MATCH(SOF[[#This Row],[Branch]],Branch[SortCode],0))</f>
        <v>Dublin</v>
      </c>
      <c r="G2517" t="str">
        <f>INDEX(Branch[Branch],MATCH(SOF[[#This Row],[Branch]],Branch[SortCode],0))</f>
        <v>Rathfarnham</v>
      </c>
      <c r="V2517">
        <v>990642</v>
      </c>
      <c r="W2517" t="str">
        <f t="shared" si="44"/>
        <v>76421070</v>
      </c>
    </row>
    <row r="2518" spans="1:23" x14ac:dyDescent="0.55000000000000004">
      <c r="A2518" s="21" t="b">
        <f>SOF[[#This Row],[RepDate]]='Monthly-Individual-Data'!A2523</f>
        <v>0</v>
      </c>
      <c r="B2518" s="21">
        <v>44562</v>
      </c>
      <c r="C2518" t="s">
        <v>192</v>
      </c>
      <c r="D2518" t="s">
        <v>169</v>
      </c>
      <c r="E2518">
        <v>31</v>
      </c>
      <c r="F2518" t="str">
        <f>INDEX(Branch[Area],MATCH(SOF[[#This Row],[Branch]],Branch[SortCode],0))</f>
        <v>Dublin</v>
      </c>
      <c r="G2518" t="str">
        <f>INDEX(Branch[Branch],MATCH(SOF[[#This Row],[Branch]],Branch[SortCode],0))</f>
        <v>Rathfarnham</v>
      </c>
      <c r="V2518">
        <v>990642</v>
      </c>
      <c r="W2518" t="str">
        <f t="shared" si="44"/>
        <v>76421070</v>
      </c>
    </row>
    <row r="2519" spans="1:23" x14ac:dyDescent="0.55000000000000004">
      <c r="A2519" s="21" t="b">
        <f>SOF[[#This Row],[RepDate]]='Monthly-Individual-Data'!A2524</f>
        <v>0</v>
      </c>
      <c r="B2519" s="21">
        <v>44562</v>
      </c>
      <c r="C2519" t="s">
        <v>192</v>
      </c>
      <c r="D2519" t="s">
        <v>179</v>
      </c>
      <c r="E2519">
        <v>22</v>
      </c>
      <c r="F2519" t="str">
        <f>INDEX(Branch[Area],MATCH(SOF[[#This Row],[Branch]],Branch[SortCode],0))</f>
        <v>Dublin</v>
      </c>
      <c r="G2519" t="str">
        <f>INDEX(Branch[Branch],MATCH(SOF[[#This Row],[Branch]],Branch[SortCode],0))</f>
        <v>Rathfarnham</v>
      </c>
      <c r="V2519">
        <v>990642</v>
      </c>
      <c r="W2519" t="str">
        <f t="shared" si="44"/>
        <v>76421070</v>
      </c>
    </row>
    <row r="2520" spans="1:23" x14ac:dyDescent="0.55000000000000004">
      <c r="A2520" s="21" t="b">
        <f>SOF[[#This Row],[RepDate]]='Monthly-Individual-Data'!A2525</f>
        <v>0</v>
      </c>
      <c r="B2520" s="21">
        <v>44562</v>
      </c>
      <c r="C2520" t="s">
        <v>192</v>
      </c>
      <c r="D2520" t="s">
        <v>185</v>
      </c>
      <c r="E2520">
        <v>16</v>
      </c>
      <c r="F2520" t="str">
        <f>INDEX(Branch[Area],MATCH(SOF[[#This Row],[Branch]],Branch[SortCode],0))</f>
        <v>Dublin</v>
      </c>
      <c r="G2520" t="str">
        <f>INDEX(Branch[Branch],MATCH(SOF[[#This Row],[Branch]],Branch[SortCode],0))</f>
        <v>Rathfarnham</v>
      </c>
      <c r="V2520">
        <v>990642</v>
      </c>
      <c r="W2520" t="str">
        <f t="shared" si="44"/>
        <v>76421070</v>
      </c>
    </row>
    <row r="2521" spans="1:23" x14ac:dyDescent="0.55000000000000004">
      <c r="A2521" s="21" t="b">
        <f>SOF[[#This Row],[RepDate]]='Monthly-Individual-Data'!A2526</f>
        <v>0</v>
      </c>
      <c r="B2521" s="21">
        <v>44562</v>
      </c>
      <c r="C2521" t="s">
        <v>215</v>
      </c>
      <c r="D2521" t="s">
        <v>109</v>
      </c>
      <c r="E2521">
        <v>17</v>
      </c>
      <c r="F2521" t="str">
        <f>INDEX(Branch[Area],MATCH(SOF[[#This Row],[Branch]],Branch[SortCode],0))</f>
        <v>Dublin</v>
      </c>
      <c r="G2521" t="str">
        <f>INDEX(Branch[Branch],MATCH(SOF[[#This Row],[Branch]],Branch[SortCode],0))</f>
        <v>Blanchardstown NTC</v>
      </c>
      <c r="V2521">
        <v>990651</v>
      </c>
      <c r="W2521" t="str">
        <f t="shared" si="44"/>
        <v>30651840</v>
      </c>
    </row>
    <row r="2522" spans="1:23" x14ac:dyDescent="0.55000000000000004">
      <c r="A2522" s="21" t="b">
        <f>SOF[[#This Row],[RepDate]]='Monthly-Individual-Data'!A2527</f>
        <v>0</v>
      </c>
      <c r="B2522" s="21">
        <v>44562</v>
      </c>
      <c r="C2522" t="s">
        <v>215</v>
      </c>
      <c r="D2522" t="s">
        <v>168</v>
      </c>
      <c r="E2522">
        <v>26</v>
      </c>
      <c r="F2522" t="str">
        <f>INDEX(Branch[Area],MATCH(SOF[[#This Row],[Branch]],Branch[SortCode],0))</f>
        <v>Dublin</v>
      </c>
      <c r="G2522" t="str">
        <f>INDEX(Branch[Branch],MATCH(SOF[[#This Row],[Branch]],Branch[SortCode],0))</f>
        <v>Blanchardstown NTC</v>
      </c>
      <c r="V2522">
        <v>990651</v>
      </c>
      <c r="W2522" t="str">
        <f t="shared" si="44"/>
        <v>30651840</v>
      </c>
    </row>
    <row r="2523" spans="1:23" x14ac:dyDescent="0.55000000000000004">
      <c r="A2523" s="21" t="b">
        <f>SOF[[#This Row],[RepDate]]='Monthly-Individual-Data'!A2528</f>
        <v>0</v>
      </c>
      <c r="B2523" s="21">
        <v>44562</v>
      </c>
      <c r="C2523" t="s">
        <v>215</v>
      </c>
      <c r="D2523" t="s">
        <v>169</v>
      </c>
      <c r="E2523">
        <v>61</v>
      </c>
      <c r="F2523" t="str">
        <f>INDEX(Branch[Area],MATCH(SOF[[#This Row],[Branch]],Branch[SortCode],0))</f>
        <v>Dublin</v>
      </c>
      <c r="G2523" t="str">
        <f>INDEX(Branch[Branch],MATCH(SOF[[#This Row],[Branch]],Branch[SortCode],0))</f>
        <v>Blanchardstown NTC</v>
      </c>
      <c r="V2523">
        <v>990651</v>
      </c>
      <c r="W2523" t="str">
        <f t="shared" si="44"/>
        <v>30651840</v>
      </c>
    </row>
    <row r="2524" spans="1:23" x14ac:dyDescent="0.55000000000000004">
      <c r="A2524" s="21" t="b">
        <f>SOF[[#This Row],[RepDate]]='Monthly-Individual-Data'!A2529</f>
        <v>0</v>
      </c>
      <c r="B2524" s="21">
        <v>44562</v>
      </c>
      <c r="C2524" t="s">
        <v>215</v>
      </c>
      <c r="D2524" t="s">
        <v>171</v>
      </c>
      <c r="E2524">
        <v>34</v>
      </c>
      <c r="F2524" t="str">
        <f>INDEX(Branch[Area],MATCH(SOF[[#This Row],[Branch]],Branch[SortCode],0))</f>
        <v>Dublin</v>
      </c>
      <c r="G2524" t="str">
        <f>INDEX(Branch[Branch],MATCH(SOF[[#This Row],[Branch]],Branch[SortCode],0))</f>
        <v>Blanchardstown NTC</v>
      </c>
      <c r="V2524">
        <v>990651</v>
      </c>
      <c r="W2524" t="str">
        <f t="shared" si="44"/>
        <v>30651840</v>
      </c>
    </row>
    <row r="2525" spans="1:23" x14ac:dyDescent="0.55000000000000004">
      <c r="A2525" s="21" t="b">
        <f>SOF[[#This Row],[RepDate]]='Monthly-Individual-Data'!A2530</f>
        <v>0</v>
      </c>
      <c r="B2525" s="21">
        <v>44562</v>
      </c>
      <c r="C2525" t="s">
        <v>215</v>
      </c>
      <c r="D2525" t="s">
        <v>172</v>
      </c>
      <c r="E2525">
        <v>140</v>
      </c>
      <c r="F2525" t="str">
        <f>INDEX(Branch[Area],MATCH(SOF[[#This Row],[Branch]],Branch[SortCode],0))</f>
        <v>Dublin</v>
      </c>
      <c r="G2525" t="str">
        <f>INDEX(Branch[Branch],MATCH(SOF[[#This Row],[Branch]],Branch[SortCode],0))</f>
        <v>Blanchardstown NTC</v>
      </c>
      <c r="V2525">
        <v>990651</v>
      </c>
      <c r="W2525" t="str">
        <f t="shared" si="44"/>
        <v>30651840</v>
      </c>
    </row>
    <row r="2526" spans="1:23" x14ac:dyDescent="0.55000000000000004">
      <c r="A2526" s="21" t="b">
        <f>SOF[[#This Row],[RepDate]]='Monthly-Individual-Data'!A2531</f>
        <v>0</v>
      </c>
      <c r="B2526" s="21">
        <v>44562</v>
      </c>
      <c r="C2526" t="s">
        <v>215</v>
      </c>
      <c r="D2526" t="s">
        <v>173</v>
      </c>
      <c r="E2526">
        <v>124</v>
      </c>
      <c r="F2526" t="str">
        <f>INDEX(Branch[Area],MATCH(SOF[[#This Row],[Branch]],Branch[SortCode],0))</f>
        <v>Dublin</v>
      </c>
      <c r="G2526" t="str">
        <f>INDEX(Branch[Branch],MATCH(SOF[[#This Row],[Branch]],Branch[SortCode],0))</f>
        <v>Blanchardstown NTC</v>
      </c>
      <c r="V2526">
        <v>990651</v>
      </c>
      <c r="W2526" t="str">
        <f t="shared" si="44"/>
        <v>30651840</v>
      </c>
    </row>
    <row r="2527" spans="1:23" x14ac:dyDescent="0.55000000000000004">
      <c r="A2527" s="21" t="b">
        <f>SOF[[#This Row],[RepDate]]='Monthly-Individual-Data'!A2532</f>
        <v>0</v>
      </c>
      <c r="B2527" s="21">
        <v>44562</v>
      </c>
      <c r="C2527" t="s">
        <v>215</v>
      </c>
      <c r="D2527" t="s">
        <v>174</v>
      </c>
      <c r="E2527">
        <v>15</v>
      </c>
      <c r="F2527" t="str">
        <f>INDEX(Branch[Area],MATCH(SOF[[#This Row],[Branch]],Branch[SortCode],0))</f>
        <v>Dublin</v>
      </c>
      <c r="G2527" t="str">
        <f>INDEX(Branch[Branch],MATCH(SOF[[#This Row],[Branch]],Branch[SortCode],0))</f>
        <v>Blanchardstown NTC</v>
      </c>
      <c r="V2527">
        <v>990651</v>
      </c>
      <c r="W2527" t="str">
        <f t="shared" si="44"/>
        <v>30651840</v>
      </c>
    </row>
    <row r="2528" spans="1:23" x14ac:dyDescent="0.55000000000000004">
      <c r="A2528" s="21" t="b">
        <f>SOF[[#This Row],[RepDate]]='Monthly-Individual-Data'!A2533</f>
        <v>0</v>
      </c>
      <c r="B2528" s="21">
        <v>44562</v>
      </c>
      <c r="C2528" t="s">
        <v>215</v>
      </c>
      <c r="D2528" t="s">
        <v>175</v>
      </c>
      <c r="E2528">
        <v>46</v>
      </c>
      <c r="F2528" t="str">
        <f>INDEX(Branch[Area],MATCH(SOF[[#This Row],[Branch]],Branch[SortCode],0))</f>
        <v>Dublin</v>
      </c>
      <c r="G2528" t="str">
        <f>INDEX(Branch[Branch],MATCH(SOF[[#This Row],[Branch]],Branch[SortCode],0))</f>
        <v>Blanchardstown NTC</v>
      </c>
      <c r="V2528">
        <v>990651</v>
      </c>
      <c r="W2528" t="str">
        <f t="shared" si="44"/>
        <v>30651840</v>
      </c>
    </row>
    <row r="2529" spans="1:23" x14ac:dyDescent="0.55000000000000004">
      <c r="A2529" s="21" t="b">
        <f>SOF[[#This Row],[RepDate]]='Monthly-Individual-Data'!A2534</f>
        <v>0</v>
      </c>
      <c r="B2529" s="21">
        <v>44562</v>
      </c>
      <c r="C2529" t="s">
        <v>215</v>
      </c>
      <c r="D2529" t="s">
        <v>177</v>
      </c>
      <c r="E2529">
        <v>50</v>
      </c>
      <c r="F2529" t="str">
        <f>INDEX(Branch[Area],MATCH(SOF[[#This Row],[Branch]],Branch[SortCode],0))</f>
        <v>Dublin</v>
      </c>
      <c r="G2529" t="str">
        <f>INDEX(Branch[Branch],MATCH(SOF[[#This Row],[Branch]],Branch[SortCode],0))</f>
        <v>Blanchardstown NTC</v>
      </c>
      <c r="V2529">
        <v>990651</v>
      </c>
      <c r="W2529" t="str">
        <f t="shared" si="44"/>
        <v>30651840</v>
      </c>
    </row>
    <row r="2530" spans="1:23" x14ac:dyDescent="0.55000000000000004">
      <c r="A2530" s="21" t="b">
        <f>SOF[[#This Row],[RepDate]]='Monthly-Individual-Data'!A2535</f>
        <v>0</v>
      </c>
      <c r="B2530" s="21">
        <v>44562</v>
      </c>
      <c r="C2530" t="s">
        <v>215</v>
      </c>
      <c r="D2530" t="s">
        <v>179</v>
      </c>
      <c r="E2530">
        <v>23</v>
      </c>
      <c r="F2530" t="str">
        <f>INDEX(Branch[Area],MATCH(SOF[[#This Row],[Branch]],Branch[SortCode],0))</f>
        <v>Dublin</v>
      </c>
      <c r="G2530" t="str">
        <f>INDEX(Branch[Branch],MATCH(SOF[[#This Row],[Branch]],Branch[SortCode],0))</f>
        <v>Blanchardstown NTC</v>
      </c>
      <c r="V2530">
        <v>990651</v>
      </c>
      <c r="W2530" t="str">
        <f t="shared" si="44"/>
        <v>30651840</v>
      </c>
    </row>
    <row r="2531" spans="1:23" x14ac:dyDescent="0.55000000000000004">
      <c r="A2531" s="21" t="b">
        <f>SOF[[#This Row],[RepDate]]='Monthly-Individual-Data'!A2536</f>
        <v>0</v>
      </c>
      <c r="B2531" s="21">
        <v>44562</v>
      </c>
      <c r="C2531" t="s">
        <v>215</v>
      </c>
      <c r="D2531" t="s">
        <v>180</v>
      </c>
      <c r="E2531">
        <v>51</v>
      </c>
      <c r="F2531" t="str">
        <f>INDEX(Branch[Area],MATCH(SOF[[#This Row],[Branch]],Branch[SortCode],0))</f>
        <v>Dublin</v>
      </c>
      <c r="G2531" t="str">
        <f>INDEX(Branch[Branch],MATCH(SOF[[#This Row],[Branch]],Branch[SortCode],0))</f>
        <v>Blanchardstown NTC</v>
      </c>
      <c r="V2531">
        <v>990651</v>
      </c>
      <c r="W2531" t="str">
        <f t="shared" si="44"/>
        <v>30651840</v>
      </c>
    </row>
    <row r="2532" spans="1:23" x14ac:dyDescent="0.55000000000000004">
      <c r="A2532" s="21" t="b">
        <f>SOF[[#This Row],[RepDate]]='Monthly-Individual-Data'!A2537</f>
        <v>0</v>
      </c>
      <c r="B2532" s="21">
        <v>44562</v>
      </c>
      <c r="C2532" t="s">
        <v>215</v>
      </c>
      <c r="D2532" t="s">
        <v>181</v>
      </c>
      <c r="E2532">
        <v>25</v>
      </c>
      <c r="F2532" t="str">
        <f>INDEX(Branch[Area],MATCH(SOF[[#This Row],[Branch]],Branch[SortCode],0))</f>
        <v>Dublin</v>
      </c>
      <c r="G2532" t="str">
        <f>INDEX(Branch[Branch],MATCH(SOF[[#This Row],[Branch]],Branch[SortCode],0))</f>
        <v>Blanchardstown NTC</v>
      </c>
      <c r="V2532">
        <v>990651</v>
      </c>
      <c r="W2532" t="str">
        <f t="shared" si="44"/>
        <v>30651840</v>
      </c>
    </row>
    <row r="2533" spans="1:23" x14ac:dyDescent="0.55000000000000004">
      <c r="A2533" s="21" t="b">
        <f>SOF[[#This Row],[RepDate]]='Monthly-Individual-Data'!A2538</f>
        <v>0</v>
      </c>
      <c r="B2533" s="21">
        <v>44562</v>
      </c>
      <c r="C2533" t="s">
        <v>215</v>
      </c>
      <c r="D2533" t="s">
        <v>184</v>
      </c>
      <c r="E2533">
        <v>133</v>
      </c>
      <c r="F2533" t="str">
        <f>INDEX(Branch[Area],MATCH(SOF[[#This Row],[Branch]],Branch[SortCode],0))</f>
        <v>Dublin</v>
      </c>
      <c r="G2533" t="str">
        <f>INDEX(Branch[Branch],MATCH(SOF[[#This Row],[Branch]],Branch[SortCode],0))</f>
        <v>Blanchardstown NTC</v>
      </c>
      <c r="V2533">
        <v>990651</v>
      </c>
      <c r="W2533" t="str">
        <f t="shared" si="44"/>
        <v>30651840</v>
      </c>
    </row>
    <row r="2534" spans="1:23" x14ac:dyDescent="0.55000000000000004">
      <c r="A2534" s="21" t="b">
        <f>SOF[[#This Row],[RepDate]]='Monthly-Individual-Data'!A2539</f>
        <v>0</v>
      </c>
      <c r="B2534" s="21">
        <v>44562</v>
      </c>
      <c r="C2534" t="s">
        <v>204</v>
      </c>
      <c r="D2534" t="s">
        <v>109</v>
      </c>
      <c r="E2534">
        <v>37</v>
      </c>
      <c r="F2534" t="str">
        <f>INDEX(Branch[Area],MATCH(SOF[[#This Row],[Branch]],Branch[SortCode],0))</f>
        <v>Dublin</v>
      </c>
      <c r="G2534" t="str">
        <f>INDEX(Branch[Branch],MATCH(SOF[[#This Row],[Branch]],Branch[SortCode],0))</f>
        <v>Drumcondra</v>
      </c>
      <c r="V2534">
        <v>990653</v>
      </c>
      <c r="W2534" t="str">
        <f t="shared" si="44"/>
        <v>19653950</v>
      </c>
    </row>
    <row r="2535" spans="1:23" x14ac:dyDescent="0.55000000000000004">
      <c r="A2535" s="21" t="b">
        <f>SOF[[#This Row],[RepDate]]='Monthly-Individual-Data'!A2540</f>
        <v>0</v>
      </c>
      <c r="B2535" s="21">
        <v>44562</v>
      </c>
      <c r="C2535" t="s">
        <v>204</v>
      </c>
      <c r="D2535" t="s">
        <v>168</v>
      </c>
      <c r="E2535">
        <v>77</v>
      </c>
      <c r="F2535" t="str">
        <f>INDEX(Branch[Area],MATCH(SOF[[#This Row],[Branch]],Branch[SortCode],0))</f>
        <v>Dublin</v>
      </c>
      <c r="G2535" t="str">
        <f>INDEX(Branch[Branch],MATCH(SOF[[#This Row],[Branch]],Branch[SortCode],0))</f>
        <v>Drumcondra</v>
      </c>
      <c r="V2535">
        <v>990653</v>
      </c>
      <c r="W2535" t="str">
        <f t="shared" si="44"/>
        <v>19653950</v>
      </c>
    </row>
    <row r="2536" spans="1:23" x14ac:dyDescent="0.55000000000000004">
      <c r="A2536" s="21" t="b">
        <f>SOF[[#This Row],[RepDate]]='Monthly-Individual-Data'!A2541</f>
        <v>0</v>
      </c>
      <c r="B2536" s="21">
        <v>44562</v>
      </c>
      <c r="C2536" t="s">
        <v>204</v>
      </c>
      <c r="D2536" t="s">
        <v>169</v>
      </c>
      <c r="E2536">
        <v>79</v>
      </c>
      <c r="F2536" t="str">
        <f>INDEX(Branch[Area],MATCH(SOF[[#This Row],[Branch]],Branch[SortCode],0))</f>
        <v>Dublin</v>
      </c>
      <c r="G2536" t="str">
        <f>INDEX(Branch[Branch],MATCH(SOF[[#This Row],[Branch]],Branch[SortCode],0))</f>
        <v>Drumcondra</v>
      </c>
      <c r="V2536">
        <v>990653</v>
      </c>
      <c r="W2536" t="str">
        <f t="shared" si="44"/>
        <v>19653950</v>
      </c>
    </row>
    <row r="2537" spans="1:23" x14ac:dyDescent="0.55000000000000004">
      <c r="A2537" s="21" t="b">
        <f>SOF[[#This Row],[RepDate]]='Monthly-Individual-Data'!A2542</f>
        <v>0</v>
      </c>
      <c r="B2537" s="21">
        <v>44562</v>
      </c>
      <c r="C2537" t="s">
        <v>204</v>
      </c>
      <c r="D2537" t="s">
        <v>182</v>
      </c>
      <c r="E2537">
        <v>131</v>
      </c>
      <c r="F2537" t="str">
        <f>INDEX(Branch[Area],MATCH(SOF[[#This Row],[Branch]],Branch[SortCode],0))</f>
        <v>Dublin</v>
      </c>
      <c r="G2537" t="str">
        <f>INDEX(Branch[Branch],MATCH(SOF[[#This Row],[Branch]],Branch[SortCode],0))</f>
        <v>Drumcondra</v>
      </c>
      <c r="V2537">
        <v>990653</v>
      </c>
      <c r="W2537" t="str">
        <f t="shared" si="44"/>
        <v>19653950</v>
      </c>
    </row>
    <row r="2538" spans="1:23" x14ac:dyDescent="0.55000000000000004">
      <c r="A2538" s="21" t="b">
        <f>SOF[[#This Row],[RepDate]]='Monthly-Individual-Data'!A2543</f>
        <v>0</v>
      </c>
      <c r="B2538" s="21">
        <v>44562</v>
      </c>
      <c r="C2538" t="s">
        <v>220</v>
      </c>
      <c r="D2538" t="s">
        <v>109</v>
      </c>
      <c r="E2538">
        <v>140</v>
      </c>
      <c r="F2538" t="str">
        <f>INDEX(Branch[Area],MATCH(SOF[[#This Row],[Branch]],Branch[SortCode],0))</f>
        <v>Dublin</v>
      </c>
      <c r="G2538" t="str">
        <f>INDEX(Branch[Branch],MATCH(SOF[[#This Row],[Branch]],Branch[SortCode],0))</f>
        <v>Malahide</v>
      </c>
      <c r="V2538">
        <v>990656</v>
      </c>
      <c r="W2538" t="str">
        <f t="shared" si="44"/>
        <v>35656790</v>
      </c>
    </row>
    <row r="2539" spans="1:23" x14ac:dyDescent="0.55000000000000004">
      <c r="A2539" s="21" t="b">
        <f>SOF[[#This Row],[RepDate]]='Monthly-Individual-Data'!A2544</f>
        <v>0</v>
      </c>
      <c r="B2539" s="21">
        <v>44562</v>
      </c>
      <c r="C2539" t="s">
        <v>220</v>
      </c>
      <c r="D2539" t="s">
        <v>169</v>
      </c>
      <c r="E2539">
        <v>112</v>
      </c>
      <c r="F2539" t="str">
        <f>INDEX(Branch[Area],MATCH(SOF[[#This Row],[Branch]],Branch[SortCode],0))</f>
        <v>Dublin</v>
      </c>
      <c r="G2539" t="str">
        <f>INDEX(Branch[Branch],MATCH(SOF[[#This Row],[Branch]],Branch[SortCode],0))</f>
        <v>Malahide</v>
      </c>
      <c r="V2539">
        <v>990656</v>
      </c>
      <c r="W2539" t="str">
        <f t="shared" si="44"/>
        <v>35656790</v>
      </c>
    </row>
    <row r="2540" spans="1:23" x14ac:dyDescent="0.55000000000000004">
      <c r="A2540" s="21" t="b">
        <f>SOF[[#This Row],[RepDate]]='Monthly-Individual-Data'!A2545</f>
        <v>0</v>
      </c>
      <c r="B2540" s="21">
        <v>44562</v>
      </c>
      <c r="C2540" t="s">
        <v>220</v>
      </c>
      <c r="D2540" t="s">
        <v>174</v>
      </c>
      <c r="E2540">
        <v>154</v>
      </c>
      <c r="F2540" t="str">
        <f>INDEX(Branch[Area],MATCH(SOF[[#This Row],[Branch]],Branch[SortCode],0))</f>
        <v>Dublin</v>
      </c>
      <c r="G2540" t="str">
        <f>INDEX(Branch[Branch],MATCH(SOF[[#This Row],[Branch]],Branch[SortCode],0))</f>
        <v>Malahide</v>
      </c>
      <c r="V2540">
        <v>990656</v>
      </c>
      <c r="W2540" t="str">
        <f t="shared" si="44"/>
        <v>35656790</v>
      </c>
    </row>
    <row r="2541" spans="1:23" x14ac:dyDescent="0.55000000000000004">
      <c r="A2541" s="21" t="b">
        <f>SOF[[#This Row],[RepDate]]='Monthly-Individual-Data'!A2546</f>
        <v>0</v>
      </c>
      <c r="B2541" s="21">
        <v>44562</v>
      </c>
      <c r="C2541" t="s">
        <v>220</v>
      </c>
      <c r="D2541" t="s">
        <v>182</v>
      </c>
      <c r="E2541">
        <v>64</v>
      </c>
      <c r="F2541" t="str">
        <f>INDEX(Branch[Area],MATCH(SOF[[#This Row],[Branch]],Branch[SortCode],0))</f>
        <v>Dublin</v>
      </c>
      <c r="G2541" t="str">
        <f>INDEX(Branch[Branch],MATCH(SOF[[#This Row],[Branch]],Branch[SortCode],0))</f>
        <v>Malahide</v>
      </c>
      <c r="V2541">
        <v>990656</v>
      </c>
      <c r="W2541" t="str">
        <f t="shared" si="44"/>
        <v>35656790</v>
      </c>
    </row>
    <row r="2542" spans="1:23" x14ac:dyDescent="0.55000000000000004">
      <c r="A2542" s="21" t="b">
        <f>SOF[[#This Row],[RepDate]]='Monthly-Individual-Data'!A2547</f>
        <v>0</v>
      </c>
      <c r="B2542" s="21">
        <v>44562</v>
      </c>
      <c r="C2542" t="s">
        <v>198</v>
      </c>
      <c r="D2542" t="s">
        <v>109</v>
      </c>
      <c r="E2542">
        <v>147</v>
      </c>
      <c r="F2542" t="str">
        <f>INDEX(Branch[Area],MATCH(SOF[[#This Row],[Branch]],Branch[SortCode],0))</f>
        <v>Dublin</v>
      </c>
      <c r="G2542" t="str">
        <f>INDEX(Branch[Branch],MATCH(SOF[[#This Row],[Branch]],Branch[SortCode],0))</f>
        <v>O'Connell St</v>
      </c>
      <c r="V2542">
        <v>990658</v>
      </c>
      <c r="W2542" t="str">
        <f t="shared" si="44"/>
        <v>13658101</v>
      </c>
    </row>
    <row r="2543" spans="1:23" x14ac:dyDescent="0.55000000000000004">
      <c r="A2543" s="21" t="b">
        <f>SOF[[#This Row],[RepDate]]='Monthly-Individual-Data'!A2548</f>
        <v>0</v>
      </c>
      <c r="B2543" s="21">
        <v>44562</v>
      </c>
      <c r="C2543" t="s">
        <v>198</v>
      </c>
      <c r="D2543" t="s">
        <v>169</v>
      </c>
      <c r="E2543">
        <v>80</v>
      </c>
      <c r="F2543" t="str">
        <f>INDEX(Branch[Area],MATCH(SOF[[#This Row],[Branch]],Branch[SortCode],0))</f>
        <v>Dublin</v>
      </c>
      <c r="G2543" t="str">
        <f>INDEX(Branch[Branch],MATCH(SOF[[#This Row],[Branch]],Branch[SortCode],0))</f>
        <v>O'Connell St</v>
      </c>
      <c r="V2543">
        <v>990658</v>
      </c>
      <c r="W2543" t="str">
        <f t="shared" si="44"/>
        <v>13658101</v>
      </c>
    </row>
    <row r="2544" spans="1:23" x14ac:dyDescent="0.55000000000000004">
      <c r="A2544" s="21" t="b">
        <f>SOF[[#This Row],[RepDate]]='Monthly-Individual-Data'!A2549</f>
        <v>0</v>
      </c>
      <c r="B2544" s="21">
        <v>44562</v>
      </c>
      <c r="C2544" t="s">
        <v>198</v>
      </c>
      <c r="D2544" t="s">
        <v>174</v>
      </c>
      <c r="E2544">
        <v>151</v>
      </c>
      <c r="F2544" t="str">
        <f>INDEX(Branch[Area],MATCH(SOF[[#This Row],[Branch]],Branch[SortCode],0))</f>
        <v>Dublin</v>
      </c>
      <c r="G2544" t="str">
        <f>INDEX(Branch[Branch],MATCH(SOF[[#This Row],[Branch]],Branch[SortCode],0))</f>
        <v>O'Connell St</v>
      </c>
      <c r="V2544">
        <v>990658</v>
      </c>
      <c r="W2544" t="str">
        <f t="shared" si="44"/>
        <v>13658101</v>
      </c>
    </row>
    <row r="2545" spans="1:23" x14ac:dyDescent="0.55000000000000004">
      <c r="A2545" s="21" t="b">
        <f>SOF[[#This Row],[RepDate]]='Monthly-Individual-Data'!A2550</f>
        <v>0</v>
      </c>
      <c r="B2545" s="21">
        <v>44562</v>
      </c>
      <c r="C2545" t="s">
        <v>198</v>
      </c>
      <c r="D2545" t="s">
        <v>175</v>
      </c>
      <c r="E2545">
        <v>16</v>
      </c>
      <c r="F2545" t="str">
        <f>INDEX(Branch[Area],MATCH(SOF[[#This Row],[Branch]],Branch[SortCode],0))</f>
        <v>Dublin</v>
      </c>
      <c r="G2545" t="str">
        <f>INDEX(Branch[Branch],MATCH(SOF[[#This Row],[Branch]],Branch[SortCode],0))</f>
        <v>O'Connell St</v>
      </c>
      <c r="V2545">
        <v>990658</v>
      </c>
      <c r="W2545" t="str">
        <f t="shared" si="44"/>
        <v>13658101</v>
      </c>
    </row>
    <row r="2546" spans="1:23" x14ac:dyDescent="0.55000000000000004">
      <c r="A2546" s="21" t="b">
        <f>SOF[[#This Row],[RepDate]]='Monthly-Individual-Data'!A2551</f>
        <v>0</v>
      </c>
      <c r="B2546" s="21">
        <v>44562</v>
      </c>
      <c r="C2546" t="s">
        <v>198</v>
      </c>
      <c r="D2546" t="s">
        <v>180</v>
      </c>
      <c r="E2546">
        <v>62</v>
      </c>
      <c r="F2546" t="str">
        <f>INDEX(Branch[Area],MATCH(SOF[[#This Row],[Branch]],Branch[SortCode],0))</f>
        <v>Dublin</v>
      </c>
      <c r="G2546" t="str">
        <f>INDEX(Branch[Branch],MATCH(SOF[[#This Row],[Branch]],Branch[SortCode],0))</f>
        <v>O'Connell St</v>
      </c>
      <c r="V2546">
        <v>990658</v>
      </c>
      <c r="W2546" t="str">
        <f t="shared" si="44"/>
        <v>13658101</v>
      </c>
    </row>
    <row r="2547" spans="1:23" x14ac:dyDescent="0.55000000000000004">
      <c r="A2547" s="21" t="b">
        <f>SOF[[#This Row],[RepDate]]='Monthly-Individual-Data'!A2552</f>
        <v>0</v>
      </c>
      <c r="B2547" s="21">
        <v>44562</v>
      </c>
      <c r="C2547" t="s">
        <v>198</v>
      </c>
      <c r="D2547" t="s">
        <v>183</v>
      </c>
      <c r="E2547">
        <v>101</v>
      </c>
      <c r="F2547" t="str">
        <f>INDEX(Branch[Area],MATCH(SOF[[#This Row],[Branch]],Branch[SortCode],0))</f>
        <v>Dublin</v>
      </c>
      <c r="G2547" t="str">
        <f>INDEX(Branch[Branch],MATCH(SOF[[#This Row],[Branch]],Branch[SortCode],0))</f>
        <v>O'Connell St</v>
      </c>
      <c r="V2547">
        <v>990658</v>
      </c>
      <c r="W2547" t="str">
        <f t="shared" si="44"/>
        <v>13658101</v>
      </c>
    </row>
    <row r="2548" spans="1:23" x14ac:dyDescent="0.55000000000000004">
      <c r="A2548" s="21" t="b">
        <f>SOF[[#This Row],[RepDate]]='Monthly-Individual-Data'!A2553</f>
        <v>0</v>
      </c>
      <c r="B2548" s="21">
        <v>44562</v>
      </c>
      <c r="C2548" t="s">
        <v>218</v>
      </c>
      <c r="D2548" t="s">
        <v>109</v>
      </c>
      <c r="E2548">
        <v>92</v>
      </c>
      <c r="F2548" t="str">
        <f>INDEX(Branch[Area],MATCH(SOF[[#This Row],[Branch]],Branch[SortCode],0))</f>
        <v>Dublin</v>
      </c>
      <c r="G2548" t="str">
        <f>INDEX(Branch[Branch],MATCH(SOF[[#This Row],[Branch]],Branch[SortCode],0))</f>
        <v>Swords</v>
      </c>
      <c r="V2548">
        <v>990661</v>
      </c>
      <c r="W2548" t="str">
        <f t="shared" si="44"/>
        <v>33661810</v>
      </c>
    </row>
    <row r="2549" spans="1:23" x14ac:dyDescent="0.55000000000000004">
      <c r="A2549" s="21" t="b">
        <f>SOF[[#This Row],[RepDate]]='Monthly-Individual-Data'!A2554</f>
        <v>0</v>
      </c>
      <c r="B2549" s="21">
        <v>44562</v>
      </c>
      <c r="C2549" t="s">
        <v>218</v>
      </c>
      <c r="D2549" t="s">
        <v>168</v>
      </c>
      <c r="E2549">
        <v>75</v>
      </c>
      <c r="F2549" t="str">
        <f>INDEX(Branch[Area],MATCH(SOF[[#This Row],[Branch]],Branch[SortCode],0))</f>
        <v>Dublin</v>
      </c>
      <c r="G2549" t="str">
        <f>INDEX(Branch[Branch],MATCH(SOF[[#This Row],[Branch]],Branch[SortCode],0))</f>
        <v>Swords</v>
      </c>
      <c r="V2549">
        <v>990661</v>
      </c>
      <c r="W2549" t="str">
        <f t="shared" si="44"/>
        <v>33661810</v>
      </c>
    </row>
    <row r="2550" spans="1:23" x14ac:dyDescent="0.55000000000000004">
      <c r="A2550" s="21" t="b">
        <f>SOF[[#This Row],[RepDate]]='Monthly-Individual-Data'!A2555</f>
        <v>0</v>
      </c>
      <c r="B2550" s="21">
        <v>44562</v>
      </c>
      <c r="C2550" t="s">
        <v>218</v>
      </c>
      <c r="D2550" t="s">
        <v>169</v>
      </c>
      <c r="E2550">
        <v>67</v>
      </c>
      <c r="F2550" t="str">
        <f>INDEX(Branch[Area],MATCH(SOF[[#This Row],[Branch]],Branch[SortCode],0))</f>
        <v>Dublin</v>
      </c>
      <c r="G2550" t="str">
        <f>INDEX(Branch[Branch],MATCH(SOF[[#This Row],[Branch]],Branch[SortCode],0))</f>
        <v>Swords</v>
      </c>
      <c r="V2550">
        <v>990661</v>
      </c>
      <c r="W2550" t="str">
        <f t="shared" si="44"/>
        <v>33661810</v>
      </c>
    </row>
    <row r="2551" spans="1:23" x14ac:dyDescent="0.55000000000000004">
      <c r="A2551" s="21" t="b">
        <f>SOF[[#This Row],[RepDate]]='Monthly-Individual-Data'!A2556</f>
        <v>0</v>
      </c>
      <c r="B2551" s="21">
        <v>44562</v>
      </c>
      <c r="C2551" t="s">
        <v>218</v>
      </c>
      <c r="D2551" t="s">
        <v>171</v>
      </c>
      <c r="E2551">
        <v>19</v>
      </c>
      <c r="F2551" t="str">
        <f>INDEX(Branch[Area],MATCH(SOF[[#This Row],[Branch]],Branch[SortCode],0))</f>
        <v>Dublin</v>
      </c>
      <c r="G2551" t="str">
        <f>INDEX(Branch[Branch],MATCH(SOF[[#This Row],[Branch]],Branch[SortCode],0))</f>
        <v>Swords</v>
      </c>
      <c r="V2551">
        <v>990661</v>
      </c>
      <c r="W2551" t="str">
        <f t="shared" si="44"/>
        <v>33661810</v>
      </c>
    </row>
    <row r="2552" spans="1:23" x14ac:dyDescent="0.55000000000000004">
      <c r="A2552" s="21" t="b">
        <f>SOF[[#This Row],[RepDate]]='Monthly-Individual-Data'!A2557</f>
        <v>0</v>
      </c>
      <c r="B2552" s="21">
        <v>44562</v>
      </c>
      <c r="C2552" t="s">
        <v>218</v>
      </c>
      <c r="D2552" t="s">
        <v>172</v>
      </c>
      <c r="E2552">
        <v>38</v>
      </c>
      <c r="F2552" t="str">
        <f>INDEX(Branch[Area],MATCH(SOF[[#This Row],[Branch]],Branch[SortCode],0))</f>
        <v>Dublin</v>
      </c>
      <c r="G2552" t="str">
        <f>INDEX(Branch[Branch],MATCH(SOF[[#This Row],[Branch]],Branch[SortCode],0))</f>
        <v>Swords</v>
      </c>
      <c r="V2552">
        <v>990661</v>
      </c>
      <c r="W2552" t="str">
        <f t="shared" si="44"/>
        <v>33661810</v>
      </c>
    </row>
    <row r="2553" spans="1:23" x14ac:dyDescent="0.55000000000000004">
      <c r="A2553" s="21" t="b">
        <f>SOF[[#This Row],[RepDate]]='Monthly-Individual-Data'!A2558</f>
        <v>0</v>
      </c>
      <c r="B2553" s="21">
        <v>44562</v>
      </c>
      <c r="C2553" t="s">
        <v>218</v>
      </c>
      <c r="D2553" t="s">
        <v>174</v>
      </c>
      <c r="E2553">
        <v>111</v>
      </c>
      <c r="F2553" t="str">
        <f>INDEX(Branch[Area],MATCH(SOF[[#This Row],[Branch]],Branch[SortCode],0))</f>
        <v>Dublin</v>
      </c>
      <c r="G2553" t="str">
        <f>INDEX(Branch[Branch],MATCH(SOF[[#This Row],[Branch]],Branch[SortCode],0))</f>
        <v>Swords</v>
      </c>
      <c r="V2553">
        <v>990661</v>
      </c>
      <c r="W2553" t="str">
        <f t="shared" si="44"/>
        <v>33661810</v>
      </c>
    </row>
    <row r="2554" spans="1:23" x14ac:dyDescent="0.55000000000000004">
      <c r="A2554" s="21" t="b">
        <f>SOF[[#This Row],[RepDate]]='Monthly-Individual-Data'!A2559</f>
        <v>0</v>
      </c>
      <c r="B2554" s="21">
        <v>44562</v>
      </c>
      <c r="C2554" t="s">
        <v>218</v>
      </c>
      <c r="D2554" t="s">
        <v>175</v>
      </c>
      <c r="E2554">
        <v>120</v>
      </c>
      <c r="F2554" t="str">
        <f>INDEX(Branch[Area],MATCH(SOF[[#This Row],[Branch]],Branch[SortCode],0))</f>
        <v>Dublin</v>
      </c>
      <c r="G2554" t="str">
        <f>INDEX(Branch[Branch],MATCH(SOF[[#This Row],[Branch]],Branch[SortCode],0))</f>
        <v>Swords</v>
      </c>
      <c r="V2554">
        <v>990661</v>
      </c>
      <c r="W2554" t="str">
        <f t="shared" si="44"/>
        <v>33661810</v>
      </c>
    </row>
    <row r="2555" spans="1:23" x14ac:dyDescent="0.55000000000000004">
      <c r="A2555" s="21" t="b">
        <f>SOF[[#This Row],[RepDate]]='Monthly-Individual-Data'!A2560</f>
        <v>0</v>
      </c>
      <c r="B2555" s="21">
        <v>44562</v>
      </c>
      <c r="C2555" t="s">
        <v>218</v>
      </c>
      <c r="D2555" t="s">
        <v>177</v>
      </c>
      <c r="E2555">
        <v>126</v>
      </c>
      <c r="F2555" t="str">
        <f>INDEX(Branch[Area],MATCH(SOF[[#This Row],[Branch]],Branch[SortCode],0))</f>
        <v>Dublin</v>
      </c>
      <c r="G2555" t="str">
        <f>INDEX(Branch[Branch],MATCH(SOF[[#This Row],[Branch]],Branch[SortCode],0))</f>
        <v>Swords</v>
      </c>
      <c r="V2555">
        <v>990661</v>
      </c>
      <c r="W2555" t="str">
        <f t="shared" si="44"/>
        <v>33661810</v>
      </c>
    </row>
    <row r="2556" spans="1:23" x14ac:dyDescent="0.55000000000000004">
      <c r="A2556" s="21" t="b">
        <f>SOF[[#This Row],[RepDate]]='Monthly-Individual-Data'!A2561</f>
        <v>0</v>
      </c>
      <c r="B2556" s="21">
        <v>44562</v>
      </c>
      <c r="C2556" t="s">
        <v>226</v>
      </c>
      <c r="D2556" t="s">
        <v>109</v>
      </c>
      <c r="E2556">
        <v>124</v>
      </c>
      <c r="F2556" t="str">
        <f>INDEX(Branch[Area],MATCH(SOF[[#This Row],[Branch]],Branch[SortCode],0))</f>
        <v>Dublin</v>
      </c>
      <c r="G2556" t="str">
        <f>INDEX(Branch[Branch],MATCH(SOF[[#This Row],[Branch]],Branch[SortCode],0))</f>
        <v>Greystones</v>
      </c>
      <c r="V2556">
        <v>990667</v>
      </c>
      <c r="W2556" t="str">
        <f t="shared" si="44"/>
        <v>41667730</v>
      </c>
    </row>
    <row r="2557" spans="1:23" x14ac:dyDescent="0.55000000000000004">
      <c r="A2557" s="21" t="b">
        <f>SOF[[#This Row],[RepDate]]='Monthly-Individual-Data'!A2562</f>
        <v>0</v>
      </c>
      <c r="B2557" s="21">
        <v>44562</v>
      </c>
      <c r="C2557" t="s">
        <v>226</v>
      </c>
      <c r="D2557" t="s">
        <v>169</v>
      </c>
      <c r="E2557">
        <v>138</v>
      </c>
      <c r="F2557" t="str">
        <f>INDEX(Branch[Area],MATCH(SOF[[#This Row],[Branch]],Branch[SortCode],0))</f>
        <v>Dublin</v>
      </c>
      <c r="G2557" t="str">
        <f>INDEX(Branch[Branch],MATCH(SOF[[#This Row],[Branch]],Branch[SortCode],0))</f>
        <v>Greystones</v>
      </c>
      <c r="V2557">
        <v>990667</v>
      </c>
      <c r="W2557" t="str">
        <f t="shared" si="44"/>
        <v>41667730</v>
      </c>
    </row>
    <row r="2558" spans="1:23" x14ac:dyDescent="0.55000000000000004">
      <c r="A2558" s="21" t="b">
        <f>SOF[[#This Row],[RepDate]]='Monthly-Individual-Data'!A2563</f>
        <v>0</v>
      </c>
      <c r="B2558" s="21">
        <v>44562</v>
      </c>
      <c r="C2558" t="s">
        <v>226</v>
      </c>
      <c r="D2558" t="s">
        <v>182</v>
      </c>
      <c r="E2558">
        <v>103</v>
      </c>
      <c r="F2558" t="str">
        <f>INDEX(Branch[Area],MATCH(SOF[[#This Row],[Branch]],Branch[SortCode],0))</f>
        <v>Dublin</v>
      </c>
      <c r="G2558" t="str">
        <f>INDEX(Branch[Branch],MATCH(SOF[[#This Row],[Branch]],Branch[SortCode],0))</f>
        <v>Greystones</v>
      </c>
      <c r="V2558">
        <v>990667</v>
      </c>
      <c r="W2558" t="str">
        <f t="shared" si="44"/>
        <v>41667730</v>
      </c>
    </row>
    <row r="2559" spans="1:23" x14ac:dyDescent="0.55000000000000004">
      <c r="A2559" s="21" t="b">
        <f>SOF[[#This Row],[RepDate]]='Monthly-Individual-Data'!A2564</f>
        <v>0</v>
      </c>
      <c r="B2559" s="21">
        <v>44562</v>
      </c>
      <c r="C2559" t="s">
        <v>219</v>
      </c>
      <c r="D2559" t="s">
        <v>109</v>
      </c>
      <c r="E2559">
        <v>139</v>
      </c>
      <c r="F2559" t="str">
        <f>INDEX(Branch[Area],MATCH(SOF[[#This Row],[Branch]],Branch[SortCode],0))</f>
        <v>Dublin</v>
      </c>
      <c r="G2559" t="str">
        <f>INDEX(Branch[Branch],MATCH(SOF[[#This Row],[Branch]],Branch[SortCode],0))</f>
        <v>Balbriggan</v>
      </c>
      <c r="V2559">
        <v>990669</v>
      </c>
      <c r="W2559" t="str">
        <f t="shared" si="44"/>
        <v>34669800</v>
      </c>
    </row>
    <row r="2560" spans="1:23" x14ac:dyDescent="0.55000000000000004">
      <c r="A2560" s="21" t="b">
        <f>SOF[[#This Row],[RepDate]]='Monthly-Individual-Data'!A2565</f>
        <v>0</v>
      </c>
      <c r="B2560" s="21">
        <v>44562</v>
      </c>
      <c r="C2560" t="s">
        <v>219</v>
      </c>
      <c r="D2560" t="s">
        <v>174</v>
      </c>
      <c r="E2560">
        <v>67</v>
      </c>
      <c r="F2560" t="str">
        <f>INDEX(Branch[Area],MATCH(SOF[[#This Row],[Branch]],Branch[SortCode],0))</f>
        <v>Dublin</v>
      </c>
      <c r="G2560" t="str">
        <f>INDEX(Branch[Branch],MATCH(SOF[[#This Row],[Branch]],Branch[SortCode],0))</f>
        <v>Balbriggan</v>
      </c>
      <c r="V2560">
        <v>990669</v>
      </c>
      <c r="W2560" t="str">
        <f t="shared" si="44"/>
        <v>34669800</v>
      </c>
    </row>
    <row r="2561" spans="1:23" x14ac:dyDescent="0.55000000000000004">
      <c r="A2561" s="21" t="b">
        <f>SOF[[#This Row],[RepDate]]='Monthly-Individual-Data'!A2566</f>
        <v>0</v>
      </c>
      <c r="B2561" s="21">
        <v>44562</v>
      </c>
      <c r="C2561" t="s">
        <v>217</v>
      </c>
      <c r="D2561" t="s">
        <v>174</v>
      </c>
      <c r="E2561">
        <v>80</v>
      </c>
      <c r="F2561" t="str">
        <f>INDEX(Branch[Area],MATCH(SOF[[#This Row],[Branch]],Branch[SortCode],0))</f>
        <v>Dublin</v>
      </c>
      <c r="G2561" t="str">
        <f>INDEX(Branch[Branch],MATCH(SOF[[#This Row],[Branch]],Branch[SortCode],0))</f>
        <v>Tyrrelstown</v>
      </c>
      <c r="V2561">
        <v>990672</v>
      </c>
      <c r="W2561" t="str">
        <f t="shared" si="44"/>
        <v>32672820</v>
      </c>
    </row>
    <row r="2562" spans="1:23" x14ac:dyDescent="0.55000000000000004">
      <c r="A2562" s="21" t="b">
        <f>SOF[[#This Row],[RepDate]]='Monthly-Individual-Data'!A2567</f>
        <v>0</v>
      </c>
      <c r="B2562" s="21">
        <v>44562</v>
      </c>
      <c r="C2562" t="s">
        <v>201</v>
      </c>
      <c r="D2562" t="s">
        <v>109</v>
      </c>
      <c r="E2562">
        <v>76</v>
      </c>
      <c r="F2562" t="str">
        <f>INDEX(Branch[Area],MATCH(SOF[[#This Row],[Branch]],Branch[SortCode],0))</f>
        <v>Dublin</v>
      </c>
      <c r="G2562" t="str">
        <f>INDEX(Branch[Branch],MATCH(SOF[[#This Row],[Branch]],Branch[SortCode],0))</f>
        <v>Omni</v>
      </c>
      <c r="V2562">
        <v>990673</v>
      </c>
      <c r="W2562" t="str">
        <f t="shared" si="44"/>
        <v>16673980</v>
      </c>
    </row>
    <row r="2563" spans="1:23" x14ac:dyDescent="0.55000000000000004">
      <c r="A2563" s="21" t="b">
        <f>SOF[[#This Row],[RepDate]]='Monthly-Individual-Data'!A2568</f>
        <v>0</v>
      </c>
      <c r="B2563" s="21">
        <v>44562</v>
      </c>
      <c r="C2563" t="s">
        <v>222</v>
      </c>
      <c r="D2563" t="s">
        <v>109</v>
      </c>
      <c r="E2563">
        <v>126</v>
      </c>
      <c r="F2563" t="str">
        <f>INDEX(Branch[Area],MATCH(SOF[[#This Row],[Branch]],Branch[SortCode],0))</f>
        <v>Dublin</v>
      </c>
      <c r="G2563" t="str">
        <f>INDEX(Branch[Branch],MATCH(SOF[[#This Row],[Branch]],Branch[SortCode],0))</f>
        <v>Liffey Valley</v>
      </c>
      <c r="V2563">
        <v>990697</v>
      </c>
      <c r="W2563" t="str">
        <f t="shared" ref="W2563:W2626" si="45">VLOOKUP(V2563,R:S,2,0)</f>
        <v>37697770</v>
      </c>
    </row>
    <row r="2564" spans="1:23" x14ac:dyDescent="0.55000000000000004">
      <c r="A2564" s="21" t="b">
        <f>SOF[[#This Row],[RepDate]]='Monthly-Individual-Data'!A2569</f>
        <v>0</v>
      </c>
      <c r="B2564" s="21">
        <v>44562</v>
      </c>
      <c r="C2564" t="s">
        <v>222</v>
      </c>
      <c r="D2564" t="s">
        <v>168</v>
      </c>
      <c r="E2564">
        <v>57</v>
      </c>
      <c r="F2564" t="str">
        <f>INDEX(Branch[Area],MATCH(SOF[[#This Row],[Branch]],Branch[SortCode],0))</f>
        <v>Dublin</v>
      </c>
      <c r="G2564" t="str">
        <f>INDEX(Branch[Branch],MATCH(SOF[[#This Row],[Branch]],Branch[SortCode],0))</f>
        <v>Liffey Valley</v>
      </c>
      <c r="V2564">
        <v>990697</v>
      </c>
      <c r="W2564" t="str">
        <f t="shared" si="45"/>
        <v>37697770</v>
      </c>
    </row>
    <row r="2565" spans="1:23" x14ac:dyDescent="0.55000000000000004">
      <c r="A2565" s="21" t="b">
        <f>SOF[[#This Row],[RepDate]]='Monthly-Individual-Data'!A2570</f>
        <v>0</v>
      </c>
      <c r="B2565" s="21">
        <v>44562</v>
      </c>
      <c r="C2565" t="s">
        <v>222</v>
      </c>
      <c r="D2565" t="s">
        <v>169</v>
      </c>
      <c r="E2565">
        <v>78</v>
      </c>
      <c r="F2565" t="str">
        <f>INDEX(Branch[Area],MATCH(SOF[[#This Row],[Branch]],Branch[SortCode],0))</f>
        <v>Dublin</v>
      </c>
      <c r="G2565" t="str">
        <f>INDEX(Branch[Branch],MATCH(SOF[[#This Row],[Branch]],Branch[SortCode],0))</f>
        <v>Liffey Valley</v>
      </c>
      <c r="V2565">
        <v>990697</v>
      </c>
      <c r="W2565" t="str">
        <f t="shared" si="45"/>
        <v>37697770</v>
      </c>
    </row>
    <row r="2566" spans="1:23" x14ac:dyDescent="0.55000000000000004">
      <c r="A2566" s="21" t="b">
        <f>SOF[[#This Row],[RepDate]]='Monthly-Individual-Data'!A2571</f>
        <v>0</v>
      </c>
      <c r="B2566" s="21">
        <v>44562</v>
      </c>
      <c r="C2566" t="s">
        <v>222</v>
      </c>
      <c r="D2566" t="s">
        <v>172</v>
      </c>
      <c r="E2566">
        <v>79</v>
      </c>
      <c r="F2566" t="str">
        <f>INDEX(Branch[Area],MATCH(SOF[[#This Row],[Branch]],Branch[SortCode],0))</f>
        <v>Dublin</v>
      </c>
      <c r="G2566" t="str">
        <f>INDEX(Branch[Branch],MATCH(SOF[[#This Row],[Branch]],Branch[SortCode],0))</f>
        <v>Liffey Valley</v>
      </c>
      <c r="V2566">
        <v>990697</v>
      </c>
      <c r="W2566" t="str">
        <f t="shared" si="45"/>
        <v>37697770</v>
      </c>
    </row>
    <row r="2567" spans="1:23" x14ac:dyDescent="0.55000000000000004">
      <c r="A2567" s="21" t="b">
        <f>SOF[[#This Row],[RepDate]]='Monthly-Individual-Data'!A2572</f>
        <v>0</v>
      </c>
      <c r="B2567" s="21">
        <v>44562</v>
      </c>
      <c r="C2567" t="s">
        <v>222</v>
      </c>
      <c r="D2567" t="s">
        <v>174</v>
      </c>
      <c r="E2567">
        <v>98</v>
      </c>
      <c r="F2567" t="str">
        <f>INDEX(Branch[Area],MATCH(SOF[[#This Row],[Branch]],Branch[SortCode],0))</f>
        <v>Dublin</v>
      </c>
      <c r="G2567" t="str">
        <f>INDEX(Branch[Branch],MATCH(SOF[[#This Row],[Branch]],Branch[SortCode],0))</f>
        <v>Liffey Valley</v>
      </c>
      <c r="V2567">
        <v>990697</v>
      </c>
      <c r="W2567" t="str">
        <f t="shared" si="45"/>
        <v>37697770</v>
      </c>
    </row>
    <row r="2568" spans="1:23" x14ac:dyDescent="0.55000000000000004">
      <c r="A2568" s="21" t="b">
        <f>SOF[[#This Row],[RepDate]]='Monthly-Individual-Data'!A2573</f>
        <v>0</v>
      </c>
      <c r="B2568" s="21">
        <v>44562</v>
      </c>
      <c r="C2568" t="s">
        <v>222</v>
      </c>
      <c r="D2568" t="s">
        <v>175</v>
      </c>
      <c r="E2568">
        <v>113</v>
      </c>
      <c r="F2568" t="str">
        <f>INDEX(Branch[Area],MATCH(SOF[[#This Row],[Branch]],Branch[SortCode],0))</f>
        <v>Dublin</v>
      </c>
      <c r="G2568" t="str">
        <f>INDEX(Branch[Branch],MATCH(SOF[[#This Row],[Branch]],Branch[SortCode],0))</f>
        <v>Liffey Valley</v>
      </c>
      <c r="V2568">
        <v>990697</v>
      </c>
      <c r="W2568" t="str">
        <f t="shared" si="45"/>
        <v>37697770</v>
      </c>
    </row>
    <row r="2569" spans="1:23" x14ac:dyDescent="0.55000000000000004">
      <c r="A2569" s="21" t="b">
        <f>SOF[[#This Row],[RepDate]]='Monthly-Individual-Data'!A2574</f>
        <v>0</v>
      </c>
      <c r="B2569" s="21">
        <v>44562</v>
      </c>
      <c r="C2569" t="s">
        <v>222</v>
      </c>
      <c r="D2569" t="s">
        <v>179</v>
      </c>
      <c r="E2569">
        <v>24</v>
      </c>
      <c r="F2569" t="str">
        <f>INDEX(Branch[Area],MATCH(SOF[[#This Row],[Branch]],Branch[SortCode],0))</f>
        <v>Dublin</v>
      </c>
      <c r="G2569" t="str">
        <f>INDEX(Branch[Branch],MATCH(SOF[[#This Row],[Branch]],Branch[SortCode],0))</f>
        <v>Liffey Valley</v>
      </c>
      <c r="V2569">
        <v>990697</v>
      </c>
      <c r="W2569" t="str">
        <f t="shared" si="45"/>
        <v>37697770</v>
      </c>
    </row>
    <row r="2570" spans="1:23" x14ac:dyDescent="0.55000000000000004">
      <c r="A2570" s="21" t="b">
        <f>SOF[[#This Row],[RepDate]]='Monthly-Individual-Data'!A2575</f>
        <v>0</v>
      </c>
      <c r="B2570" s="21">
        <v>44562</v>
      </c>
      <c r="C2570" t="s">
        <v>222</v>
      </c>
      <c r="D2570" t="s">
        <v>180</v>
      </c>
      <c r="E2570">
        <v>107</v>
      </c>
      <c r="F2570" t="str">
        <f>INDEX(Branch[Area],MATCH(SOF[[#This Row],[Branch]],Branch[SortCode],0))</f>
        <v>Dublin</v>
      </c>
      <c r="G2570" t="str">
        <f>INDEX(Branch[Branch],MATCH(SOF[[#This Row],[Branch]],Branch[SortCode],0))</f>
        <v>Liffey Valley</v>
      </c>
      <c r="V2570">
        <v>990697</v>
      </c>
      <c r="W2570" t="str">
        <f t="shared" si="45"/>
        <v>37697770</v>
      </c>
    </row>
    <row r="2571" spans="1:23" x14ac:dyDescent="0.55000000000000004">
      <c r="A2571" s="21" t="b">
        <f>SOF[[#This Row],[RepDate]]='Monthly-Individual-Data'!A2576</f>
        <v>0</v>
      </c>
      <c r="B2571" s="21">
        <v>44562</v>
      </c>
      <c r="C2571" t="s">
        <v>222</v>
      </c>
      <c r="D2571" t="s">
        <v>182</v>
      </c>
      <c r="E2571">
        <v>21</v>
      </c>
      <c r="F2571" t="str">
        <f>INDEX(Branch[Area],MATCH(SOF[[#This Row],[Branch]],Branch[SortCode],0))</f>
        <v>Dublin</v>
      </c>
      <c r="G2571" t="str">
        <f>INDEX(Branch[Branch],MATCH(SOF[[#This Row],[Branch]],Branch[SortCode],0))</f>
        <v>Liffey Valley</v>
      </c>
      <c r="V2571">
        <v>990697</v>
      </c>
      <c r="W2571" t="str">
        <f t="shared" si="45"/>
        <v>37697770</v>
      </c>
    </row>
    <row r="2572" spans="1:23" x14ac:dyDescent="0.55000000000000004">
      <c r="A2572" s="21" t="b">
        <f>SOF[[#This Row],[RepDate]]='Monthly-Individual-Data'!A2577</f>
        <v>0</v>
      </c>
      <c r="B2572" s="21">
        <v>44593</v>
      </c>
      <c r="C2572" t="s">
        <v>203</v>
      </c>
      <c r="D2572" t="s">
        <v>109</v>
      </c>
      <c r="E2572">
        <v>76</v>
      </c>
      <c r="F2572" t="str">
        <f>INDEX(Branch[Area],MATCH(SOF[[#This Row],[Branch]],Branch[SortCode],0))</f>
        <v>Dublin</v>
      </c>
      <c r="G2572" t="str">
        <f>INDEX(Branch[Branch],MATCH(SOF[[#This Row],[Branch]],Branch[SortCode],0))</f>
        <v>Phibsboro</v>
      </c>
      <c r="V2572">
        <v>990603</v>
      </c>
      <c r="W2572" t="str">
        <f t="shared" si="45"/>
        <v>18603960</v>
      </c>
    </row>
    <row r="2573" spans="1:23" x14ac:dyDescent="0.55000000000000004">
      <c r="A2573" s="21" t="b">
        <f>SOF[[#This Row],[RepDate]]='Monthly-Individual-Data'!A2578</f>
        <v>0</v>
      </c>
      <c r="B2573" s="21">
        <v>44593</v>
      </c>
      <c r="C2573" t="s">
        <v>208</v>
      </c>
      <c r="D2573" t="s">
        <v>109</v>
      </c>
      <c r="E2573">
        <v>48</v>
      </c>
      <c r="F2573" t="str">
        <f>INDEX(Branch[Area],MATCH(SOF[[#This Row],[Branch]],Branch[SortCode],0))</f>
        <v>Dublin</v>
      </c>
      <c r="G2573" t="str">
        <f>INDEX(Branch[Branch],MATCH(SOF[[#This Row],[Branch]],Branch[SortCode],0))</f>
        <v>Dun Laoghaire</v>
      </c>
      <c r="V2573">
        <v>990604</v>
      </c>
      <c r="W2573" t="str">
        <f t="shared" si="45"/>
        <v>23604910</v>
      </c>
    </row>
    <row r="2574" spans="1:23" x14ac:dyDescent="0.55000000000000004">
      <c r="A2574" s="21" t="b">
        <f>SOF[[#This Row],[RepDate]]='Monthly-Individual-Data'!A2579</f>
        <v>0</v>
      </c>
      <c r="B2574" s="21">
        <v>44593</v>
      </c>
      <c r="C2574" t="s">
        <v>208</v>
      </c>
      <c r="D2574" t="s">
        <v>175</v>
      </c>
      <c r="E2574">
        <v>110</v>
      </c>
      <c r="F2574" t="str">
        <f>INDEX(Branch[Area],MATCH(SOF[[#This Row],[Branch]],Branch[SortCode],0))</f>
        <v>Dublin</v>
      </c>
      <c r="G2574" t="str">
        <f>INDEX(Branch[Branch],MATCH(SOF[[#This Row],[Branch]],Branch[SortCode],0))</f>
        <v>Dun Laoghaire</v>
      </c>
      <c r="V2574">
        <v>990604</v>
      </c>
      <c r="W2574" t="str">
        <f t="shared" si="45"/>
        <v>23604910</v>
      </c>
    </row>
    <row r="2575" spans="1:23" x14ac:dyDescent="0.55000000000000004">
      <c r="A2575" s="21" t="b">
        <f>SOF[[#This Row],[RepDate]]='Monthly-Individual-Data'!A2580</f>
        <v>0</v>
      </c>
      <c r="B2575" s="21">
        <v>44593</v>
      </c>
      <c r="C2575" t="s">
        <v>193</v>
      </c>
      <c r="D2575" t="s">
        <v>174</v>
      </c>
      <c r="E2575">
        <v>148</v>
      </c>
      <c r="F2575" t="str">
        <f>INDEX(Branch[Area],MATCH(SOF[[#This Row],[Branch]],Branch[SortCode],0))</f>
        <v>Dublin</v>
      </c>
      <c r="G2575" t="str">
        <f>INDEX(Branch[Branch],MATCH(SOF[[#This Row],[Branch]],Branch[SortCode],0))</f>
        <v>Rathmines</v>
      </c>
      <c r="V2575">
        <v>990605</v>
      </c>
      <c r="W2575" t="str">
        <f t="shared" si="45"/>
        <v>86051060</v>
      </c>
    </row>
    <row r="2576" spans="1:23" x14ac:dyDescent="0.55000000000000004">
      <c r="A2576" s="21" t="b">
        <f>SOF[[#This Row],[RepDate]]='Monthly-Individual-Data'!A2581</f>
        <v>0</v>
      </c>
      <c r="B2576" s="21">
        <v>44593</v>
      </c>
      <c r="C2576" t="s">
        <v>212</v>
      </c>
      <c r="D2576" t="s">
        <v>168</v>
      </c>
      <c r="E2576">
        <v>150</v>
      </c>
      <c r="F2576" t="str">
        <f>INDEX(Branch[Area],MATCH(SOF[[#This Row],[Branch]],Branch[SortCode],0))</f>
        <v>Dublin</v>
      </c>
      <c r="G2576" t="str">
        <f>INDEX(Branch[Branch],MATCH(SOF[[#This Row],[Branch]],Branch[SortCode],0))</f>
        <v>Ballyfermot</v>
      </c>
      <c r="V2576">
        <v>990606</v>
      </c>
      <c r="W2576" t="str">
        <f t="shared" si="45"/>
        <v>27606870</v>
      </c>
    </row>
    <row r="2577" spans="1:23" x14ac:dyDescent="0.55000000000000004">
      <c r="A2577" s="21" t="b">
        <f>SOF[[#This Row],[RepDate]]='Monthly-Individual-Data'!A2582</f>
        <v>0</v>
      </c>
      <c r="B2577" s="21">
        <v>44593</v>
      </c>
      <c r="C2577" t="s">
        <v>212</v>
      </c>
      <c r="D2577" t="s">
        <v>174</v>
      </c>
      <c r="E2577">
        <v>101</v>
      </c>
      <c r="F2577" t="str">
        <f>INDEX(Branch[Area],MATCH(SOF[[#This Row],[Branch]],Branch[SortCode],0))</f>
        <v>Dublin</v>
      </c>
      <c r="G2577" t="str">
        <f>INDEX(Branch[Branch],MATCH(SOF[[#This Row],[Branch]],Branch[SortCode],0))</f>
        <v>Ballyfermot</v>
      </c>
      <c r="V2577">
        <v>990606</v>
      </c>
      <c r="W2577" t="str">
        <f t="shared" si="45"/>
        <v>27606870</v>
      </c>
    </row>
    <row r="2578" spans="1:23" x14ac:dyDescent="0.55000000000000004">
      <c r="A2578" s="21" t="b">
        <f>SOF[[#This Row],[RepDate]]='Monthly-Individual-Data'!A2583</f>
        <v>0</v>
      </c>
      <c r="B2578" s="21">
        <v>44593</v>
      </c>
      <c r="C2578" t="s">
        <v>214</v>
      </c>
      <c r="D2578" t="s">
        <v>109</v>
      </c>
      <c r="E2578">
        <v>25</v>
      </c>
      <c r="F2578" t="str">
        <f>INDEX(Branch[Area],MATCH(SOF[[#This Row],[Branch]],Branch[SortCode],0))</f>
        <v>Dublin</v>
      </c>
      <c r="G2578" t="str">
        <f>INDEX(Branch[Branch],MATCH(SOF[[#This Row],[Branch]],Branch[SortCode],0))</f>
        <v>Finglas</v>
      </c>
      <c r="V2578">
        <v>990609</v>
      </c>
      <c r="W2578" t="str">
        <f t="shared" si="45"/>
        <v>29609850</v>
      </c>
    </row>
    <row r="2579" spans="1:23" x14ac:dyDescent="0.55000000000000004">
      <c r="A2579" s="21" t="b">
        <f>SOF[[#This Row],[RepDate]]='Monthly-Individual-Data'!A2584</f>
        <v>0</v>
      </c>
      <c r="B2579" s="21">
        <v>44593</v>
      </c>
      <c r="C2579" t="s">
        <v>214</v>
      </c>
      <c r="D2579" t="s">
        <v>174</v>
      </c>
      <c r="E2579">
        <v>134</v>
      </c>
      <c r="F2579" t="str">
        <f>INDEX(Branch[Area],MATCH(SOF[[#This Row],[Branch]],Branch[SortCode],0))</f>
        <v>Dublin</v>
      </c>
      <c r="G2579" t="str">
        <f>INDEX(Branch[Branch],MATCH(SOF[[#This Row],[Branch]],Branch[SortCode],0))</f>
        <v>Finglas</v>
      </c>
      <c r="V2579">
        <v>990609</v>
      </c>
      <c r="W2579" t="str">
        <f t="shared" si="45"/>
        <v>29609850</v>
      </c>
    </row>
    <row r="2580" spans="1:23" x14ac:dyDescent="0.55000000000000004">
      <c r="A2580" s="21" t="b">
        <f>SOF[[#This Row],[RepDate]]='Monthly-Individual-Data'!A2585</f>
        <v>0</v>
      </c>
      <c r="B2580" s="21">
        <v>44593</v>
      </c>
      <c r="C2580" t="s">
        <v>194</v>
      </c>
      <c r="D2580" t="s">
        <v>109</v>
      </c>
      <c r="E2580">
        <v>104</v>
      </c>
      <c r="F2580" t="str">
        <f>INDEX(Branch[Area],MATCH(SOF[[#This Row],[Branch]],Branch[SortCode],0))</f>
        <v>Dublin</v>
      </c>
      <c r="G2580" t="str">
        <f>INDEX(Branch[Branch],MATCH(SOF[[#This Row],[Branch]],Branch[SortCode],0))</f>
        <v>Grafton Street</v>
      </c>
      <c r="V2580">
        <v>990610</v>
      </c>
      <c r="W2580" t="str">
        <f t="shared" si="45"/>
        <v>96101050</v>
      </c>
    </row>
    <row r="2581" spans="1:23" x14ac:dyDescent="0.55000000000000004">
      <c r="A2581" s="21" t="b">
        <f>SOF[[#This Row],[RepDate]]='Monthly-Individual-Data'!A2586</f>
        <v>0</v>
      </c>
      <c r="B2581" s="21">
        <v>44593</v>
      </c>
      <c r="C2581" t="s">
        <v>194</v>
      </c>
      <c r="D2581" t="s">
        <v>169</v>
      </c>
      <c r="E2581">
        <v>76</v>
      </c>
      <c r="F2581" t="str">
        <f>INDEX(Branch[Area],MATCH(SOF[[#This Row],[Branch]],Branch[SortCode],0))</f>
        <v>Dublin</v>
      </c>
      <c r="G2581" t="str">
        <f>INDEX(Branch[Branch],MATCH(SOF[[#This Row],[Branch]],Branch[SortCode],0))</f>
        <v>Grafton Street</v>
      </c>
      <c r="V2581">
        <v>990610</v>
      </c>
      <c r="W2581" t="str">
        <f t="shared" si="45"/>
        <v>96101050</v>
      </c>
    </row>
    <row r="2582" spans="1:23" x14ac:dyDescent="0.55000000000000004">
      <c r="A2582" s="21" t="b">
        <f>SOF[[#This Row],[RepDate]]='Monthly-Individual-Data'!A2587</f>
        <v>0</v>
      </c>
      <c r="B2582" s="21">
        <v>44593</v>
      </c>
      <c r="C2582" t="s">
        <v>194</v>
      </c>
      <c r="D2582" t="s">
        <v>174</v>
      </c>
      <c r="E2582">
        <v>31</v>
      </c>
      <c r="F2582" t="str">
        <f>INDEX(Branch[Area],MATCH(SOF[[#This Row],[Branch]],Branch[SortCode],0))</f>
        <v>Dublin</v>
      </c>
      <c r="G2582" t="str">
        <f>INDEX(Branch[Branch],MATCH(SOF[[#This Row],[Branch]],Branch[SortCode],0))</f>
        <v>Grafton Street</v>
      </c>
      <c r="V2582">
        <v>990610</v>
      </c>
      <c r="W2582" t="str">
        <f t="shared" si="45"/>
        <v>96101050</v>
      </c>
    </row>
    <row r="2583" spans="1:23" x14ac:dyDescent="0.55000000000000004">
      <c r="A2583" s="21" t="b">
        <f>SOF[[#This Row],[RepDate]]='Monthly-Individual-Data'!A2588</f>
        <v>0</v>
      </c>
      <c r="B2583" s="21">
        <v>44593</v>
      </c>
      <c r="C2583" t="s">
        <v>194</v>
      </c>
      <c r="D2583" t="s">
        <v>175</v>
      </c>
      <c r="E2583">
        <v>149</v>
      </c>
      <c r="F2583" t="str">
        <f>INDEX(Branch[Area],MATCH(SOF[[#This Row],[Branch]],Branch[SortCode],0))</f>
        <v>Dublin</v>
      </c>
      <c r="G2583" t="str">
        <f>INDEX(Branch[Branch],MATCH(SOF[[#This Row],[Branch]],Branch[SortCode],0))</f>
        <v>Grafton Street</v>
      </c>
      <c r="V2583">
        <v>990610</v>
      </c>
      <c r="W2583" t="str">
        <f t="shared" si="45"/>
        <v>96101050</v>
      </c>
    </row>
    <row r="2584" spans="1:23" x14ac:dyDescent="0.55000000000000004">
      <c r="A2584" s="21" t="b">
        <f>SOF[[#This Row],[RepDate]]='Monthly-Individual-Data'!A2589</f>
        <v>0</v>
      </c>
      <c r="B2584" s="21">
        <v>44593</v>
      </c>
      <c r="C2584" t="s">
        <v>194</v>
      </c>
      <c r="D2584" t="s">
        <v>183</v>
      </c>
      <c r="E2584">
        <v>146</v>
      </c>
      <c r="F2584" t="str">
        <f>INDEX(Branch[Area],MATCH(SOF[[#This Row],[Branch]],Branch[SortCode],0))</f>
        <v>Dublin</v>
      </c>
      <c r="G2584" t="str">
        <f>INDEX(Branch[Branch],MATCH(SOF[[#This Row],[Branch]],Branch[SortCode],0))</f>
        <v>Grafton Street</v>
      </c>
      <c r="V2584">
        <v>990610</v>
      </c>
      <c r="W2584" t="str">
        <f t="shared" si="45"/>
        <v>96101050</v>
      </c>
    </row>
    <row r="2585" spans="1:23" x14ac:dyDescent="0.55000000000000004">
      <c r="A2585" s="21" t="b">
        <f>SOF[[#This Row],[RepDate]]='Monthly-Individual-Data'!A2590</f>
        <v>0</v>
      </c>
      <c r="B2585" s="21">
        <v>44593</v>
      </c>
      <c r="C2585" t="s">
        <v>210</v>
      </c>
      <c r="D2585" t="s">
        <v>109</v>
      </c>
      <c r="E2585">
        <v>17</v>
      </c>
      <c r="F2585" t="str">
        <f>INDEX(Branch[Area],MATCH(SOF[[#This Row],[Branch]],Branch[SortCode],0))</f>
        <v>Dublin</v>
      </c>
      <c r="G2585" t="str">
        <f>INDEX(Branch[Branch],MATCH(SOF[[#This Row],[Branch]],Branch[SortCode],0))</f>
        <v>Walkinstown</v>
      </c>
      <c r="V2585">
        <v>990612</v>
      </c>
      <c r="W2585" t="str">
        <f t="shared" si="45"/>
        <v>25612890</v>
      </c>
    </row>
    <row r="2586" spans="1:23" x14ac:dyDescent="0.55000000000000004">
      <c r="A2586" s="21" t="b">
        <f>SOF[[#This Row],[RepDate]]='Monthly-Individual-Data'!A2591</f>
        <v>0</v>
      </c>
      <c r="B2586" s="21">
        <v>44593</v>
      </c>
      <c r="C2586" t="s">
        <v>210</v>
      </c>
      <c r="D2586" t="s">
        <v>168</v>
      </c>
      <c r="E2586">
        <v>122</v>
      </c>
      <c r="F2586" t="str">
        <f>INDEX(Branch[Area],MATCH(SOF[[#This Row],[Branch]],Branch[SortCode],0))</f>
        <v>Dublin</v>
      </c>
      <c r="G2586" t="str">
        <f>INDEX(Branch[Branch],MATCH(SOF[[#This Row],[Branch]],Branch[SortCode],0))</f>
        <v>Walkinstown</v>
      </c>
      <c r="V2586">
        <v>990612</v>
      </c>
      <c r="W2586" t="str">
        <f t="shared" si="45"/>
        <v>25612890</v>
      </c>
    </row>
    <row r="2587" spans="1:23" x14ac:dyDescent="0.55000000000000004">
      <c r="A2587" s="21" t="b">
        <f>SOF[[#This Row],[RepDate]]='Monthly-Individual-Data'!A2592</f>
        <v>0</v>
      </c>
      <c r="B2587" s="21">
        <v>44593</v>
      </c>
      <c r="C2587" t="s">
        <v>210</v>
      </c>
      <c r="D2587" t="s">
        <v>169</v>
      </c>
      <c r="E2587">
        <v>121</v>
      </c>
      <c r="F2587" t="str">
        <f>INDEX(Branch[Area],MATCH(SOF[[#This Row],[Branch]],Branch[SortCode],0))</f>
        <v>Dublin</v>
      </c>
      <c r="G2587" t="str">
        <f>INDEX(Branch[Branch],MATCH(SOF[[#This Row],[Branch]],Branch[SortCode],0))</f>
        <v>Walkinstown</v>
      </c>
      <c r="V2587">
        <v>990612</v>
      </c>
      <c r="W2587" t="str">
        <f t="shared" si="45"/>
        <v>25612890</v>
      </c>
    </row>
    <row r="2588" spans="1:23" x14ac:dyDescent="0.55000000000000004">
      <c r="A2588" s="21" t="b">
        <f>SOF[[#This Row],[RepDate]]='Monthly-Individual-Data'!A2593</f>
        <v>0</v>
      </c>
      <c r="B2588" s="21">
        <v>44593</v>
      </c>
      <c r="C2588" t="s">
        <v>210</v>
      </c>
      <c r="D2588" t="s">
        <v>171</v>
      </c>
      <c r="E2588">
        <v>2</v>
      </c>
      <c r="F2588" t="str">
        <f>INDEX(Branch[Area],MATCH(SOF[[#This Row],[Branch]],Branch[SortCode],0))</f>
        <v>Dublin</v>
      </c>
      <c r="G2588" t="str">
        <f>INDEX(Branch[Branch],MATCH(SOF[[#This Row],[Branch]],Branch[SortCode],0))</f>
        <v>Walkinstown</v>
      </c>
      <c r="V2588">
        <v>990612</v>
      </c>
      <c r="W2588" t="str">
        <f t="shared" si="45"/>
        <v>25612890</v>
      </c>
    </row>
    <row r="2589" spans="1:23" x14ac:dyDescent="0.55000000000000004">
      <c r="A2589" s="21" t="b">
        <f>SOF[[#This Row],[RepDate]]='Monthly-Individual-Data'!A2594</f>
        <v>0</v>
      </c>
      <c r="B2589" s="21">
        <v>44593</v>
      </c>
      <c r="C2589" t="s">
        <v>210</v>
      </c>
      <c r="D2589" t="s">
        <v>175</v>
      </c>
      <c r="E2589">
        <v>3</v>
      </c>
      <c r="F2589" t="str">
        <f>INDEX(Branch[Area],MATCH(SOF[[#This Row],[Branch]],Branch[SortCode],0))</f>
        <v>Dublin</v>
      </c>
      <c r="G2589" t="str">
        <f>INDEX(Branch[Branch],MATCH(SOF[[#This Row],[Branch]],Branch[SortCode],0))</f>
        <v>Walkinstown</v>
      </c>
      <c r="V2589">
        <v>990612</v>
      </c>
      <c r="W2589" t="str">
        <f t="shared" si="45"/>
        <v>25612890</v>
      </c>
    </row>
    <row r="2590" spans="1:23" x14ac:dyDescent="0.55000000000000004">
      <c r="A2590" s="21" t="b">
        <f>SOF[[#This Row],[RepDate]]='Monthly-Individual-Data'!A2595</f>
        <v>0</v>
      </c>
      <c r="B2590" s="21">
        <v>44593</v>
      </c>
      <c r="C2590" t="s">
        <v>210</v>
      </c>
      <c r="D2590" t="s">
        <v>182</v>
      </c>
      <c r="E2590">
        <v>94</v>
      </c>
      <c r="F2590" t="str">
        <f>INDEX(Branch[Area],MATCH(SOF[[#This Row],[Branch]],Branch[SortCode],0))</f>
        <v>Dublin</v>
      </c>
      <c r="G2590" t="str">
        <f>INDEX(Branch[Branch],MATCH(SOF[[#This Row],[Branch]],Branch[SortCode],0))</f>
        <v>Walkinstown</v>
      </c>
      <c r="V2590">
        <v>990612</v>
      </c>
      <c r="W2590" t="str">
        <f t="shared" si="45"/>
        <v>25612890</v>
      </c>
    </row>
    <row r="2591" spans="1:23" x14ac:dyDescent="0.55000000000000004">
      <c r="A2591" s="21" t="b">
        <f>SOF[[#This Row],[RepDate]]='Monthly-Individual-Data'!A2596</f>
        <v>0</v>
      </c>
      <c r="B2591" s="21">
        <v>44593</v>
      </c>
      <c r="C2591" t="s">
        <v>210</v>
      </c>
      <c r="D2591" t="s">
        <v>183</v>
      </c>
      <c r="E2591">
        <v>101</v>
      </c>
      <c r="F2591" t="str">
        <f>INDEX(Branch[Area],MATCH(SOF[[#This Row],[Branch]],Branch[SortCode],0))</f>
        <v>Dublin</v>
      </c>
      <c r="G2591" t="str">
        <f>INDEX(Branch[Branch],MATCH(SOF[[#This Row],[Branch]],Branch[SortCode],0))</f>
        <v>Walkinstown</v>
      </c>
      <c r="V2591">
        <v>990612</v>
      </c>
      <c r="W2591" t="str">
        <f t="shared" si="45"/>
        <v>25612890</v>
      </c>
    </row>
    <row r="2592" spans="1:23" x14ac:dyDescent="0.55000000000000004">
      <c r="A2592" s="21" t="b">
        <f>SOF[[#This Row],[RepDate]]='Monthly-Individual-Data'!A2597</f>
        <v>0</v>
      </c>
      <c r="B2592" s="21">
        <v>44593</v>
      </c>
      <c r="C2592" t="s">
        <v>186</v>
      </c>
      <c r="D2592" t="s">
        <v>109</v>
      </c>
      <c r="E2592">
        <v>11</v>
      </c>
      <c r="F2592" t="str">
        <f>INDEX(Branch[Area],MATCH(SOF[[#This Row],[Branch]],Branch[SortCode],0))</f>
        <v>Dublin</v>
      </c>
      <c r="G2592" t="str">
        <f>INDEX(Branch[Branch],MATCH(SOF[[#This Row],[Branch]],Branch[SortCode],0))</f>
        <v>Artane</v>
      </c>
      <c r="V2592">
        <v>990616</v>
      </c>
      <c r="W2592" t="str">
        <f t="shared" si="45"/>
        <v>16161130</v>
      </c>
    </row>
    <row r="2593" spans="1:23" x14ac:dyDescent="0.55000000000000004">
      <c r="A2593" s="21" t="b">
        <f>SOF[[#This Row],[RepDate]]='Monthly-Individual-Data'!A2598</f>
        <v>0</v>
      </c>
      <c r="B2593" s="21">
        <v>44593</v>
      </c>
      <c r="C2593" t="s">
        <v>186</v>
      </c>
      <c r="D2593" t="s">
        <v>169</v>
      </c>
      <c r="E2593">
        <v>58</v>
      </c>
      <c r="F2593" t="str">
        <f>INDEX(Branch[Area],MATCH(SOF[[#This Row],[Branch]],Branch[SortCode],0))</f>
        <v>Dublin</v>
      </c>
      <c r="G2593" t="str">
        <f>INDEX(Branch[Branch],MATCH(SOF[[#This Row],[Branch]],Branch[SortCode],0))</f>
        <v>Artane</v>
      </c>
      <c r="V2593">
        <v>990616</v>
      </c>
      <c r="W2593" t="str">
        <f t="shared" si="45"/>
        <v>16161130</v>
      </c>
    </row>
    <row r="2594" spans="1:23" x14ac:dyDescent="0.55000000000000004">
      <c r="A2594" s="21" t="b">
        <f>SOF[[#This Row],[RepDate]]='Monthly-Individual-Data'!A2599</f>
        <v>0</v>
      </c>
      <c r="B2594" s="21">
        <v>44593</v>
      </c>
      <c r="C2594" t="s">
        <v>186</v>
      </c>
      <c r="D2594" t="s">
        <v>171</v>
      </c>
      <c r="E2594">
        <v>44</v>
      </c>
      <c r="F2594" t="str">
        <f>INDEX(Branch[Area],MATCH(SOF[[#This Row],[Branch]],Branch[SortCode],0))</f>
        <v>Dublin</v>
      </c>
      <c r="G2594" t="str">
        <f>INDEX(Branch[Branch],MATCH(SOF[[#This Row],[Branch]],Branch[SortCode],0))</f>
        <v>Artane</v>
      </c>
      <c r="V2594">
        <v>990616</v>
      </c>
      <c r="W2594" t="str">
        <f t="shared" si="45"/>
        <v>16161130</v>
      </c>
    </row>
    <row r="2595" spans="1:23" x14ac:dyDescent="0.55000000000000004">
      <c r="A2595" s="21" t="b">
        <f>SOF[[#This Row],[RepDate]]='Monthly-Individual-Data'!A2600</f>
        <v>0</v>
      </c>
      <c r="B2595" s="21">
        <v>44593</v>
      </c>
      <c r="C2595" t="s">
        <v>186</v>
      </c>
      <c r="D2595" t="s">
        <v>172</v>
      </c>
      <c r="E2595">
        <v>16</v>
      </c>
      <c r="F2595" t="str">
        <f>INDEX(Branch[Area],MATCH(SOF[[#This Row],[Branch]],Branch[SortCode],0))</f>
        <v>Dublin</v>
      </c>
      <c r="G2595" t="str">
        <f>INDEX(Branch[Branch],MATCH(SOF[[#This Row],[Branch]],Branch[SortCode],0))</f>
        <v>Artane</v>
      </c>
      <c r="V2595">
        <v>990616</v>
      </c>
      <c r="W2595" t="str">
        <f t="shared" si="45"/>
        <v>16161130</v>
      </c>
    </row>
    <row r="2596" spans="1:23" x14ac:dyDescent="0.55000000000000004">
      <c r="A2596" s="21" t="b">
        <f>SOF[[#This Row],[RepDate]]='Monthly-Individual-Data'!A2601</f>
        <v>0</v>
      </c>
      <c r="B2596" s="21">
        <v>44593</v>
      </c>
      <c r="C2596" t="s">
        <v>186</v>
      </c>
      <c r="D2596" t="s">
        <v>174</v>
      </c>
      <c r="E2596">
        <v>114</v>
      </c>
      <c r="F2596" t="str">
        <f>INDEX(Branch[Area],MATCH(SOF[[#This Row],[Branch]],Branch[SortCode],0))</f>
        <v>Dublin</v>
      </c>
      <c r="G2596" t="str">
        <f>INDEX(Branch[Branch],MATCH(SOF[[#This Row],[Branch]],Branch[SortCode],0))</f>
        <v>Artane</v>
      </c>
      <c r="V2596">
        <v>990616</v>
      </c>
      <c r="W2596" t="str">
        <f t="shared" si="45"/>
        <v>16161130</v>
      </c>
    </row>
    <row r="2597" spans="1:23" x14ac:dyDescent="0.55000000000000004">
      <c r="A2597" s="21" t="b">
        <f>SOF[[#This Row],[RepDate]]='Monthly-Individual-Data'!A2602</f>
        <v>0</v>
      </c>
      <c r="B2597" s="21">
        <v>44593</v>
      </c>
      <c r="C2597" t="s">
        <v>186</v>
      </c>
      <c r="D2597" t="s">
        <v>175</v>
      </c>
      <c r="E2597">
        <v>21</v>
      </c>
      <c r="F2597" t="str">
        <f>INDEX(Branch[Area],MATCH(SOF[[#This Row],[Branch]],Branch[SortCode],0))</f>
        <v>Dublin</v>
      </c>
      <c r="G2597" t="str">
        <f>INDEX(Branch[Branch],MATCH(SOF[[#This Row],[Branch]],Branch[SortCode],0))</f>
        <v>Artane</v>
      </c>
      <c r="V2597">
        <v>990616</v>
      </c>
      <c r="W2597" t="str">
        <f t="shared" si="45"/>
        <v>16161130</v>
      </c>
    </row>
    <row r="2598" spans="1:23" x14ac:dyDescent="0.55000000000000004">
      <c r="A2598" s="21" t="b">
        <f>SOF[[#This Row],[RepDate]]='Monthly-Individual-Data'!A2603</f>
        <v>0</v>
      </c>
      <c r="B2598" s="21">
        <v>44593</v>
      </c>
      <c r="C2598" t="s">
        <v>186</v>
      </c>
      <c r="D2598" t="s">
        <v>179</v>
      </c>
      <c r="E2598">
        <v>110</v>
      </c>
      <c r="F2598" t="str">
        <f>INDEX(Branch[Area],MATCH(SOF[[#This Row],[Branch]],Branch[SortCode],0))</f>
        <v>Dublin</v>
      </c>
      <c r="G2598" t="str">
        <f>INDEX(Branch[Branch],MATCH(SOF[[#This Row],[Branch]],Branch[SortCode],0))</f>
        <v>Artane</v>
      </c>
      <c r="V2598">
        <v>990616</v>
      </c>
      <c r="W2598" t="str">
        <f t="shared" si="45"/>
        <v>16161130</v>
      </c>
    </row>
    <row r="2599" spans="1:23" x14ac:dyDescent="0.55000000000000004">
      <c r="A2599" s="21" t="b">
        <f>SOF[[#This Row],[RepDate]]='Monthly-Individual-Data'!A2604</f>
        <v>0</v>
      </c>
      <c r="B2599" s="21">
        <v>44593</v>
      </c>
      <c r="C2599" t="s">
        <v>186</v>
      </c>
      <c r="D2599" t="s">
        <v>180</v>
      </c>
      <c r="E2599">
        <v>113</v>
      </c>
      <c r="F2599" t="str">
        <f>INDEX(Branch[Area],MATCH(SOF[[#This Row],[Branch]],Branch[SortCode],0))</f>
        <v>Dublin</v>
      </c>
      <c r="G2599" t="str">
        <f>INDEX(Branch[Branch],MATCH(SOF[[#This Row],[Branch]],Branch[SortCode],0))</f>
        <v>Artane</v>
      </c>
      <c r="V2599">
        <v>990616</v>
      </c>
      <c r="W2599" t="str">
        <f t="shared" si="45"/>
        <v>16161130</v>
      </c>
    </row>
    <row r="2600" spans="1:23" x14ac:dyDescent="0.55000000000000004">
      <c r="A2600" s="21" t="b">
        <f>SOF[[#This Row],[RepDate]]='Monthly-Individual-Data'!A2605</f>
        <v>0</v>
      </c>
      <c r="B2600" s="21">
        <v>44593</v>
      </c>
      <c r="C2600" t="s">
        <v>186</v>
      </c>
      <c r="D2600" t="s">
        <v>183</v>
      </c>
      <c r="E2600">
        <v>67</v>
      </c>
      <c r="F2600" t="str">
        <f>INDEX(Branch[Area],MATCH(SOF[[#This Row],[Branch]],Branch[SortCode],0))</f>
        <v>Dublin</v>
      </c>
      <c r="G2600" t="str">
        <f>INDEX(Branch[Branch],MATCH(SOF[[#This Row],[Branch]],Branch[SortCode],0))</f>
        <v>Artane</v>
      </c>
      <c r="V2600">
        <v>990616</v>
      </c>
      <c r="W2600" t="str">
        <f t="shared" si="45"/>
        <v>16161130</v>
      </c>
    </row>
    <row r="2601" spans="1:23" x14ac:dyDescent="0.55000000000000004">
      <c r="A2601" s="21" t="b">
        <f>SOF[[#This Row],[RepDate]]='Monthly-Individual-Data'!A2606</f>
        <v>0</v>
      </c>
      <c r="B2601" s="21">
        <v>44593</v>
      </c>
      <c r="C2601" t="s">
        <v>209</v>
      </c>
      <c r="D2601" t="s">
        <v>109</v>
      </c>
      <c r="E2601">
        <v>127</v>
      </c>
      <c r="F2601" t="str">
        <f>INDEX(Branch[Area],MATCH(SOF[[#This Row],[Branch]],Branch[SortCode],0))</f>
        <v>Dublin</v>
      </c>
      <c r="G2601" t="str">
        <f>INDEX(Branch[Branch],MATCH(SOF[[#This Row],[Branch]],Branch[SortCode],0))</f>
        <v>Dundrum</v>
      </c>
      <c r="V2601">
        <v>990620</v>
      </c>
      <c r="W2601" t="str">
        <f t="shared" si="45"/>
        <v>24620900</v>
      </c>
    </row>
    <row r="2602" spans="1:23" x14ac:dyDescent="0.55000000000000004">
      <c r="A2602" s="21" t="b">
        <f>SOF[[#This Row],[RepDate]]='Monthly-Individual-Data'!A2607</f>
        <v>0</v>
      </c>
      <c r="B2602" s="21">
        <v>44593</v>
      </c>
      <c r="C2602" t="s">
        <v>209</v>
      </c>
      <c r="D2602" t="s">
        <v>169</v>
      </c>
      <c r="E2602">
        <v>120</v>
      </c>
      <c r="F2602" t="str">
        <f>INDEX(Branch[Area],MATCH(SOF[[#This Row],[Branch]],Branch[SortCode],0))</f>
        <v>Dublin</v>
      </c>
      <c r="G2602" t="str">
        <f>INDEX(Branch[Branch],MATCH(SOF[[#This Row],[Branch]],Branch[SortCode],0))</f>
        <v>Dundrum</v>
      </c>
      <c r="V2602">
        <v>990620</v>
      </c>
      <c r="W2602" t="str">
        <f t="shared" si="45"/>
        <v>24620900</v>
      </c>
    </row>
    <row r="2603" spans="1:23" x14ac:dyDescent="0.55000000000000004">
      <c r="A2603" s="21" t="b">
        <f>SOF[[#This Row],[RepDate]]='Monthly-Individual-Data'!A2608</f>
        <v>0</v>
      </c>
      <c r="B2603" s="21">
        <v>44593</v>
      </c>
      <c r="C2603" t="s">
        <v>209</v>
      </c>
      <c r="D2603" t="s">
        <v>171</v>
      </c>
      <c r="E2603">
        <v>12</v>
      </c>
      <c r="F2603" t="str">
        <f>INDEX(Branch[Area],MATCH(SOF[[#This Row],[Branch]],Branch[SortCode],0))</f>
        <v>Dublin</v>
      </c>
      <c r="G2603" t="str">
        <f>INDEX(Branch[Branch],MATCH(SOF[[#This Row],[Branch]],Branch[SortCode],0))</f>
        <v>Dundrum</v>
      </c>
      <c r="V2603">
        <v>990620</v>
      </c>
      <c r="W2603" t="str">
        <f t="shared" si="45"/>
        <v>24620900</v>
      </c>
    </row>
    <row r="2604" spans="1:23" x14ac:dyDescent="0.55000000000000004">
      <c r="A2604" s="21" t="b">
        <f>SOF[[#This Row],[RepDate]]='Monthly-Individual-Data'!A2609</f>
        <v>0</v>
      </c>
      <c r="B2604" s="21">
        <v>44593</v>
      </c>
      <c r="C2604" t="s">
        <v>209</v>
      </c>
      <c r="D2604" t="s">
        <v>174</v>
      </c>
      <c r="E2604">
        <v>103</v>
      </c>
      <c r="F2604" t="str">
        <f>INDEX(Branch[Area],MATCH(SOF[[#This Row],[Branch]],Branch[SortCode],0))</f>
        <v>Dublin</v>
      </c>
      <c r="G2604" t="str">
        <f>INDEX(Branch[Branch],MATCH(SOF[[#This Row],[Branch]],Branch[SortCode],0))</f>
        <v>Dundrum</v>
      </c>
      <c r="V2604">
        <v>990620</v>
      </c>
      <c r="W2604" t="str">
        <f t="shared" si="45"/>
        <v>24620900</v>
      </c>
    </row>
    <row r="2605" spans="1:23" x14ac:dyDescent="0.55000000000000004">
      <c r="A2605" s="21" t="b">
        <f>SOF[[#This Row],[RepDate]]='Monthly-Individual-Data'!A2610</f>
        <v>0</v>
      </c>
      <c r="B2605" s="21">
        <v>44593</v>
      </c>
      <c r="C2605" t="s">
        <v>225</v>
      </c>
      <c r="D2605" t="s">
        <v>109</v>
      </c>
      <c r="E2605">
        <v>65</v>
      </c>
      <c r="F2605" t="str">
        <f>INDEX(Branch[Area],MATCH(SOF[[#This Row],[Branch]],Branch[SortCode],0))</f>
        <v>Dublin</v>
      </c>
      <c r="G2605" t="str">
        <f>INDEX(Branch[Branch],MATCH(SOF[[#This Row],[Branch]],Branch[SortCode],0))</f>
        <v>Bray</v>
      </c>
      <c r="V2605">
        <v>990623</v>
      </c>
      <c r="W2605" t="str">
        <f t="shared" si="45"/>
        <v>40623740</v>
      </c>
    </row>
    <row r="2606" spans="1:23" x14ac:dyDescent="0.55000000000000004">
      <c r="A2606" s="21" t="b">
        <f>SOF[[#This Row],[RepDate]]='Monthly-Individual-Data'!A2611</f>
        <v>0</v>
      </c>
      <c r="B2606" s="21">
        <v>44593</v>
      </c>
      <c r="C2606" t="s">
        <v>225</v>
      </c>
      <c r="D2606" t="s">
        <v>168</v>
      </c>
      <c r="E2606">
        <v>60</v>
      </c>
      <c r="F2606" t="str">
        <f>INDEX(Branch[Area],MATCH(SOF[[#This Row],[Branch]],Branch[SortCode],0))</f>
        <v>Dublin</v>
      </c>
      <c r="G2606" t="str">
        <f>INDEX(Branch[Branch],MATCH(SOF[[#This Row],[Branch]],Branch[SortCode],0))</f>
        <v>Bray</v>
      </c>
      <c r="V2606">
        <v>990623</v>
      </c>
      <c r="W2606" t="str">
        <f t="shared" si="45"/>
        <v>40623740</v>
      </c>
    </row>
    <row r="2607" spans="1:23" x14ac:dyDescent="0.55000000000000004">
      <c r="A2607" s="21" t="b">
        <f>SOF[[#This Row],[RepDate]]='Monthly-Individual-Data'!A2612</f>
        <v>0</v>
      </c>
      <c r="B2607" s="21">
        <v>44593</v>
      </c>
      <c r="C2607" t="s">
        <v>225</v>
      </c>
      <c r="D2607" t="s">
        <v>169</v>
      </c>
      <c r="E2607">
        <v>56</v>
      </c>
      <c r="F2607" t="str">
        <f>INDEX(Branch[Area],MATCH(SOF[[#This Row],[Branch]],Branch[SortCode],0))</f>
        <v>Dublin</v>
      </c>
      <c r="G2607" t="str">
        <f>INDEX(Branch[Branch],MATCH(SOF[[#This Row],[Branch]],Branch[SortCode],0))</f>
        <v>Bray</v>
      </c>
      <c r="V2607">
        <v>990623</v>
      </c>
      <c r="W2607" t="str">
        <f t="shared" si="45"/>
        <v>40623740</v>
      </c>
    </row>
    <row r="2608" spans="1:23" x14ac:dyDescent="0.55000000000000004">
      <c r="A2608" s="21" t="b">
        <f>SOF[[#This Row],[RepDate]]='Monthly-Individual-Data'!A2613</f>
        <v>0</v>
      </c>
      <c r="B2608" s="21">
        <v>44593</v>
      </c>
      <c r="C2608" t="s">
        <v>225</v>
      </c>
      <c r="D2608" t="s">
        <v>175</v>
      </c>
      <c r="E2608">
        <v>128</v>
      </c>
      <c r="F2608" t="str">
        <f>INDEX(Branch[Area],MATCH(SOF[[#This Row],[Branch]],Branch[SortCode],0))</f>
        <v>Dublin</v>
      </c>
      <c r="G2608" t="str">
        <f>INDEX(Branch[Branch],MATCH(SOF[[#This Row],[Branch]],Branch[SortCode],0))</f>
        <v>Bray</v>
      </c>
      <c r="V2608">
        <v>990623</v>
      </c>
      <c r="W2608" t="str">
        <f t="shared" si="45"/>
        <v>40623740</v>
      </c>
    </row>
    <row r="2609" spans="1:23" x14ac:dyDescent="0.55000000000000004">
      <c r="A2609" s="21" t="b">
        <f>SOF[[#This Row],[RepDate]]='Monthly-Individual-Data'!A2614</f>
        <v>0</v>
      </c>
      <c r="B2609" s="21">
        <v>44593</v>
      </c>
      <c r="C2609" t="s">
        <v>221</v>
      </c>
      <c r="D2609" t="s">
        <v>109</v>
      </c>
      <c r="E2609">
        <v>126</v>
      </c>
      <c r="F2609" t="str">
        <f>INDEX(Branch[Area],MATCH(SOF[[#This Row],[Branch]],Branch[SortCode],0))</f>
        <v>Dublin</v>
      </c>
      <c r="G2609" t="str">
        <f>INDEX(Branch[Branch],MATCH(SOF[[#This Row],[Branch]],Branch[SortCode],0))</f>
        <v>Tallaght</v>
      </c>
      <c r="V2609">
        <v>990624</v>
      </c>
      <c r="W2609" t="str">
        <f t="shared" si="45"/>
        <v>36624780</v>
      </c>
    </row>
    <row r="2610" spans="1:23" x14ac:dyDescent="0.55000000000000004">
      <c r="A2610" s="21" t="b">
        <f>SOF[[#This Row],[RepDate]]='Monthly-Individual-Data'!A2615</f>
        <v>0</v>
      </c>
      <c r="B2610" s="21">
        <v>44593</v>
      </c>
      <c r="C2610" t="s">
        <v>221</v>
      </c>
      <c r="D2610" t="s">
        <v>169</v>
      </c>
      <c r="E2610">
        <v>77</v>
      </c>
      <c r="F2610" t="str">
        <f>INDEX(Branch[Area],MATCH(SOF[[#This Row],[Branch]],Branch[SortCode],0))</f>
        <v>Dublin</v>
      </c>
      <c r="G2610" t="str">
        <f>INDEX(Branch[Branch],MATCH(SOF[[#This Row],[Branch]],Branch[SortCode],0))</f>
        <v>Tallaght</v>
      </c>
      <c r="V2610">
        <v>990624</v>
      </c>
      <c r="W2610" t="str">
        <f t="shared" si="45"/>
        <v>36624780</v>
      </c>
    </row>
    <row r="2611" spans="1:23" x14ac:dyDescent="0.55000000000000004">
      <c r="A2611" s="21" t="b">
        <f>SOF[[#This Row],[RepDate]]='Monthly-Individual-Data'!A2616</f>
        <v>0</v>
      </c>
      <c r="B2611" s="21">
        <v>44593</v>
      </c>
      <c r="C2611" t="s">
        <v>221</v>
      </c>
      <c r="D2611" t="s">
        <v>174</v>
      </c>
      <c r="E2611">
        <v>83</v>
      </c>
      <c r="F2611" t="str">
        <f>INDEX(Branch[Area],MATCH(SOF[[#This Row],[Branch]],Branch[SortCode],0))</f>
        <v>Dublin</v>
      </c>
      <c r="G2611" t="str">
        <f>INDEX(Branch[Branch],MATCH(SOF[[#This Row],[Branch]],Branch[SortCode],0))</f>
        <v>Tallaght</v>
      </c>
      <c r="V2611">
        <v>990624</v>
      </c>
      <c r="W2611" t="str">
        <f t="shared" si="45"/>
        <v>36624780</v>
      </c>
    </row>
    <row r="2612" spans="1:23" x14ac:dyDescent="0.55000000000000004">
      <c r="A2612" s="21" t="b">
        <f>SOF[[#This Row],[RepDate]]='Monthly-Individual-Data'!A2617</f>
        <v>0</v>
      </c>
      <c r="B2612" s="21">
        <v>44593</v>
      </c>
      <c r="C2612" t="s">
        <v>221</v>
      </c>
      <c r="D2612" t="s">
        <v>175</v>
      </c>
      <c r="E2612">
        <v>17</v>
      </c>
      <c r="F2612" t="str">
        <f>INDEX(Branch[Area],MATCH(SOF[[#This Row],[Branch]],Branch[SortCode],0))</f>
        <v>Dublin</v>
      </c>
      <c r="G2612" t="str">
        <f>INDEX(Branch[Branch],MATCH(SOF[[#This Row],[Branch]],Branch[SortCode],0))</f>
        <v>Tallaght</v>
      </c>
      <c r="V2612">
        <v>990624</v>
      </c>
      <c r="W2612" t="str">
        <f t="shared" si="45"/>
        <v>36624780</v>
      </c>
    </row>
    <row r="2613" spans="1:23" x14ac:dyDescent="0.55000000000000004">
      <c r="A2613" s="21" t="b">
        <f>SOF[[#This Row],[RepDate]]='Monthly-Individual-Data'!A2618</f>
        <v>0</v>
      </c>
      <c r="B2613" s="21">
        <v>44593</v>
      </c>
      <c r="C2613" t="s">
        <v>189</v>
      </c>
      <c r="D2613" t="s">
        <v>109</v>
      </c>
      <c r="E2613">
        <v>11</v>
      </c>
      <c r="F2613" t="str">
        <f>INDEX(Branch[Area],MATCH(SOF[[#This Row],[Branch]],Branch[SortCode],0))</f>
        <v>Dublin</v>
      </c>
      <c r="G2613" t="str">
        <f>INDEX(Branch[Branch],MATCH(SOF[[#This Row],[Branch]],Branch[SortCode],0))</f>
        <v>Baggot St</v>
      </c>
      <c r="V2613">
        <v>990626</v>
      </c>
      <c r="W2613" t="str">
        <f t="shared" si="45"/>
        <v>46261100</v>
      </c>
    </row>
    <row r="2614" spans="1:23" x14ac:dyDescent="0.55000000000000004">
      <c r="A2614" s="21" t="b">
        <f>SOF[[#This Row],[RepDate]]='Monthly-Individual-Data'!A2619</f>
        <v>0</v>
      </c>
      <c r="B2614" s="21">
        <v>44593</v>
      </c>
      <c r="C2614" t="s">
        <v>189</v>
      </c>
      <c r="D2614" t="s">
        <v>169</v>
      </c>
      <c r="E2614">
        <v>137</v>
      </c>
      <c r="F2614" t="str">
        <f>INDEX(Branch[Area],MATCH(SOF[[#This Row],[Branch]],Branch[SortCode],0))</f>
        <v>Dublin</v>
      </c>
      <c r="G2614" t="str">
        <f>INDEX(Branch[Branch],MATCH(SOF[[#This Row],[Branch]],Branch[SortCode],0))</f>
        <v>Baggot St</v>
      </c>
      <c r="V2614">
        <v>990626</v>
      </c>
      <c r="W2614" t="str">
        <f t="shared" si="45"/>
        <v>46261100</v>
      </c>
    </row>
    <row r="2615" spans="1:23" x14ac:dyDescent="0.55000000000000004">
      <c r="A2615" s="21" t="b">
        <f>SOF[[#This Row],[RepDate]]='Monthly-Individual-Data'!A2620</f>
        <v>0</v>
      </c>
      <c r="B2615" s="21">
        <v>44593</v>
      </c>
      <c r="C2615" t="s">
        <v>189</v>
      </c>
      <c r="D2615" t="s">
        <v>172</v>
      </c>
      <c r="E2615">
        <v>142</v>
      </c>
      <c r="F2615" t="str">
        <f>INDEX(Branch[Area],MATCH(SOF[[#This Row],[Branch]],Branch[SortCode],0))</f>
        <v>Dublin</v>
      </c>
      <c r="G2615" t="str">
        <f>INDEX(Branch[Branch],MATCH(SOF[[#This Row],[Branch]],Branch[SortCode],0))</f>
        <v>Baggot St</v>
      </c>
      <c r="V2615">
        <v>990626</v>
      </c>
      <c r="W2615" t="str">
        <f t="shared" si="45"/>
        <v>46261100</v>
      </c>
    </row>
    <row r="2616" spans="1:23" x14ac:dyDescent="0.55000000000000004">
      <c r="A2616" s="21" t="b">
        <f>SOF[[#This Row],[RepDate]]='Monthly-Individual-Data'!A2621</f>
        <v>0</v>
      </c>
      <c r="B2616" s="21">
        <v>44593</v>
      </c>
      <c r="C2616" t="s">
        <v>189</v>
      </c>
      <c r="D2616" t="s">
        <v>175</v>
      </c>
      <c r="E2616">
        <v>91</v>
      </c>
      <c r="F2616" t="str">
        <f>INDEX(Branch[Area],MATCH(SOF[[#This Row],[Branch]],Branch[SortCode],0))</f>
        <v>Dublin</v>
      </c>
      <c r="G2616" t="str">
        <f>INDEX(Branch[Branch],MATCH(SOF[[#This Row],[Branch]],Branch[SortCode],0))</f>
        <v>Baggot St</v>
      </c>
      <c r="V2616">
        <v>990626</v>
      </c>
      <c r="W2616" t="str">
        <f t="shared" si="45"/>
        <v>46261100</v>
      </c>
    </row>
    <row r="2617" spans="1:23" x14ac:dyDescent="0.55000000000000004">
      <c r="A2617" s="21" t="b">
        <f>SOF[[#This Row],[RepDate]]='Monthly-Individual-Data'!A2622</f>
        <v>0</v>
      </c>
      <c r="B2617" s="21">
        <v>44593</v>
      </c>
      <c r="C2617" t="s">
        <v>206</v>
      </c>
      <c r="D2617" t="s">
        <v>109</v>
      </c>
      <c r="E2617">
        <v>102</v>
      </c>
      <c r="F2617" t="str">
        <f>INDEX(Branch[Area],MATCH(SOF[[#This Row],[Branch]],Branch[SortCode],0))</f>
        <v>Dublin</v>
      </c>
      <c r="G2617" t="str">
        <f>INDEX(Branch[Branch],MATCH(SOF[[#This Row],[Branch]],Branch[SortCode],0))</f>
        <v>Stillorgan</v>
      </c>
      <c r="V2617">
        <v>990629</v>
      </c>
      <c r="W2617" t="str">
        <f t="shared" si="45"/>
        <v>21629930</v>
      </c>
    </row>
    <row r="2618" spans="1:23" x14ac:dyDescent="0.55000000000000004">
      <c r="A2618" s="21" t="b">
        <f>SOF[[#This Row],[RepDate]]='Monthly-Individual-Data'!A2623</f>
        <v>0</v>
      </c>
      <c r="B2618" s="21">
        <v>44593</v>
      </c>
      <c r="C2618" t="s">
        <v>206</v>
      </c>
      <c r="D2618" t="s">
        <v>168</v>
      </c>
      <c r="E2618">
        <v>26</v>
      </c>
      <c r="F2618" t="str">
        <f>INDEX(Branch[Area],MATCH(SOF[[#This Row],[Branch]],Branch[SortCode],0))</f>
        <v>Dublin</v>
      </c>
      <c r="G2618" t="str">
        <f>INDEX(Branch[Branch],MATCH(SOF[[#This Row],[Branch]],Branch[SortCode],0))</f>
        <v>Stillorgan</v>
      </c>
      <c r="V2618">
        <v>990629</v>
      </c>
      <c r="W2618" t="str">
        <f t="shared" si="45"/>
        <v>21629930</v>
      </c>
    </row>
    <row r="2619" spans="1:23" x14ac:dyDescent="0.55000000000000004">
      <c r="A2619" s="21" t="b">
        <f>SOF[[#This Row],[RepDate]]='Monthly-Individual-Data'!A2624</f>
        <v>0</v>
      </c>
      <c r="B2619" s="21">
        <v>44593</v>
      </c>
      <c r="C2619" t="s">
        <v>206</v>
      </c>
      <c r="D2619" t="s">
        <v>169</v>
      </c>
      <c r="E2619">
        <v>71</v>
      </c>
      <c r="F2619" t="str">
        <f>INDEX(Branch[Area],MATCH(SOF[[#This Row],[Branch]],Branch[SortCode],0))</f>
        <v>Dublin</v>
      </c>
      <c r="G2619" t="str">
        <f>INDEX(Branch[Branch],MATCH(SOF[[#This Row],[Branch]],Branch[SortCode],0))</f>
        <v>Stillorgan</v>
      </c>
      <c r="V2619">
        <v>990629</v>
      </c>
      <c r="W2619" t="str">
        <f t="shared" si="45"/>
        <v>21629930</v>
      </c>
    </row>
    <row r="2620" spans="1:23" x14ac:dyDescent="0.55000000000000004">
      <c r="A2620" s="21" t="b">
        <f>SOF[[#This Row],[RepDate]]='Monthly-Individual-Data'!A2625</f>
        <v>0</v>
      </c>
      <c r="B2620" s="21">
        <v>44593</v>
      </c>
      <c r="C2620" t="s">
        <v>206</v>
      </c>
      <c r="D2620" t="s">
        <v>171</v>
      </c>
      <c r="E2620">
        <v>156</v>
      </c>
      <c r="F2620" t="str">
        <f>INDEX(Branch[Area],MATCH(SOF[[#This Row],[Branch]],Branch[SortCode],0))</f>
        <v>Dublin</v>
      </c>
      <c r="G2620" t="str">
        <f>INDEX(Branch[Branch],MATCH(SOF[[#This Row],[Branch]],Branch[SortCode],0))</f>
        <v>Stillorgan</v>
      </c>
      <c r="V2620">
        <v>990629</v>
      </c>
      <c r="W2620" t="str">
        <f t="shared" si="45"/>
        <v>21629930</v>
      </c>
    </row>
    <row r="2621" spans="1:23" x14ac:dyDescent="0.55000000000000004">
      <c r="A2621" s="21" t="b">
        <f>SOF[[#This Row],[RepDate]]='Monthly-Individual-Data'!A2626</f>
        <v>0</v>
      </c>
      <c r="B2621" s="21">
        <v>44593</v>
      </c>
      <c r="C2621" t="s">
        <v>206</v>
      </c>
      <c r="D2621" t="s">
        <v>174</v>
      </c>
      <c r="E2621">
        <v>31</v>
      </c>
      <c r="F2621" t="str">
        <f>INDEX(Branch[Area],MATCH(SOF[[#This Row],[Branch]],Branch[SortCode],0))</f>
        <v>Dublin</v>
      </c>
      <c r="G2621" t="str">
        <f>INDEX(Branch[Branch],MATCH(SOF[[#This Row],[Branch]],Branch[SortCode],0))</f>
        <v>Stillorgan</v>
      </c>
      <c r="V2621">
        <v>990629</v>
      </c>
      <c r="W2621" t="str">
        <f t="shared" si="45"/>
        <v>21629930</v>
      </c>
    </row>
    <row r="2622" spans="1:23" x14ac:dyDescent="0.55000000000000004">
      <c r="A2622" s="21" t="b">
        <f>SOF[[#This Row],[RepDate]]='Monthly-Individual-Data'!A2627</f>
        <v>0</v>
      </c>
      <c r="B2622" s="21">
        <v>44593</v>
      </c>
      <c r="C2622" t="s">
        <v>206</v>
      </c>
      <c r="D2622" t="s">
        <v>175</v>
      </c>
      <c r="E2622">
        <v>95</v>
      </c>
      <c r="F2622" t="str">
        <f>INDEX(Branch[Area],MATCH(SOF[[#This Row],[Branch]],Branch[SortCode],0))</f>
        <v>Dublin</v>
      </c>
      <c r="G2622" t="str">
        <f>INDEX(Branch[Branch],MATCH(SOF[[#This Row],[Branch]],Branch[SortCode],0))</f>
        <v>Stillorgan</v>
      </c>
      <c r="V2622">
        <v>990629</v>
      </c>
      <c r="W2622" t="str">
        <f t="shared" si="45"/>
        <v>21629930</v>
      </c>
    </row>
    <row r="2623" spans="1:23" x14ac:dyDescent="0.55000000000000004">
      <c r="A2623" s="21" t="b">
        <f>SOF[[#This Row],[RepDate]]='Monthly-Individual-Data'!A2628</f>
        <v>0</v>
      </c>
      <c r="B2623" s="21">
        <v>44593</v>
      </c>
      <c r="C2623" t="s">
        <v>206</v>
      </c>
      <c r="D2623" t="s">
        <v>176</v>
      </c>
      <c r="E2623">
        <v>116</v>
      </c>
      <c r="F2623" t="str">
        <f>INDEX(Branch[Area],MATCH(SOF[[#This Row],[Branch]],Branch[SortCode],0))</f>
        <v>Dublin</v>
      </c>
      <c r="G2623" t="str">
        <f>INDEX(Branch[Branch],MATCH(SOF[[#This Row],[Branch]],Branch[SortCode],0))</f>
        <v>Stillorgan</v>
      </c>
      <c r="V2623">
        <v>990629</v>
      </c>
      <c r="W2623" t="str">
        <f t="shared" si="45"/>
        <v>21629930</v>
      </c>
    </row>
    <row r="2624" spans="1:23" x14ac:dyDescent="0.55000000000000004">
      <c r="A2624" s="21" t="b">
        <f>SOF[[#This Row],[RepDate]]='Monthly-Individual-Data'!A2629</f>
        <v>0</v>
      </c>
      <c r="B2624" s="21">
        <v>44593</v>
      </c>
      <c r="C2624" t="s">
        <v>206</v>
      </c>
      <c r="D2624" t="s">
        <v>179</v>
      </c>
      <c r="E2624">
        <v>70</v>
      </c>
      <c r="F2624" t="str">
        <f>INDEX(Branch[Area],MATCH(SOF[[#This Row],[Branch]],Branch[SortCode],0))</f>
        <v>Dublin</v>
      </c>
      <c r="G2624" t="str">
        <f>INDEX(Branch[Branch],MATCH(SOF[[#This Row],[Branch]],Branch[SortCode],0))</f>
        <v>Stillorgan</v>
      </c>
      <c r="V2624">
        <v>990629</v>
      </c>
      <c r="W2624" t="str">
        <f t="shared" si="45"/>
        <v>21629930</v>
      </c>
    </row>
    <row r="2625" spans="1:23" x14ac:dyDescent="0.55000000000000004">
      <c r="A2625" s="21" t="b">
        <f>SOF[[#This Row],[RepDate]]='Monthly-Individual-Data'!A2630</f>
        <v>0</v>
      </c>
      <c r="B2625" s="21">
        <v>44593</v>
      </c>
      <c r="C2625" t="s">
        <v>206</v>
      </c>
      <c r="D2625" t="s">
        <v>180</v>
      </c>
      <c r="E2625">
        <v>133</v>
      </c>
      <c r="F2625" t="str">
        <f>INDEX(Branch[Area],MATCH(SOF[[#This Row],[Branch]],Branch[SortCode],0))</f>
        <v>Dublin</v>
      </c>
      <c r="G2625" t="str">
        <f>INDEX(Branch[Branch],MATCH(SOF[[#This Row],[Branch]],Branch[SortCode],0))</f>
        <v>Stillorgan</v>
      </c>
      <c r="V2625">
        <v>990629</v>
      </c>
      <c r="W2625" t="str">
        <f t="shared" si="45"/>
        <v>21629930</v>
      </c>
    </row>
    <row r="2626" spans="1:23" x14ac:dyDescent="0.55000000000000004">
      <c r="A2626" s="21" t="b">
        <f>SOF[[#This Row],[RepDate]]='Monthly-Individual-Data'!A2631</f>
        <v>0</v>
      </c>
      <c r="B2626" s="21">
        <v>44593</v>
      </c>
      <c r="C2626" t="s">
        <v>206</v>
      </c>
      <c r="D2626" t="s">
        <v>181</v>
      </c>
      <c r="E2626">
        <v>107</v>
      </c>
      <c r="F2626" t="str">
        <f>INDEX(Branch[Area],MATCH(SOF[[#This Row],[Branch]],Branch[SortCode],0))</f>
        <v>Dublin</v>
      </c>
      <c r="G2626" t="str">
        <f>INDEX(Branch[Branch],MATCH(SOF[[#This Row],[Branch]],Branch[SortCode],0))</f>
        <v>Stillorgan</v>
      </c>
      <c r="V2626">
        <v>990629</v>
      </c>
      <c r="W2626" t="str">
        <f t="shared" si="45"/>
        <v>21629930</v>
      </c>
    </row>
    <row r="2627" spans="1:23" x14ac:dyDescent="0.55000000000000004">
      <c r="A2627" s="21" t="b">
        <f>SOF[[#This Row],[RepDate]]='Monthly-Individual-Data'!A2632</f>
        <v>0</v>
      </c>
      <c r="B2627" s="21">
        <v>44593</v>
      </c>
      <c r="C2627" t="s">
        <v>206</v>
      </c>
      <c r="D2627" t="s">
        <v>185</v>
      </c>
      <c r="E2627">
        <v>42</v>
      </c>
      <c r="F2627" t="str">
        <f>INDEX(Branch[Area],MATCH(SOF[[#This Row],[Branch]],Branch[SortCode],0))</f>
        <v>Dublin</v>
      </c>
      <c r="G2627" t="str">
        <f>INDEX(Branch[Branch],MATCH(SOF[[#This Row],[Branch]],Branch[SortCode],0))</f>
        <v>Stillorgan</v>
      </c>
      <c r="V2627">
        <v>990629</v>
      </c>
      <c r="W2627" t="str">
        <f t="shared" ref="W2627:W2690" si="46">VLOOKUP(V2627,R:S,2,0)</f>
        <v>21629930</v>
      </c>
    </row>
    <row r="2628" spans="1:23" x14ac:dyDescent="0.55000000000000004">
      <c r="A2628" s="21" t="b">
        <f>SOF[[#This Row],[RepDate]]='Monthly-Individual-Data'!A2633</f>
        <v>0</v>
      </c>
      <c r="B2628" s="21">
        <v>44593</v>
      </c>
      <c r="C2628" t="s">
        <v>187</v>
      </c>
      <c r="D2628" t="s">
        <v>109</v>
      </c>
      <c r="E2628">
        <v>68</v>
      </c>
      <c r="F2628" t="str">
        <f>INDEX(Branch[Area],MATCH(SOF[[#This Row],[Branch]],Branch[SortCode],0))</f>
        <v>Dublin</v>
      </c>
      <c r="G2628" t="str">
        <f>INDEX(Branch[Branch],MATCH(SOF[[#This Row],[Branch]],Branch[SortCode],0))</f>
        <v>Raheny</v>
      </c>
      <c r="V2628">
        <v>990641</v>
      </c>
      <c r="W2628" t="str">
        <f t="shared" si="46"/>
        <v>26411120</v>
      </c>
    </row>
    <row r="2629" spans="1:23" x14ac:dyDescent="0.55000000000000004">
      <c r="A2629" s="21" t="b">
        <f>SOF[[#This Row],[RepDate]]='Monthly-Individual-Data'!A2634</f>
        <v>0</v>
      </c>
      <c r="B2629" s="21">
        <v>44593</v>
      </c>
      <c r="C2629" t="s">
        <v>187</v>
      </c>
      <c r="D2629" t="s">
        <v>169</v>
      </c>
      <c r="E2629">
        <v>44</v>
      </c>
      <c r="F2629" t="str">
        <f>INDEX(Branch[Area],MATCH(SOF[[#This Row],[Branch]],Branch[SortCode],0))</f>
        <v>Dublin</v>
      </c>
      <c r="G2629" t="str">
        <f>INDEX(Branch[Branch],MATCH(SOF[[#This Row],[Branch]],Branch[SortCode],0))</f>
        <v>Raheny</v>
      </c>
      <c r="V2629">
        <v>990641</v>
      </c>
      <c r="W2629" t="str">
        <f t="shared" si="46"/>
        <v>26411120</v>
      </c>
    </row>
    <row r="2630" spans="1:23" x14ac:dyDescent="0.55000000000000004">
      <c r="A2630" s="21" t="b">
        <f>SOF[[#This Row],[RepDate]]='Monthly-Individual-Data'!A2635</f>
        <v>0</v>
      </c>
      <c r="B2630" s="21">
        <v>44593</v>
      </c>
      <c r="C2630" t="s">
        <v>187</v>
      </c>
      <c r="D2630" t="s">
        <v>171</v>
      </c>
      <c r="E2630">
        <v>32</v>
      </c>
      <c r="F2630" t="str">
        <f>INDEX(Branch[Area],MATCH(SOF[[#This Row],[Branch]],Branch[SortCode],0))</f>
        <v>Dublin</v>
      </c>
      <c r="G2630" t="str">
        <f>INDEX(Branch[Branch],MATCH(SOF[[#This Row],[Branch]],Branch[SortCode],0))</f>
        <v>Raheny</v>
      </c>
      <c r="V2630">
        <v>990641</v>
      </c>
      <c r="W2630" t="str">
        <f t="shared" si="46"/>
        <v>26411120</v>
      </c>
    </row>
    <row r="2631" spans="1:23" x14ac:dyDescent="0.55000000000000004">
      <c r="A2631" s="21" t="b">
        <f>SOF[[#This Row],[RepDate]]='Monthly-Individual-Data'!A2636</f>
        <v>0</v>
      </c>
      <c r="B2631" s="21">
        <v>44593</v>
      </c>
      <c r="C2631" t="s">
        <v>187</v>
      </c>
      <c r="D2631" t="s">
        <v>174</v>
      </c>
      <c r="E2631">
        <v>152</v>
      </c>
      <c r="F2631" t="str">
        <f>INDEX(Branch[Area],MATCH(SOF[[#This Row],[Branch]],Branch[SortCode],0))</f>
        <v>Dublin</v>
      </c>
      <c r="G2631" t="str">
        <f>INDEX(Branch[Branch],MATCH(SOF[[#This Row],[Branch]],Branch[SortCode],0))</f>
        <v>Raheny</v>
      </c>
      <c r="V2631">
        <v>990641</v>
      </c>
      <c r="W2631" t="str">
        <f t="shared" si="46"/>
        <v>26411120</v>
      </c>
    </row>
    <row r="2632" spans="1:23" x14ac:dyDescent="0.55000000000000004">
      <c r="A2632" s="21" t="b">
        <f>SOF[[#This Row],[RepDate]]='Monthly-Individual-Data'!A2637</f>
        <v>0</v>
      </c>
      <c r="B2632" s="21">
        <v>44593</v>
      </c>
      <c r="C2632" t="s">
        <v>192</v>
      </c>
      <c r="D2632" t="s">
        <v>109</v>
      </c>
      <c r="E2632">
        <v>113</v>
      </c>
      <c r="F2632" t="str">
        <f>INDEX(Branch[Area],MATCH(SOF[[#This Row],[Branch]],Branch[SortCode],0))</f>
        <v>Dublin</v>
      </c>
      <c r="G2632" t="str">
        <f>INDEX(Branch[Branch],MATCH(SOF[[#This Row],[Branch]],Branch[SortCode],0))</f>
        <v>Rathfarnham</v>
      </c>
      <c r="V2632">
        <v>990642</v>
      </c>
      <c r="W2632" t="str">
        <f t="shared" si="46"/>
        <v>76421070</v>
      </c>
    </row>
    <row r="2633" spans="1:23" x14ac:dyDescent="0.55000000000000004">
      <c r="A2633" s="21" t="b">
        <f>SOF[[#This Row],[RepDate]]='Monthly-Individual-Data'!A2638</f>
        <v>0</v>
      </c>
      <c r="B2633" s="21">
        <v>44593</v>
      </c>
      <c r="C2633" t="s">
        <v>192</v>
      </c>
      <c r="D2633" t="s">
        <v>169</v>
      </c>
      <c r="E2633">
        <v>18</v>
      </c>
      <c r="F2633" t="str">
        <f>INDEX(Branch[Area],MATCH(SOF[[#This Row],[Branch]],Branch[SortCode],0))</f>
        <v>Dublin</v>
      </c>
      <c r="G2633" t="str">
        <f>INDEX(Branch[Branch],MATCH(SOF[[#This Row],[Branch]],Branch[SortCode],0))</f>
        <v>Rathfarnham</v>
      </c>
      <c r="V2633">
        <v>990642</v>
      </c>
      <c r="W2633" t="str">
        <f t="shared" si="46"/>
        <v>76421070</v>
      </c>
    </row>
    <row r="2634" spans="1:23" x14ac:dyDescent="0.55000000000000004">
      <c r="A2634" s="21" t="b">
        <f>SOF[[#This Row],[RepDate]]='Monthly-Individual-Data'!A2639</f>
        <v>0</v>
      </c>
      <c r="B2634" s="21">
        <v>44593</v>
      </c>
      <c r="C2634" t="s">
        <v>215</v>
      </c>
      <c r="D2634" t="s">
        <v>109</v>
      </c>
      <c r="E2634">
        <v>45</v>
      </c>
      <c r="F2634" t="str">
        <f>INDEX(Branch[Area],MATCH(SOF[[#This Row],[Branch]],Branch[SortCode],0))</f>
        <v>Dublin</v>
      </c>
      <c r="G2634" t="str">
        <f>INDEX(Branch[Branch],MATCH(SOF[[#This Row],[Branch]],Branch[SortCode],0))</f>
        <v>Blanchardstown NTC</v>
      </c>
      <c r="V2634">
        <v>990651</v>
      </c>
      <c r="W2634" t="str">
        <f t="shared" si="46"/>
        <v>30651840</v>
      </c>
    </row>
    <row r="2635" spans="1:23" x14ac:dyDescent="0.55000000000000004">
      <c r="A2635" s="21" t="b">
        <f>SOF[[#This Row],[RepDate]]='Monthly-Individual-Data'!A2640</f>
        <v>0</v>
      </c>
      <c r="B2635" s="21">
        <v>44593</v>
      </c>
      <c r="C2635" t="s">
        <v>215</v>
      </c>
      <c r="D2635" t="s">
        <v>168</v>
      </c>
      <c r="E2635">
        <v>154</v>
      </c>
      <c r="F2635" t="str">
        <f>INDEX(Branch[Area],MATCH(SOF[[#This Row],[Branch]],Branch[SortCode],0))</f>
        <v>Dublin</v>
      </c>
      <c r="G2635" t="str">
        <f>INDEX(Branch[Branch],MATCH(SOF[[#This Row],[Branch]],Branch[SortCode],0))</f>
        <v>Blanchardstown NTC</v>
      </c>
      <c r="V2635">
        <v>990651</v>
      </c>
      <c r="W2635" t="str">
        <f t="shared" si="46"/>
        <v>30651840</v>
      </c>
    </row>
    <row r="2636" spans="1:23" x14ac:dyDescent="0.55000000000000004">
      <c r="A2636" s="21" t="b">
        <f>SOF[[#This Row],[RepDate]]='Monthly-Individual-Data'!A2641</f>
        <v>0</v>
      </c>
      <c r="B2636" s="21">
        <v>44593</v>
      </c>
      <c r="C2636" t="s">
        <v>215</v>
      </c>
      <c r="D2636" t="s">
        <v>169</v>
      </c>
      <c r="E2636">
        <v>16</v>
      </c>
      <c r="F2636" t="str">
        <f>INDEX(Branch[Area],MATCH(SOF[[#This Row],[Branch]],Branch[SortCode],0))</f>
        <v>Dublin</v>
      </c>
      <c r="G2636" t="str">
        <f>INDEX(Branch[Branch],MATCH(SOF[[#This Row],[Branch]],Branch[SortCode],0))</f>
        <v>Blanchardstown NTC</v>
      </c>
      <c r="V2636">
        <v>990651</v>
      </c>
      <c r="W2636" t="str">
        <f t="shared" si="46"/>
        <v>30651840</v>
      </c>
    </row>
    <row r="2637" spans="1:23" x14ac:dyDescent="0.55000000000000004">
      <c r="A2637" s="21" t="b">
        <f>SOF[[#This Row],[RepDate]]='Monthly-Individual-Data'!A2642</f>
        <v>0</v>
      </c>
      <c r="B2637" s="21">
        <v>44593</v>
      </c>
      <c r="C2637" t="s">
        <v>215</v>
      </c>
      <c r="D2637" t="s">
        <v>171</v>
      </c>
      <c r="E2637">
        <v>93</v>
      </c>
      <c r="F2637" t="str">
        <f>INDEX(Branch[Area],MATCH(SOF[[#This Row],[Branch]],Branch[SortCode],0))</f>
        <v>Dublin</v>
      </c>
      <c r="G2637" t="str">
        <f>INDEX(Branch[Branch],MATCH(SOF[[#This Row],[Branch]],Branch[SortCode],0))</f>
        <v>Blanchardstown NTC</v>
      </c>
      <c r="V2637">
        <v>990651</v>
      </c>
      <c r="W2637" t="str">
        <f t="shared" si="46"/>
        <v>30651840</v>
      </c>
    </row>
    <row r="2638" spans="1:23" x14ac:dyDescent="0.55000000000000004">
      <c r="A2638" s="21" t="b">
        <f>SOF[[#This Row],[RepDate]]='Monthly-Individual-Data'!A2643</f>
        <v>0</v>
      </c>
      <c r="B2638" s="21">
        <v>44593</v>
      </c>
      <c r="C2638" t="s">
        <v>215</v>
      </c>
      <c r="D2638" t="s">
        <v>172</v>
      </c>
      <c r="E2638">
        <v>98</v>
      </c>
      <c r="F2638" t="str">
        <f>INDEX(Branch[Area],MATCH(SOF[[#This Row],[Branch]],Branch[SortCode],0))</f>
        <v>Dublin</v>
      </c>
      <c r="G2638" t="str">
        <f>INDEX(Branch[Branch],MATCH(SOF[[#This Row],[Branch]],Branch[SortCode],0))</f>
        <v>Blanchardstown NTC</v>
      </c>
      <c r="V2638">
        <v>990651</v>
      </c>
      <c r="W2638" t="str">
        <f t="shared" si="46"/>
        <v>30651840</v>
      </c>
    </row>
    <row r="2639" spans="1:23" x14ac:dyDescent="0.55000000000000004">
      <c r="A2639" s="21" t="b">
        <f>SOF[[#This Row],[RepDate]]='Monthly-Individual-Data'!A2644</f>
        <v>0</v>
      </c>
      <c r="B2639" s="21">
        <v>44593</v>
      </c>
      <c r="C2639" t="s">
        <v>215</v>
      </c>
      <c r="D2639" t="s">
        <v>173</v>
      </c>
      <c r="E2639">
        <v>113</v>
      </c>
      <c r="F2639" t="str">
        <f>INDEX(Branch[Area],MATCH(SOF[[#This Row],[Branch]],Branch[SortCode],0))</f>
        <v>Dublin</v>
      </c>
      <c r="G2639" t="str">
        <f>INDEX(Branch[Branch],MATCH(SOF[[#This Row],[Branch]],Branch[SortCode],0))</f>
        <v>Blanchardstown NTC</v>
      </c>
      <c r="V2639">
        <v>990651</v>
      </c>
      <c r="W2639" t="str">
        <f t="shared" si="46"/>
        <v>30651840</v>
      </c>
    </row>
    <row r="2640" spans="1:23" x14ac:dyDescent="0.55000000000000004">
      <c r="A2640" s="21" t="b">
        <f>SOF[[#This Row],[RepDate]]='Monthly-Individual-Data'!A2645</f>
        <v>0</v>
      </c>
      <c r="B2640" s="21">
        <v>44593</v>
      </c>
      <c r="C2640" t="s">
        <v>215</v>
      </c>
      <c r="D2640" t="s">
        <v>174</v>
      </c>
      <c r="E2640">
        <v>115</v>
      </c>
      <c r="F2640" t="str">
        <f>INDEX(Branch[Area],MATCH(SOF[[#This Row],[Branch]],Branch[SortCode],0))</f>
        <v>Dublin</v>
      </c>
      <c r="G2640" t="str">
        <f>INDEX(Branch[Branch],MATCH(SOF[[#This Row],[Branch]],Branch[SortCode],0))</f>
        <v>Blanchardstown NTC</v>
      </c>
      <c r="V2640">
        <v>990651</v>
      </c>
      <c r="W2640" t="str">
        <f t="shared" si="46"/>
        <v>30651840</v>
      </c>
    </row>
    <row r="2641" spans="1:23" x14ac:dyDescent="0.55000000000000004">
      <c r="A2641" s="21" t="b">
        <f>SOF[[#This Row],[RepDate]]='Monthly-Individual-Data'!A2646</f>
        <v>0</v>
      </c>
      <c r="B2641" s="21">
        <v>44593</v>
      </c>
      <c r="C2641" t="s">
        <v>215</v>
      </c>
      <c r="D2641" t="s">
        <v>175</v>
      </c>
      <c r="E2641">
        <v>116</v>
      </c>
      <c r="F2641" t="str">
        <f>INDEX(Branch[Area],MATCH(SOF[[#This Row],[Branch]],Branch[SortCode],0))</f>
        <v>Dublin</v>
      </c>
      <c r="G2641" t="str">
        <f>INDEX(Branch[Branch],MATCH(SOF[[#This Row],[Branch]],Branch[SortCode],0))</f>
        <v>Blanchardstown NTC</v>
      </c>
      <c r="V2641">
        <v>990651</v>
      </c>
      <c r="W2641" t="str">
        <f t="shared" si="46"/>
        <v>30651840</v>
      </c>
    </row>
    <row r="2642" spans="1:23" x14ac:dyDescent="0.55000000000000004">
      <c r="A2642" s="21" t="b">
        <f>SOF[[#This Row],[RepDate]]='Monthly-Individual-Data'!A2647</f>
        <v>0</v>
      </c>
      <c r="B2642" s="21">
        <v>44593</v>
      </c>
      <c r="C2642" t="s">
        <v>215</v>
      </c>
      <c r="D2642" t="s">
        <v>177</v>
      </c>
      <c r="E2642">
        <v>16</v>
      </c>
      <c r="F2642" t="str">
        <f>INDEX(Branch[Area],MATCH(SOF[[#This Row],[Branch]],Branch[SortCode],0))</f>
        <v>Dublin</v>
      </c>
      <c r="G2642" t="str">
        <f>INDEX(Branch[Branch],MATCH(SOF[[#This Row],[Branch]],Branch[SortCode],0))</f>
        <v>Blanchardstown NTC</v>
      </c>
      <c r="V2642">
        <v>990651</v>
      </c>
      <c r="W2642" t="str">
        <f t="shared" si="46"/>
        <v>30651840</v>
      </c>
    </row>
    <row r="2643" spans="1:23" x14ac:dyDescent="0.55000000000000004">
      <c r="A2643" s="21" t="b">
        <f>SOF[[#This Row],[RepDate]]='Monthly-Individual-Data'!A2648</f>
        <v>0</v>
      </c>
      <c r="B2643" s="21">
        <v>44593</v>
      </c>
      <c r="C2643" t="s">
        <v>215</v>
      </c>
      <c r="D2643" t="s">
        <v>179</v>
      </c>
      <c r="E2643">
        <v>57</v>
      </c>
      <c r="F2643" t="str">
        <f>INDEX(Branch[Area],MATCH(SOF[[#This Row],[Branch]],Branch[SortCode],0))</f>
        <v>Dublin</v>
      </c>
      <c r="G2643" t="str">
        <f>INDEX(Branch[Branch],MATCH(SOF[[#This Row],[Branch]],Branch[SortCode],0))</f>
        <v>Blanchardstown NTC</v>
      </c>
      <c r="V2643">
        <v>990651</v>
      </c>
      <c r="W2643" t="str">
        <f t="shared" si="46"/>
        <v>30651840</v>
      </c>
    </row>
    <row r="2644" spans="1:23" x14ac:dyDescent="0.55000000000000004">
      <c r="A2644" s="21" t="b">
        <f>SOF[[#This Row],[RepDate]]='Monthly-Individual-Data'!A2649</f>
        <v>0</v>
      </c>
      <c r="B2644" s="21">
        <v>44593</v>
      </c>
      <c r="C2644" t="s">
        <v>215</v>
      </c>
      <c r="D2644" t="s">
        <v>180</v>
      </c>
      <c r="E2644">
        <v>40</v>
      </c>
      <c r="F2644" t="str">
        <f>INDEX(Branch[Area],MATCH(SOF[[#This Row],[Branch]],Branch[SortCode],0))</f>
        <v>Dublin</v>
      </c>
      <c r="G2644" t="str">
        <f>INDEX(Branch[Branch],MATCH(SOF[[#This Row],[Branch]],Branch[SortCode],0))</f>
        <v>Blanchardstown NTC</v>
      </c>
      <c r="V2644">
        <v>990651</v>
      </c>
      <c r="W2644" t="str">
        <f t="shared" si="46"/>
        <v>30651840</v>
      </c>
    </row>
    <row r="2645" spans="1:23" x14ac:dyDescent="0.55000000000000004">
      <c r="A2645" s="21" t="b">
        <f>SOF[[#This Row],[RepDate]]='Monthly-Individual-Data'!A2650</f>
        <v>0</v>
      </c>
      <c r="B2645" s="21">
        <v>44593</v>
      </c>
      <c r="C2645" t="s">
        <v>215</v>
      </c>
      <c r="D2645" t="s">
        <v>183</v>
      </c>
      <c r="E2645">
        <v>125</v>
      </c>
      <c r="F2645" t="str">
        <f>INDEX(Branch[Area],MATCH(SOF[[#This Row],[Branch]],Branch[SortCode],0))</f>
        <v>Dublin</v>
      </c>
      <c r="G2645" t="str">
        <f>INDEX(Branch[Branch],MATCH(SOF[[#This Row],[Branch]],Branch[SortCode],0))</f>
        <v>Blanchardstown NTC</v>
      </c>
      <c r="V2645">
        <v>990651</v>
      </c>
      <c r="W2645" t="str">
        <f t="shared" si="46"/>
        <v>30651840</v>
      </c>
    </row>
    <row r="2646" spans="1:23" x14ac:dyDescent="0.55000000000000004">
      <c r="A2646" s="21" t="b">
        <f>SOF[[#This Row],[RepDate]]='Monthly-Individual-Data'!A2651</f>
        <v>0</v>
      </c>
      <c r="B2646" s="21">
        <v>44593</v>
      </c>
      <c r="C2646" t="s">
        <v>204</v>
      </c>
      <c r="D2646" t="s">
        <v>109</v>
      </c>
      <c r="E2646">
        <v>96</v>
      </c>
      <c r="F2646" t="str">
        <f>INDEX(Branch[Area],MATCH(SOF[[#This Row],[Branch]],Branch[SortCode],0))</f>
        <v>Dublin</v>
      </c>
      <c r="G2646" t="str">
        <f>INDEX(Branch[Branch],MATCH(SOF[[#This Row],[Branch]],Branch[SortCode],0))</f>
        <v>Drumcondra</v>
      </c>
      <c r="V2646">
        <v>990653</v>
      </c>
      <c r="W2646" t="str">
        <f t="shared" si="46"/>
        <v>19653950</v>
      </c>
    </row>
    <row r="2647" spans="1:23" x14ac:dyDescent="0.55000000000000004">
      <c r="A2647" s="21" t="b">
        <f>SOF[[#This Row],[RepDate]]='Monthly-Individual-Data'!A2652</f>
        <v>0</v>
      </c>
      <c r="B2647" s="21">
        <v>44593</v>
      </c>
      <c r="C2647" t="s">
        <v>204</v>
      </c>
      <c r="D2647" t="s">
        <v>168</v>
      </c>
      <c r="E2647">
        <v>26</v>
      </c>
      <c r="F2647" t="str">
        <f>INDEX(Branch[Area],MATCH(SOF[[#This Row],[Branch]],Branch[SortCode],0))</f>
        <v>Dublin</v>
      </c>
      <c r="G2647" t="str">
        <f>INDEX(Branch[Branch],MATCH(SOF[[#This Row],[Branch]],Branch[SortCode],0))</f>
        <v>Drumcondra</v>
      </c>
      <c r="V2647">
        <v>990653</v>
      </c>
      <c r="W2647" t="str">
        <f t="shared" si="46"/>
        <v>19653950</v>
      </c>
    </row>
    <row r="2648" spans="1:23" x14ac:dyDescent="0.55000000000000004">
      <c r="A2648" s="21" t="b">
        <f>SOF[[#This Row],[RepDate]]='Monthly-Individual-Data'!A2653</f>
        <v>0</v>
      </c>
      <c r="B2648" s="21">
        <v>44593</v>
      </c>
      <c r="C2648" t="s">
        <v>204</v>
      </c>
      <c r="D2648" t="s">
        <v>182</v>
      </c>
      <c r="E2648">
        <v>74</v>
      </c>
      <c r="F2648" t="str">
        <f>INDEX(Branch[Area],MATCH(SOF[[#This Row],[Branch]],Branch[SortCode],0))</f>
        <v>Dublin</v>
      </c>
      <c r="G2648" t="str">
        <f>INDEX(Branch[Branch],MATCH(SOF[[#This Row],[Branch]],Branch[SortCode],0))</f>
        <v>Drumcondra</v>
      </c>
      <c r="V2648">
        <v>990653</v>
      </c>
      <c r="W2648" t="str">
        <f t="shared" si="46"/>
        <v>19653950</v>
      </c>
    </row>
    <row r="2649" spans="1:23" x14ac:dyDescent="0.55000000000000004">
      <c r="A2649" s="21" t="b">
        <f>SOF[[#This Row],[RepDate]]='Monthly-Individual-Data'!A2654</f>
        <v>0</v>
      </c>
      <c r="B2649" s="21">
        <v>44593</v>
      </c>
      <c r="C2649" t="s">
        <v>220</v>
      </c>
      <c r="D2649" t="s">
        <v>169</v>
      </c>
      <c r="E2649">
        <v>41</v>
      </c>
      <c r="F2649" t="str">
        <f>INDEX(Branch[Area],MATCH(SOF[[#This Row],[Branch]],Branch[SortCode],0))</f>
        <v>Dublin</v>
      </c>
      <c r="G2649" t="str">
        <f>INDEX(Branch[Branch],MATCH(SOF[[#This Row],[Branch]],Branch[SortCode],0))</f>
        <v>Malahide</v>
      </c>
      <c r="V2649">
        <v>990656</v>
      </c>
      <c r="W2649" t="str">
        <f t="shared" si="46"/>
        <v>35656790</v>
      </c>
    </row>
    <row r="2650" spans="1:23" x14ac:dyDescent="0.55000000000000004">
      <c r="A2650" s="21" t="b">
        <f>SOF[[#This Row],[RepDate]]='Monthly-Individual-Data'!A2655</f>
        <v>0</v>
      </c>
      <c r="B2650" s="21">
        <v>44593</v>
      </c>
      <c r="C2650" t="s">
        <v>220</v>
      </c>
      <c r="D2650" t="s">
        <v>174</v>
      </c>
      <c r="E2650">
        <v>105</v>
      </c>
      <c r="F2650" t="str">
        <f>INDEX(Branch[Area],MATCH(SOF[[#This Row],[Branch]],Branch[SortCode],0))</f>
        <v>Dublin</v>
      </c>
      <c r="G2650" t="str">
        <f>INDEX(Branch[Branch],MATCH(SOF[[#This Row],[Branch]],Branch[SortCode],0))</f>
        <v>Malahide</v>
      </c>
      <c r="V2650">
        <v>990656</v>
      </c>
      <c r="W2650" t="str">
        <f t="shared" si="46"/>
        <v>35656790</v>
      </c>
    </row>
    <row r="2651" spans="1:23" x14ac:dyDescent="0.55000000000000004">
      <c r="A2651" s="21" t="b">
        <f>SOF[[#This Row],[RepDate]]='Monthly-Individual-Data'!A2656</f>
        <v>0</v>
      </c>
      <c r="B2651" s="21">
        <v>44593</v>
      </c>
      <c r="C2651" t="s">
        <v>198</v>
      </c>
      <c r="D2651" t="s">
        <v>109</v>
      </c>
      <c r="E2651">
        <v>141</v>
      </c>
      <c r="F2651" t="str">
        <f>INDEX(Branch[Area],MATCH(SOF[[#This Row],[Branch]],Branch[SortCode],0))</f>
        <v>Dublin</v>
      </c>
      <c r="G2651" t="str">
        <f>INDEX(Branch[Branch],MATCH(SOF[[#This Row],[Branch]],Branch[SortCode],0))</f>
        <v>O'Connell St</v>
      </c>
      <c r="V2651">
        <v>990658</v>
      </c>
      <c r="W2651" t="str">
        <f t="shared" si="46"/>
        <v>13658101</v>
      </c>
    </row>
    <row r="2652" spans="1:23" x14ac:dyDescent="0.55000000000000004">
      <c r="A2652" s="21" t="b">
        <f>SOF[[#This Row],[RepDate]]='Monthly-Individual-Data'!A2657</f>
        <v>0</v>
      </c>
      <c r="B2652" s="21">
        <v>44593</v>
      </c>
      <c r="C2652" t="s">
        <v>198</v>
      </c>
      <c r="D2652" t="s">
        <v>169</v>
      </c>
      <c r="E2652">
        <v>76</v>
      </c>
      <c r="F2652" t="str">
        <f>INDEX(Branch[Area],MATCH(SOF[[#This Row],[Branch]],Branch[SortCode],0))</f>
        <v>Dublin</v>
      </c>
      <c r="G2652" t="str">
        <f>INDEX(Branch[Branch],MATCH(SOF[[#This Row],[Branch]],Branch[SortCode],0))</f>
        <v>O'Connell St</v>
      </c>
      <c r="V2652">
        <v>990658</v>
      </c>
      <c r="W2652" t="str">
        <f t="shared" si="46"/>
        <v>13658101</v>
      </c>
    </row>
    <row r="2653" spans="1:23" x14ac:dyDescent="0.55000000000000004">
      <c r="A2653" s="21" t="b">
        <f>SOF[[#This Row],[RepDate]]='Monthly-Individual-Data'!A2658</f>
        <v>0</v>
      </c>
      <c r="B2653" s="21">
        <v>44593</v>
      </c>
      <c r="C2653" t="s">
        <v>198</v>
      </c>
      <c r="D2653" t="s">
        <v>171</v>
      </c>
      <c r="E2653">
        <v>144</v>
      </c>
      <c r="F2653" t="str">
        <f>INDEX(Branch[Area],MATCH(SOF[[#This Row],[Branch]],Branch[SortCode],0))</f>
        <v>Dublin</v>
      </c>
      <c r="G2653" t="str">
        <f>INDEX(Branch[Branch],MATCH(SOF[[#This Row],[Branch]],Branch[SortCode],0))</f>
        <v>O'Connell St</v>
      </c>
      <c r="V2653">
        <v>990658</v>
      </c>
      <c r="W2653" t="str">
        <f t="shared" si="46"/>
        <v>13658101</v>
      </c>
    </row>
    <row r="2654" spans="1:23" x14ac:dyDescent="0.55000000000000004">
      <c r="A2654" s="21" t="b">
        <f>SOF[[#This Row],[RepDate]]='Monthly-Individual-Data'!A2659</f>
        <v>0</v>
      </c>
      <c r="B2654" s="21">
        <v>44593</v>
      </c>
      <c r="C2654" t="s">
        <v>218</v>
      </c>
      <c r="D2654" t="s">
        <v>109</v>
      </c>
      <c r="E2654">
        <v>21</v>
      </c>
      <c r="F2654" t="str">
        <f>INDEX(Branch[Area],MATCH(SOF[[#This Row],[Branch]],Branch[SortCode],0))</f>
        <v>Dublin</v>
      </c>
      <c r="G2654" t="str">
        <f>INDEX(Branch[Branch],MATCH(SOF[[#This Row],[Branch]],Branch[SortCode],0))</f>
        <v>Swords</v>
      </c>
      <c r="V2654">
        <v>990661</v>
      </c>
      <c r="W2654" t="str">
        <f t="shared" si="46"/>
        <v>33661810</v>
      </c>
    </row>
    <row r="2655" spans="1:23" x14ac:dyDescent="0.55000000000000004">
      <c r="A2655" s="21" t="b">
        <f>SOF[[#This Row],[RepDate]]='Monthly-Individual-Data'!A2660</f>
        <v>0</v>
      </c>
      <c r="B2655" s="21">
        <v>44593</v>
      </c>
      <c r="C2655" t="s">
        <v>218</v>
      </c>
      <c r="D2655" t="s">
        <v>168</v>
      </c>
      <c r="E2655">
        <v>36</v>
      </c>
      <c r="F2655" t="str">
        <f>INDEX(Branch[Area],MATCH(SOF[[#This Row],[Branch]],Branch[SortCode],0))</f>
        <v>Dublin</v>
      </c>
      <c r="G2655" t="str">
        <f>INDEX(Branch[Branch],MATCH(SOF[[#This Row],[Branch]],Branch[SortCode],0))</f>
        <v>Swords</v>
      </c>
      <c r="V2655">
        <v>990661</v>
      </c>
      <c r="W2655" t="str">
        <f t="shared" si="46"/>
        <v>33661810</v>
      </c>
    </row>
    <row r="2656" spans="1:23" x14ac:dyDescent="0.55000000000000004">
      <c r="A2656" s="21" t="b">
        <f>SOF[[#This Row],[RepDate]]='Monthly-Individual-Data'!A2661</f>
        <v>0</v>
      </c>
      <c r="B2656" s="21">
        <v>44593</v>
      </c>
      <c r="C2656" t="s">
        <v>218</v>
      </c>
      <c r="D2656" t="s">
        <v>169</v>
      </c>
      <c r="E2656">
        <v>72</v>
      </c>
      <c r="F2656" t="str">
        <f>INDEX(Branch[Area],MATCH(SOF[[#This Row],[Branch]],Branch[SortCode],0))</f>
        <v>Dublin</v>
      </c>
      <c r="G2656" t="str">
        <f>INDEX(Branch[Branch],MATCH(SOF[[#This Row],[Branch]],Branch[SortCode],0))</f>
        <v>Swords</v>
      </c>
      <c r="V2656">
        <v>990661</v>
      </c>
      <c r="W2656" t="str">
        <f t="shared" si="46"/>
        <v>33661810</v>
      </c>
    </row>
    <row r="2657" spans="1:23" x14ac:dyDescent="0.55000000000000004">
      <c r="A2657" s="21" t="b">
        <f>SOF[[#This Row],[RepDate]]='Monthly-Individual-Data'!A2662</f>
        <v>0</v>
      </c>
      <c r="B2657" s="21">
        <v>44593</v>
      </c>
      <c r="C2657" t="s">
        <v>218</v>
      </c>
      <c r="D2657" t="s">
        <v>171</v>
      </c>
      <c r="E2657">
        <v>55</v>
      </c>
      <c r="F2657" t="str">
        <f>INDEX(Branch[Area],MATCH(SOF[[#This Row],[Branch]],Branch[SortCode],0))</f>
        <v>Dublin</v>
      </c>
      <c r="G2657" t="str">
        <f>INDEX(Branch[Branch],MATCH(SOF[[#This Row],[Branch]],Branch[SortCode],0))</f>
        <v>Swords</v>
      </c>
      <c r="V2657">
        <v>990661</v>
      </c>
      <c r="W2657" t="str">
        <f t="shared" si="46"/>
        <v>33661810</v>
      </c>
    </row>
    <row r="2658" spans="1:23" x14ac:dyDescent="0.55000000000000004">
      <c r="A2658" s="21" t="b">
        <f>SOF[[#This Row],[RepDate]]='Monthly-Individual-Data'!A2663</f>
        <v>0</v>
      </c>
      <c r="B2658" s="21">
        <v>44593</v>
      </c>
      <c r="C2658" t="s">
        <v>218</v>
      </c>
      <c r="D2658" t="s">
        <v>174</v>
      </c>
      <c r="E2658">
        <v>93</v>
      </c>
      <c r="F2658" t="str">
        <f>INDEX(Branch[Area],MATCH(SOF[[#This Row],[Branch]],Branch[SortCode],0))</f>
        <v>Dublin</v>
      </c>
      <c r="G2658" t="str">
        <f>INDEX(Branch[Branch],MATCH(SOF[[#This Row],[Branch]],Branch[SortCode],0))</f>
        <v>Swords</v>
      </c>
      <c r="V2658">
        <v>990661</v>
      </c>
      <c r="W2658" t="str">
        <f t="shared" si="46"/>
        <v>33661810</v>
      </c>
    </row>
    <row r="2659" spans="1:23" x14ac:dyDescent="0.55000000000000004">
      <c r="A2659" s="21" t="b">
        <f>SOF[[#This Row],[RepDate]]='Monthly-Individual-Data'!A2664</f>
        <v>0</v>
      </c>
      <c r="B2659" s="21">
        <v>44593</v>
      </c>
      <c r="C2659" t="s">
        <v>218</v>
      </c>
      <c r="D2659" t="s">
        <v>175</v>
      </c>
      <c r="E2659">
        <v>2</v>
      </c>
      <c r="F2659" t="str">
        <f>INDEX(Branch[Area],MATCH(SOF[[#This Row],[Branch]],Branch[SortCode],0))</f>
        <v>Dublin</v>
      </c>
      <c r="G2659" t="str">
        <f>INDEX(Branch[Branch],MATCH(SOF[[#This Row],[Branch]],Branch[SortCode],0))</f>
        <v>Swords</v>
      </c>
      <c r="V2659">
        <v>990661</v>
      </c>
      <c r="W2659" t="str">
        <f t="shared" si="46"/>
        <v>33661810</v>
      </c>
    </row>
    <row r="2660" spans="1:23" x14ac:dyDescent="0.55000000000000004">
      <c r="A2660" s="21" t="b">
        <f>SOF[[#This Row],[RepDate]]='Monthly-Individual-Data'!A2665</f>
        <v>0</v>
      </c>
      <c r="B2660" s="21">
        <v>44593</v>
      </c>
      <c r="C2660" t="s">
        <v>218</v>
      </c>
      <c r="D2660" t="s">
        <v>177</v>
      </c>
      <c r="E2660">
        <v>64</v>
      </c>
      <c r="F2660" t="str">
        <f>INDEX(Branch[Area],MATCH(SOF[[#This Row],[Branch]],Branch[SortCode],0))</f>
        <v>Dublin</v>
      </c>
      <c r="G2660" t="str">
        <f>INDEX(Branch[Branch],MATCH(SOF[[#This Row],[Branch]],Branch[SortCode],0))</f>
        <v>Swords</v>
      </c>
      <c r="V2660">
        <v>990661</v>
      </c>
      <c r="W2660" t="str">
        <f t="shared" si="46"/>
        <v>33661810</v>
      </c>
    </row>
    <row r="2661" spans="1:23" x14ac:dyDescent="0.55000000000000004">
      <c r="A2661" s="21" t="b">
        <f>SOF[[#This Row],[RepDate]]='Monthly-Individual-Data'!A2666</f>
        <v>0</v>
      </c>
      <c r="B2661" s="21">
        <v>44593</v>
      </c>
      <c r="C2661" t="s">
        <v>218</v>
      </c>
      <c r="D2661" t="s">
        <v>179</v>
      </c>
      <c r="E2661">
        <v>46</v>
      </c>
      <c r="F2661" t="str">
        <f>INDEX(Branch[Area],MATCH(SOF[[#This Row],[Branch]],Branch[SortCode],0))</f>
        <v>Dublin</v>
      </c>
      <c r="G2661" t="str">
        <f>INDEX(Branch[Branch],MATCH(SOF[[#This Row],[Branch]],Branch[SortCode],0))</f>
        <v>Swords</v>
      </c>
      <c r="V2661">
        <v>990661</v>
      </c>
      <c r="W2661" t="str">
        <f t="shared" si="46"/>
        <v>33661810</v>
      </c>
    </row>
    <row r="2662" spans="1:23" x14ac:dyDescent="0.55000000000000004">
      <c r="A2662" s="21" t="b">
        <f>SOF[[#This Row],[RepDate]]='Monthly-Individual-Data'!A2667</f>
        <v>0</v>
      </c>
      <c r="B2662" s="21">
        <v>44593</v>
      </c>
      <c r="C2662" t="s">
        <v>218</v>
      </c>
      <c r="D2662" t="s">
        <v>180</v>
      </c>
      <c r="E2662">
        <v>53</v>
      </c>
      <c r="F2662" t="str">
        <f>INDEX(Branch[Area],MATCH(SOF[[#This Row],[Branch]],Branch[SortCode],0))</f>
        <v>Dublin</v>
      </c>
      <c r="G2662" t="str">
        <f>INDEX(Branch[Branch],MATCH(SOF[[#This Row],[Branch]],Branch[SortCode],0))</f>
        <v>Swords</v>
      </c>
      <c r="V2662">
        <v>990661</v>
      </c>
      <c r="W2662" t="str">
        <f t="shared" si="46"/>
        <v>33661810</v>
      </c>
    </row>
    <row r="2663" spans="1:23" x14ac:dyDescent="0.55000000000000004">
      <c r="A2663" s="21" t="b">
        <f>SOF[[#This Row],[RepDate]]='Monthly-Individual-Data'!A2668</f>
        <v>0</v>
      </c>
      <c r="B2663" s="21">
        <v>44593</v>
      </c>
      <c r="C2663" t="s">
        <v>226</v>
      </c>
      <c r="D2663" t="s">
        <v>109</v>
      </c>
      <c r="E2663">
        <v>21</v>
      </c>
      <c r="F2663" t="str">
        <f>INDEX(Branch[Area],MATCH(SOF[[#This Row],[Branch]],Branch[SortCode],0))</f>
        <v>Dublin</v>
      </c>
      <c r="G2663" t="str">
        <f>INDEX(Branch[Branch],MATCH(SOF[[#This Row],[Branch]],Branch[SortCode],0))</f>
        <v>Greystones</v>
      </c>
      <c r="V2663">
        <v>990667</v>
      </c>
      <c r="W2663" t="str">
        <f t="shared" si="46"/>
        <v>41667730</v>
      </c>
    </row>
    <row r="2664" spans="1:23" x14ac:dyDescent="0.55000000000000004">
      <c r="A2664" s="21" t="b">
        <f>SOF[[#This Row],[RepDate]]='Monthly-Individual-Data'!A2669</f>
        <v>0</v>
      </c>
      <c r="B2664" s="21">
        <v>44593</v>
      </c>
      <c r="C2664" t="s">
        <v>226</v>
      </c>
      <c r="D2664" t="s">
        <v>169</v>
      </c>
      <c r="E2664">
        <v>127</v>
      </c>
      <c r="F2664" t="str">
        <f>INDEX(Branch[Area],MATCH(SOF[[#This Row],[Branch]],Branch[SortCode],0))</f>
        <v>Dublin</v>
      </c>
      <c r="G2664" t="str">
        <f>INDEX(Branch[Branch],MATCH(SOF[[#This Row],[Branch]],Branch[SortCode],0))</f>
        <v>Greystones</v>
      </c>
      <c r="V2664">
        <v>990667</v>
      </c>
      <c r="W2664" t="str">
        <f t="shared" si="46"/>
        <v>41667730</v>
      </c>
    </row>
    <row r="2665" spans="1:23" x14ac:dyDescent="0.55000000000000004">
      <c r="A2665" s="21" t="b">
        <f>SOF[[#This Row],[RepDate]]='Monthly-Individual-Data'!A2670</f>
        <v>0</v>
      </c>
      <c r="B2665" s="21">
        <v>44593</v>
      </c>
      <c r="C2665" t="s">
        <v>226</v>
      </c>
      <c r="D2665" t="s">
        <v>172</v>
      </c>
      <c r="E2665">
        <v>113</v>
      </c>
      <c r="F2665" t="str">
        <f>INDEX(Branch[Area],MATCH(SOF[[#This Row],[Branch]],Branch[SortCode],0))</f>
        <v>Dublin</v>
      </c>
      <c r="G2665" t="str">
        <f>INDEX(Branch[Branch],MATCH(SOF[[#This Row],[Branch]],Branch[SortCode],0))</f>
        <v>Greystones</v>
      </c>
      <c r="V2665">
        <v>990667</v>
      </c>
      <c r="W2665" t="str">
        <f t="shared" si="46"/>
        <v>41667730</v>
      </c>
    </row>
    <row r="2666" spans="1:23" x14ac:dyDescent="0.55000000000000004">
      <c r="A2666" s="21" t="b">
        <f>SOF[[#This Row],[RepDate]]='Monthly-Individual-Data'!A2671</f>
        <v>0</v>
      </c>
      <c r="B2666" s="21">
        <v>44593</v>
      </c>
      <c r="C2666" t="s">
        <v>219</v>
      </c>
      <c r="D2666" t="s">
        <v>109</v>
      </c>
      <c r="E2666">
        <v>64</v>
      </c>
      <c r="F2666" t="str">
        <f>INDEX(Branch[Area],MATCH(SOF[[#This Row],[Branch]],Branch[SortCode],0))</f>
        <v>Dublin</v>
      </c>
      <c r="G2666" t="str">
        <f>INDEX(Branch[Branch],MATCH(SOF[[#This Row],[Branch]],Branch[SortCode],0))</f>
        <v>Balbriggan</v>
      </c>
      <c r="V2666">
        <v>990669</v>
      </c>
      <c r="W2666" t="str">
        <f t="shared" si="46"/>
        <v>34669800</v>
      </c>
    </row>
    <row r="2667" spans="1:23" x14ac:dyDescent="0.55000000000000004">
      <c r="A2667" s="21" t="b">
        <f>SOF[[#This Row],[RepDate]]='Monthly-Individual-Data'!A2672</f>
        <v>0</v>
      </c>
      <c r="B2667" s="21">
        <v>44593</v>
      </c>
      <c r="C2667" t="s">
        <v>201</v>
      </c>
      <c r="D2667" t="s">
        <v>109</v>
      </c>
      <c r="E2667">
        <v>81</v>
      </c>
      <c r="F2667" t="str">
        <f>INDEX(Branch[Area],MATCH(SOF[[#This Row],[Branch]],Branch[SortCode],0))</f>
        <v>Dublin</v>
      </c>
      <c r="G2667" t="str">
        <f>INDEX(Branch[Branch],MATCH(SOF[[#This Row],[Branch]],Branch[SortCode],0))</f>
        <v>Omni</v>
      </c>
      <c r="V2667">
        <v>990673</v>
      </c>
      <c r="W2667" t="str">
        <f t="shared" si="46"/>
        <v>16673980</v>
      </c>
    </row>
    <row r="2668" spans="1:23" x14ac:dyDescent="0.55000000000000004">
      <c r="A2668" s="21" t="b">
        <f>SOF[[#This Row],[RepDate]]='Monthly-Individual-Data'!A2673</f>
        <v>0</v>
      </c>
      <c r="B2668" s="21">
        <v>44593</v>
      </c>
      <c r="C2668" t="s">
        <v>201</v>
      </c>
      <c r="D2668" t="s">
        <v>168</v>
      </c>
      <c r="E2668">
        <v>146</v>
      </c>
      <c r="F2668" t="str">
        <f>INDEX(Branch[Area],MATCH(SOF[[#This Row],[Branch]],Branch[SortCode],0))</f>
        <v>Dublin</v>
      </c>
      <c r="G2668" t="str">
        <f>INDEX(Branch[Branch],MATCH(SOF[[#This Row],[Branch]],Branch[SortCode],0))</f>
        <v>Omni</v>
      </c>
      <c r="V2668">
        <v>990673</v>
      </c>
      <c r="W2668" t="str">
        <f t="shared" si="46"/>
        <v>16673980</v>
      </c>
    </row>
    <row r="2669" spans="1:23" x14ac:dyDescent="0.55000000000000004">
      <c r="A2669" s="21" t="b">
        <f>SOF[[#This Row],[RepDate]]='Monthly-Individual-Data'!A2674</f>
        <v>0</v>
      </c>
      <c r="B2669" s="21">
        <v>44593</v>
      </c>
      <c r="C2669" t="s">
        <v>222</v>
      </c>
      <c r="D2669" t="s">
        <v>109</v>
      </c>
      <c r="E2669">
        <v>157</v>
      </c>
      <c r="F2669" t="str">
        <f>INDEX(Branch[Area],MATCH(SOF[[#This Row],[Branch]],Branch[SortCode],0))</f>
        <v>Dublin</v>
      </c>
      <c r="G2669" t="str">
        <f>INDEX(Branch[Branch],MATCH(SOF[[#This Row],[Branch]],Branch[SortCode],0))</f>
        <v>Liffey Valley</v>
      </c>
      <c r="V2669">
        <v>990697</v>
      </c>
      <c r="W2669" t="str">
        <f t="shared" si="46"/>
        <v>37697770</v>
      </c>
    </row>
    <row r="2670" spans="1:23" x14ac:dyDescent="0.55000000000000004">
      <c r="A2670" s="21" t="b">
        <f>SOF[[#This Row],[RepDate]]='Monthly-Individual-Data'!A2675</f>
        <v>0</v>
      </c>
      <c r="B2670" s="21">
        <v>44593</v>
      </c>
      <c r="C2670" t="s">
        <v>222</v>
      </c>
      <c r="D2670" t="s">
        <v>168</v>
      </c>
      <c r="E2670">
        <v>73</v>
      </c>
      <c r="F2670" t="str">
        <f>INDEX(Branch[Area],MATCH(SOF[[#This Row],[Branch]],Branch[SortCode],0))</f>
        <v>Dublin</v>
      </c>
      <c r="G2670" t="str">
        <f>INDEX(Branch[Branch],MATCH(SOF[[#This Row],[Branch]],Branch[SortCode],0))</f>
        <v>Liffey Valley</v>
      </c>
      <c r="V2670">
        <v>990697</v>
      </c>
      <c r="W2670" t="str">
        <f t="shared" si="46"/>
        <v>37697770</v>
      </c>
    </row>
    <row r="2671" spans="1:23" x14ac:dyDescent="0.55000000000000004">
      <c r="A2671" s="21" t="b">
        <f>SOF[[#This Row],[RepDate]]='Monthly-Individual-Data'!A2676</f>
        <v>0</v>
      </c>
      <c r="B2671" s="21">
        <v>44593</v>
      </c>
      <c r="C2671" t="s">
        <v>222</v>
      </c>
      <c r="D2671" t="s">
        <v>169</v>
      </c>
      <c r="E2671">
        <v>63</v>
      </c>
      <c r="F2671" t="str">
        <f>INDEX(Branch[Area],MATCH(SOF[[#This Row],[Branch]],Branch[SortCode],0))</f>
        <v>Dublin</v>
      </c>
      <c r="G2671" t="str">
        <f>INDEX(Branch[Branch],MATCH(SOF[[#This Row],[Branch]],Branch[SortCode],0))</f>
        <v>Liffey Valley</v>
      </c>
      <c r="V2671">
        <v>990697</v>
      </c>
      <c r="W2671" t="str">
        <f t="shared" si="46"/>
        <v>37697770</v>
      </c>
    </row>
    <row r="2672" spans="1:23" x14ac:dyDescent="0.55000000000000004">
      <c r="A2672" s="21" t="b">
        <f>SOF[[#This Row],[RepDate]]='Monthly-Individual-Data'!A2677</f>
        <v>0</v>
      </c>
      <c r="B2672" s="21">
        <v>44593</v>
      </c>
      <c r="C2672" t="s">
        <v>222</v>
      </c>
      <c r="D2672" t="s">
        <v>171</v>
      </c>
      <c r="E2672">
        <v>39</v>
      </c>
      <c r="F2672" t="str">
        <f>INDEX(Branch[Area],MATCH(SOF[[#This Row],[Branch]],Branch[SortCode],0))</f>
        <v>Dublin</v>
      </c>
      <c r="G2672" t="str">
        <f>INDEX(Branch[Branch],MATCH(SOF[[#This Row],[Branch]],Branch[SortCode],0))</f>
        <v>Liffey Valley</v>
      </c>
      <c r="V2672">
        <v>990697</v>
      </c>
      <c r="W2672" t="str">
        <f t="shared" si="46"/>
        <v>37697770</v>
      </c>
    </row>
    <row r="2673" spans="1:23" x14ac:dyDescent="0.55000000000000004">
      <c r="A2673" s="21" t="b">
        <f>SOF[[#This Row],[RepDate]]='Monthly-Individual-Data'!A2678</f>
        <v>0</v>
      </c>
      <c r="B2673" s="21">
        <v>44593</v>
      </c>
      <c r="C2673" t="s">
        <v>222</v>
      </c>
      <c r="D2673" t="s">
        <v>172</v>
      </c>
      <c r="E2673">
        <v>106</v>
      </c>
      <c r="F2673" t="str">
        <f>INDEX(Branch[Area],MATCH(SOF[[#This Row],[Branch]],Branch[SortCode],0))</f>
        <v>Dublin</v>
      </c>
      <c r="G2673" t="str">
        <f>INDEX(Branch[Branch],MATCH(SOF[[#This Row],[Branch]],Branch[SortCode],0))</f>
        <v>Liffey Valley</v>
      </c>
      <c r="V2673">
        <v>990697</v>
      </c>
      <c r="W2673" t="str">
        <f t="shared" si="46"/>
        <v>37697770</v>
      </c>
    </row>
    <row r="2674" spans="1:23" x14ac:dyDescent="0.55000000000000004">
      <c r="A2674" s="21" t="b">
        <f>SOF[[#This Row],[RepDate]]='Monthly-Individual-Data'!A2679</f>
        <v>0</v>
      </c>
      <c r="B2674" s="21">
        <v>44593</v>
      </c>
      <c r="C2674" t="s">
        <v>222</v>
      </c>
      <c r="D2674" t="s">
        <v>174</v>
      </c>
      <c r="E2674">
        <v>110</v>
      </c>
      <c r="F2674" t="str">
        <f>INDEX(Branch[Area],MATCH(SOF[[#This Row],[Branch]],Branch[SortCode],0))</f>
        <v>Dublin</v>
      </c>
      <c r="G2674" t="str">
        <f>INDEX(Branch[Branch],MATCH(SOF[[#This Row],[Branch]],Branch[SortCode],0))</f>
        <v>Liffey Valley</v>
      </c>
      <c r="V2674">
        <v>990697</v>
      </c>
      <c r="W2674" t="str">
        <f t="shared" si="46"/>
        <v>37697770</v>
      </c>
    </row>
    <row r="2675" spans="1:23" x14ac:dyDescent="0.55000000000000004">
      <c r="A2675" s="21" t="b">
        <f>SOF[[#This Row],[RepDate]]='Monthly-Individual-Data'!A2680</f>
        <v>0</v>
      </c>
      <c r="B2675" s="21">
        <v>44593</v>
      </c>
      <c r="C2675" t="s">
        <v>222</v>
      </c>
      <c r="D2675" t="s">
        <v>175</v>
      </c>
      <c r="E2675">
        <v>132</v>
      </c>
      <c r="F2675" t="str">
        <f>INDEX(Branch[Area],MATCH(SOF[[#This Row],[Branch]],Branch[SortCode],0))</f>
        <v>Dublin</v>
      </c>
      <c r="G2675" t="str">
        <f>INDEX(Branch[Branch],MATCH(SOF[[#This Row],[Branch]],Branch[SortCode],0))</f>
        <v>Liffey Valley</v>
      </c>
      <c r="V2675">
        <v>990697</v>
      </c>
      <c r="W2675" t="str">
        <f t="shared" si="46"/>
        <v>37697770</v>
      </c>
    </row>
    <row r="2676" spans="1:23" x14ac:dyDescent="0.55000000000000004">
      <c r="A2676" s="21" t="b">
        <f>SOF[[#This Row],[RepDate]]='Monthly-Individual-Data'!A2681</f>
        <v>0</v>
      </c>
      <c r="B2676" s="21">
        <v>44593</v>
      </c>
      <c r="C2676" t="s">
        <v>222</v>
      </c>
      <c r="D2676" t="s">
        <v>179</v>
      </c>
      <c r="E2676">
        <v>105</v>
      </c>
      <c r="F2676" t="str">
        <f>INDEX(Branch[Area],MATCH(SOF[[#This Row],[Branch]],Branch[SortCode],0))</f>
        <v>Dublin</v>
      </c>
      <c r="G2676" t="str">
        <f>INDEX(Branch[Branch],MATCH(SOF[[#This Row],[Branch]],Branch[SortCode],0))</f>
        <v>Liffey Valley</v>
      </c>
      <c r="V2676">
        <v>990697</v>
      </c>
      <c r="W2676" t="str">
        <f t="shared" si="46"/>
        <v>37697770</v>
      </c>
    </row>
    <row r="2677" spans="1:23" x14ac:dyDescent="0.55000000000000004">
      <c r="A2677" s="21" t="b">
        <f>SOF[[#This Row],[RepDate]]='Monthly-Individual-Data'!A2682</f>
        <v>0</v>
      </c>
      <c r="B2677" s="21">
        <v>44593</v>
      </c>
      <c r="C2677" t="s">
        <v>222</v>
      </c>
      <c r="D2677" t="s">
        <v>182</v>
      </c>
      <c r="E2677">
        <v>126</v>
      </c>
      <c r="F2677" t="str">
        <f>INDEX(Branch[Area],MATCH(SOF[[#This Row],[Branch]],Branch[SortCode],0))</f>
        <v>Dublin</v>
      </c>
      <c r="G2677" t="str">
        <f>INDEX(Branch[Branch],MATCH(SOF[[#This Row],[Branch]],Branch[SortCode],0))</f>
        <v>Liffey Valley</v>
      </c>
      <c r="V2677">
        <v>990697</v>
      </c>
      <c r="W2677" t="str">
        <f t="shared" si="46"/>
        <v>37697770</v>
      </c>
    </row>
    <row r="2678" spans="1:23" x14ac:dyDescent="0.55000000000000004">
      <c r="A2678" s="21" t="b">
        <f>SOF[[#This Row],[RepDate]]='Monthly-Individual-Data'!A2683</f>
        <v>0</v>
      </c>
      <c r="B2678" s="21">
        <v>44593</v>
      </c>
      <c r="C2678" t="s">
        <v>222</v>
      </c>
      <c r="D2678" t="s">
        <v>185</v>
      </c>
      <c r="E2678">
        <v>4</v>
      </c>
      <c r="F2678" t="str">
        <f>INDEX(Branch[Area],MATCH(SOF[[#This Row],[Branch]],Branch[SortCode],0))</f>
        <v>Dublin</v>
      </c>
      <c r="G2678" t="str">
        <f>INDEX(Branch[Branch],MATCH(SOF[[#This Row],[Branch]],Branch[SortCode],0))</f>
        <v>Liffey Valley</v>
      </c>
      <c r="V2678">
        <v>990697</v>
      </c>
      <c r="W2678" t="str">
        <f t="shared" si="46"/>
        <v>37697770</v>
      </c>
    </row>
    <row r="2679" spans="1:23" x14ac:dyDescent="0.55000000000000004">
      <c r="A2679" s="21" t="b">
        <f>SOF[[#This Row],[RepDate]]='Monthly-Individual-Data'!A2684</f>
        <v>0</v>
      </c>
      <c r="B2679" s="21">
        <v>44621</v>
      </c>
      <c r="C2679" t="s">
        <v>203</v>
      </c>
      <c r="D2679" t="s">
        <v>109</v>
      </c>
      <c r="E2679">
        <v>123</v>
      </c>
      <c r="F2679" t="str">
        <f>INDEX(Branch[Area],MATCH(SOF[[#This Row],[Branch]],Branch[SortCode],0))</f>
        <v>Dublin</v>
      </c>
      <c r="G2679" t="str">
        <f>INDEX(Branch[Branch],MATCH(SOF[[#This Row],[Branch]],Branch[SortCode],0))</f>
        <v>Phibsboro</v>
      </c>
      <c r="V2679">
        <v>990603</v>
      </c>
      <c r="W2679" t="str">
        <f t="shared" si="46"/>
        <v>18603960</v>
      </c>
    </row>
    <row r="2680" spans="1:23" x14ac:dyDescent="0.55000000000000004">
      <c r="A2680" s="21" t="b">
        <f>SOF[[#This Row],[RepDate]]='Monthly-Individual-Data'!A2685</f>
        <v>0</v>
      </c>
      <c r="B2680" s="21">
        <v>44621</v>
      </c>
      <c r="C2680" t="s">
        <v>208</v>
      </c>
      <c r="D2680" t="s">
        <v>109</v>
      </c>
      <c r="E2680">
        <v>159</v>
      </c>
      <c r="F2680" t="str">
        <f>INDEX(Branch[Area],MATCH(SOF[[#This Row],[Branch]],Branch[SortCode],0))</f>
        <v>Dublin</v>
      </c>
      <c r="G2680" t="str">
        <f>INDEX(Branch[Branch],MATCH(SOF[[#This Row],[Branch]],Branch[SortCode],0))</f>
        <v>Dun Laoghaire</v>
      </c>
      <c r="V2680">
        <v>990604</v>
      </c>
      <c r="W2680" t="str">
        <f t="shared" si="46"/>
        <v>23604910</v>
      </c>
    </row>
    <row r="2681" spans="1:23" x14ac:dyDescent="0.55000000000000004">
      <c r="A2681" s="21" t="b">
        <f>SOF[[#This Row],[RepDate]]='Monthly-Individual-Data'!A2686</f>
        <v>0</v>
      </c>
      <c r="B2681" s="21">
        <v>44621</v>
      </c>
      <c r="C2681" t="s">
        <v>208</v>
      </c>
      <c r="D2681" t="s">
        <v>169</v>
      </c>
      <c r="E2681">
        <v>77</v>
      </c>
      <c r="F2681" t="str">
        <f>INDEX(Branch[Area],MATCH(SOF[[#This Row],[Branch]],Branch[SortCode],0))</f>
        <v>Dublin</v>
      </c>
      <c r="G2681" t="str">
        <f>INDEX(Branch[Branch],MATCH(SOF[[#This Row],[Branch]],Branch[SortCode],0))</f>
        <v>Dun Laoghaire</v>
      </c>
      <c r="V2681">
        <v>990604</v>
      </c>
      <c r="W2681" t="str">
        <f t="shared" si="46"/>
        <v>23604910</v>
      </c>
    </row>
    <row r="2682" spans="1:23" x14ac:dyDescent="0.55000000000000004">
      <c r="A2682" s="21" t="b">
        <f>SOF[[#This Row],[RepDate]]='Monthly-Individual-Data'!A2687</f>
        <v>0</v>
      </c>
      <c r="B2682" s="21">
        <v>44621</v>
      </c>
      <c r="C2682" t="s">
        <v>193</v>
      </c>
      <c r="D2682" t="s">
        <v>174</v>
      </c>
      <c r="E2682">
        <v>83</v>
      </c>
      <c r="F2682" t="str">
        <f>INDEX(Branch[Area],MATCH(SOF[[#This Row],[Branch]],Branch[SortCode],0))</f>
        <v>Dublin</v>
      </c>
      <c r="G2682" t="str">
        <f>INDEX(Branch[Branch],MATCH(SOF[[#This Row],[Branch]],Branch[SortCode],0))</f>
        <v>Rathmines</v>
      </c>
      <c r="V2682">
        <v>990605</v>
      </c>
      <c r="W2682" t="str">
        <f t="shared" si="46"/>
        <v>86051060</v>
      </c>
    </row>
    <row r="2683" spans="1:23" x14ac:dyDescent="0.55000000000000004">
      <c r="A2683" s="21" t="b">
        <f>SOF[[#This Row],[RepDate]]='Monthly-Individual-Data'!A2688</f>
        <v>0</v>
      </c>
      <c r="B2683" s="21">
        <v>44621</v>
      </c>
      <c r="C2683" t="s">
        <v>212</v>
      </c>
      <c r="D2683" t="s">
        <v>174</v>
      </c>
      <c r="E2683">
        <v>137</v>
      </c>
      <c r="F2683" t="str">
        <f>INDEX(Branch[Area],MATCH(SOF[[#This Row],[Branch]],Branch[SortCode],0))</f>
        <v>Dublin</v>
      </c>
      <c r="G2683" t="str">
        <f>INDEX(Branch[Branch],MATCH(SOF[[#This Row],[Branch]],Branch[SortCode],0))</f>
        <v>Ballyfermot</v>
      </c>
      <c r="V2683">
        <v>990606</v>
      </c>
      <c r="W2683" t="str">
        <f t="shared" si="46"/>
        <v>27606870</v>
      </c>
    </row>
    <row r="2684" spans="1:23" x14ac:dyDescent="0.55000000000000004">
      <c r="A2684" s="21" t="b">
        <f>SOF[[#This Row],[RepDate]]='Monthly-Individual-Data'!A2689</f>
        <v>0</v>
      </c>
      <c r="B2684" s="21">
        <v>44621</v>
      </c>
      <c r="C2684" t="s">
        <v>212</v>
      </c>
      <c r="D2684" t="s">
        <v>179</v>
      </c>
      <c r="E2684">
        <v>52</v>
      </c>
      <c r="F2684" t="str">
        <f>INDEX(Branch[Area],MATCH(SOF[[#This Row],[Branch]],Branch[SortCode],0))</f>
        <v>Dublin</v>
      </c>
      <c r="G2684" t="str">
        <f>INDEX(Branch[Branch],MATCH(SOF[[#This Row],[Branch]],Branch[SortCode],0))</f>
        <v>Ballyfermot</v>
      </c>
      <c r="V2684">
        <v>990606</v>
      </c>
      <c r="W2684" t="str">
        <f t="shared" si="46"/>
        <v>27606870</v>
      </c>
    </row>
    <row r="2685" spans="1:23" x14ac:dyDescent="0.55000000000000004">
      <c r="A2685" s="21" t="b">
        <f>SOF[[#This Row],[RepDate]]='Monthly-Individual-Data'!A2690</f>
        <v>0</v>
      </c>
      <c r="B2685" s="21">
        <v>44621</v>
      </c>
      <c r="C2685" t="s">
        <v>214</v>
      </c>
      <c r="D2685" t="s">
        <v>109</v>
      </c>
      <c r="E2685">
        <v>18</v>
      </c>
      <c r="F2685" t="str">
        <f>INDEX(Branch[Area],MATCH(SOF[[#This Row],[Branch]],Branch[SortCode],0))</f>
        <v>Dublin</v>
      </c>
      <c r="G2685" t="str">
        <f>INDEX(Branch[Branch],MATCH(SOF[[#This Row],[Branch]],Branch[SortCode],0))</f>
        <v>Finglas</v>
      </c>
      <c r="V2685">
        <v>990609</v>
      </c>
      <c r="W2685" t="str">
        <f t="shared" si="46"/>
        <v>29609850</v>
      </c>
    </row>
    <row r="2686" spans="1:23" x14ac:dyDescent="0.55000000000000004">
      <c r="A2686" s="21" t="b">
        <f>SOF[[#This Row],[RepDate]]='Monthly-Individual-Data'!A2691</f>
        <v>0</v>
      </c>
      <c r="B2686" s="21">
        <v>44621</v>
      </c>
      <c r="C2686" t="s">
        <v>194</v>
      </c>
      <c r="D2686" t="s">
        <v>109</v>
      </c>
      <c r="E2686">
        <v>133</v>
      </c>
      <c r="F2686" t="str">
        <f>INDEX(Branch[Area],MATCH(SOF[[#This Row],[Branch]],Branch[SortCode],0))</f>
        <v>Dublin</v>
      </c>
      <c r="G2686" t="str">
        <f>INDEX(Branch[Branch],MATCH(SOF[[#This Row],[Branch]],Branch[SortCode],0))</f>
        <v>Grafton Street</v>
      </c>
      <c r="V2686">
        <v>990610</v>
      </c>
      <c r="W2686" t="str">
        <f t="shared" si="46"/>
        <v>96101050</v>
      </c>
    </row>
    <row r="2687" spans="1:23" x14ac:dyDescent="0.55000000000000004">
      <c r="A2687" s="21" t="b">
        <f>SOF[[#This Row],[RepDate]]='Monthly-Individual-Data'!A2692</f>
        <v>0</v>
      </c>
      <c r="B2687" s="21">
        <v>44621</v>
      </c>
      <c r="C2687" t="s">
        <v>194</v>
      </c>
      <c r="D2687" t="s">
        <v>169</v>
      </c>
      <c r="E2687">
        <v>9</v>
      </c>
      <c r="F2687" t="str">
        <f>INDEX(Branch[Area],MATCH(SOF[[#This Row],[Branch]],Branch[SortCode],0))</f>
        <v>Dublin</v>
      </c>
      <c r="G2687" t="str">
        <f>INDEX(Branch[Branch],MATCH(SOF[[#This Row],[Branch]],Branch[SortCode],0))</f>
        <v>Grafton Street</v>
      </c>
      <c r="V2687">
        <v>990610</v>
      </c>
      <c r="W2687" t="str">
        <f t="shared" si="46"/>
        <v>96101050</v>
      </c>
    </row>
    <row r="2688" spans="1:23" x14ac:dyDescent="0.55000000000000004">
      <c r="A2688" s="21" t="b">
        <f>SOF[[#This Row],[RepDate]]='Monthly-Individual-Data'!A2693</f>
        <v>0</v>
      </c>
      <c r="B2688" s="21">
        <v>44621</v>
      </c>
      <c r="C2688" t="s">
        <v>194</v>
      </c>
      <c r="D2688" t="s">
        <v>174</v>
      </c>
      <c r="E2688">
        <v>125</v>
      </c>
      <c r="F2688" t="str">
        <f>INDEX(Branch[Area],MATCH(SOF[[#This Row],[Branch]],Branch[SortCode],0))</f>
        <v>Dublin</v>
      </c>
      <c r="G2688" t="str">
        <f>INDEX(Branch[Branch],MATCH(SOF[[#This Row],[Branch]],Branch[SortCode],0))</f>
        <v>Grafton Street</v>
      </c>
      <c r="V2688">
        <v>990610</v>
      </c>
      <c r="W2688" t="str">
        <f t="shared" si="46"/>
        <v>96101050</v>
      </c>
    </row>
    <row r="2689" spans="1:23" x14ac:dyDescent="0.55000000000000004">
      <c r="A2689" s="21" t="b">
        <f>SOF[[#This Row],[RepDate]]='Monthly-Individual-Data'!A2694</f>
        <v>0</v>
      </c>
      <c r="B2689" s="21">
        <v>44621</v>
      </c>
      <c r="C2689" t="s">
        <v>210</v>
      </c>
      <c r="D2689" t="s">
        <v>109</v>
      </c>
      <c r="E2689">
        <v>5</v>
      </c>
      <c r="F2689" t="str">
        <f>INDEX(Branch[Area],MATCH(SOF[[#This Row],[Branch]],Branch[SortCode],0))</f>
        <v>Dublin</v>
      </c>
      <c r="G2689" t="str">
        <f>INDEX(Branch[Branch],MATCH(SOF[[#This Row],[Branch]],Branch[SortCode],0))</f>
        <v>Walkinstown</v>
      </c>
      <c r="V2689">
        <v>990612</v>
      </c>
      <c r="W2689" t="str">
        <f t="shared" si="46"/>
        <v>25612890</v>
      </c>
    </row>
    <row r="2690" spans="1:23" x14ac:dyDescent="0.55000000000000004">
      <c r="A2690" s="21" t="b">
        <f>SOF[[#This Row],[RepDate]]='Monthly-Individual-Data'!A2695</f>
        <v>0</v>
      </c>
      <c r="B2690" s="21">
        <v>44621</v>
      </c>
      <c r="C2690" t="s">
        <v>210</v>
      </c>
      <c r="D2690" t="s">
        <v>168</v>
      </c>
      <c r="E2690">
        <v>133</v>
      </c>
      <c r="F2690" t="str">
        <f>INDEX(Branch[Area],MATCH(SOF[[#This Row],[Branch]],Branch[SortCode],0))</f>
        <v>Dublin</v>
      </c>
      <c r="G2690" t="str">
        <f>INDEX(Branch[Branch],MATCH(SOF[[#This Row],[Branch]],Branch[SortCode],0))</f>
        <v>Walkinstown</v>
      </c>
      <c r="V2690">
        <v>990612</v>
      </c>
      <c r="W2690" t="str">
        <f t="shared" si="46"/>
        <v>25612890</v>
      </c>
    </row>
    <row r="2691" spans="1:23" x14ac:dyDescent="0.55000000000000004">
      <c r="A2691" s="21" t="b">
        <f>SOF[[#This Row],[RepDate]]='Monthly-Individual-Data'!A2696</f>
        <v>0</v>
      </c>
      <c r="B2691" s="21">
        <v>44621</v>
      </c>
      <c r="C2691" t="s">
        <v>210</v>
      </c>
      <c r="D2691" t="s">
        <v>169</v>
      </c>
      <c r="E2691">
        <v>92</v>
      </c>
      <c r="F2691" t="str">
        <f>INDEX(Branch[Area],MATCH(SOF[[#This Row],[Branch]],Branch[SortCode],0))</f>
        <v>Dublin</v>
      </c>
      <c r="G2691" t="str">
        <f>INDEX(Branch[Branch],MATCH(SOF[[#This Row],[Branch]],Branch[SortCode],0))</f>
        <v>Walkinstown</v>
      </c>
      <c r="V2691">
        <v>990612</v>
      </c>
      <c r="W2691" t="str">
        <f t="shared" ref="W2691:W2754" si="47">VLOOKUP(V2691,R:S,2,0)</f>
        <v>25612890</v>
      </c>
    </row>
    <row r="2692" spans="1:23" x14ac:dyDescent="0.55000000000000004">
      <c r="A2692" s="21" t="b">
        <f>SOF[[#This Row],[RepDate]]='Monthly-Individual-Data'!A2697</f>
        <v>0</v>
      </c>
      <c r="B2692" s="21">
        <v>44621</v>
      </c>
      <c r="C2692" t="s">
        <v>210</v>
      </c>
      <c r="D2692" t="s">
        <v>171</v>
      </c>
      <c r="E2692">
        <v>142</v>
      </c>
      <c r="F2692" t="str">
        <f>INDEX(Branch[Area],MATCH(SOF[[#This Row],[Branch]],Branch[SortCode],0))</f>
        <v>Dublin</v>
      </c>
      <c r="G2692" t="str">
        <f>INDEX(Branch[Branch],MATCH(SOF[[#This Row],[Branch]],Branch[SortCode],0))</f>
        <v>Walkinstown</v>
      </c>
      <c r="V2692">
        <v>990612</v>
      </c>
      <c r="W2692" t="str">
        <f t="shared" si="47"/>
        <v>25612890</v>
      </c>
    </row>
    <row r="2693" spans="1:23" x14ac:dyDescent="0.55000000000000004">
      <c r="A2693" s="21" t="b">
        <f>SOF[[#This Row],[RepDate]]='Monthly-Individual-Data'!A2698</f>
        <v>0</v>
      </c>
      <c r="B2693" s="21">
        <v>44621</v>
      </c>
      <c r="C2693" t="s">
        <v>186</v>
      </c>
      <c r="D2693" t="s">
        <v>109</v>
      </c>
      <c r="E2693">
        <v>24</v>
      </c>
      <c r="F2693" t="str">
        <f>INDEX(Branch[Area],MATCH(SOF[[#This Row],[Branch]],Branch[SortCode],0))</f>
        <v>Dublin</v>
      </c>
      <c r="G2693" t="str">
        <f>INDEX(Branch[Branch],MATCH(SOF[[#This Row],[Branch]],Branch[SortCode],0))</f>
        <v>Artane</v>
      </c>
      <c r="V2693">
        <v>990616</v>
      </c>
      <c r="W2693" t="str">
        <f t="shared" si="47"/>
        <v>16161130</v>
      </c>
    </row>
    <row r="2694" spans="1:23" x14ac:dyDescent="0.55000000000000004">
      <c r="A2694" s="21" t="b">
        <f>SOF[[#This Row],[RepDate]]='Monthly-Individual-Data'!A2699</f>
        <v>0</v>
      </c>
      <c r="B2694" s="21">
        <v>44621</v>
      </c>
      <c r="C2694" t="s">
        <v>186</v>
      </c>
      <c r="D2694" t="s">
        <v>169</v>
      </c>
      <c r="E2694">
        <v>99</v>
      </c>
      <c r="F2694" t="str">
        <f>INDEX(Branch[Area],MATCH(SOF[[#This Row],[Branch]],Branch[SortCode],0))</f>
        <v>Dublin</v>
      </c>
      <c r="G2694" t="str">
        <f>INDEX(Branch[Branch],MATCH(SOF[[#This Row],[Branch]],Branch[SortCode],0))</f>
        <v>Artane</v>
      </c>
      <c r="V2694">
        <v>990616</v>
      </c>
      <c r="W2694" t="str">
        <f t="shared" si="47"/>
        <v>16161130</v>
      </c>
    </row>
    <row r="2695" spans="1:23" x14ac:dyDescent="0.55000000000000004">
      <c r="A2695" s="21" t="b">
        <f>SOF[[#This Row],[RepDate]]='Monthly-Individual-Data'!A2700</f>
        <v>0</v>
      </c>
      <c r="B2695" s="21">
        <v>44621</v>
      </c>
      <c r="C2695" t="s">
        <v>186</v>
      </c>
      <c r="D2695" t="s">
        <v>174</v>
      </c>
      <c r="E2695">
        <v>59</v>
      </c>
      <c r="F2695" t="str">
        <f>INDEX(Branch[Area],MATCH(SOF[[#This Row],[Branch]],Branch[SortCode],0))</f>
        <v>Dublin</v>
      </c>
      <c r="G2695" t="str">
        <f>INDEX(Branch[Branch],MATCH(SOF[[#This Row],[Branch]],Branch[SortCode],0))</f>
        <v>Artane</v>
      </c>
      <c r="V2695">
        <v>990616</v>
      </c>
      <c r="W2695" t="str">
        <f t="shared" si="47"/>
        <v>16161130</v>
      </c>
    </row>
    <row r="2696" spans="1:23" x14ac:dyDescent="0.55000000000000004">
      <c r="A2696" s="21" t="b">
        <f>SOF[[#This Row],[RepDate]]='Monthly-Individual-Data'!A2701</f>
        <v>0</v>
      </c>
      <c r="B2696" s="21">
        <v>44621</v>
      </c>
      <c r="C2696" t="s">
        <v>186</v>
      </c>
      <c r="D2696" t="s">
        <v>175</v>
      </c>
      <c r="E2696">
        <v>81</v>
      </c>
      <c r="F2696" t="str">
        <f>INDEX(Branch[Area],MATCH(SOF[[#This Row],[Branch]],Branch[SortCode],0))</f>
        <v>Dublin</v>
      </c>
      <c r="G2696" t="str">
        <f>INDEX(Branch[Branch],MATCH(SOF[[#This Row],[Branch]],Branch[SortCode],0))</f>
        <v>Artane</v>
      </c>
      <c r="V2696">
        <v>990616</v>
      </c>
      <c r="W2696" t="str">
        <f t="shared" si="47"/>
        <v>16161130</v>
      </c>
    </row>
    <row r="2697" spans="1:23" x14ac:dyDescent="0.55000000000000004">
      <c r="A2697" s="21" t="b">
        <f>SOF[[#This Row],[RepDate]]='Monthly-Individual-Data'!A2702</f>
        <v>0</v>
      </c>
      <c r="B2697" s="21">
        <v>44621</v>
      </c>
      <c r="C2697" t="s">
        <v>186</v>
      </c>
      <c r="D2697" t="s">
        <v>179</v>
      </c>
      <c r="E2697">
        <v>70</v>
      </c>
      <c r="F2697" t="str">
        <f>INDEX(Branch[Area],MATCH(SOF[[#This Row],[Branch]],Branch[SortCode],0))</f>
        <v>Dublin</v>
      </c>
      <c r="G2697" t="str">
        <f>INDEX(Branch[Branch],MATCH(SOF[[#This Row],[Branch]],Branch[SortCode],0))</f>
        <v>Artane</v>
      </c>
      <c r="V2697">
        <v>990616</v>
      </c>
      <c r="W2697" t="str">
        <f t="shared" si="47"/>
        <v>16161130</v>
      </c>
    </row>
    <row r="2698" spans="1:23" x14ac:dyDescent="0.55000000000000004">
      <c r="A2698" s="21" t="b">
        <f>SOF[[#This Row],[RepDate]]='Monthly-Individual-Data'!A2703</f>
        <v>0</v>
      </c>
      <c r="B2698" s="21">
        <v>44621</v>
      </c>
      <c r="C2698" t="s">
        <v>186</v>
      </c>
      <c r="D2698" t="s">
        <v>180</v>
      </c>
      <c r="E2698">
        <v>33</v>
      </c>
      <c r="F2698" t="str">
        <f>INDEX(Branch[Area],MATCH(SOF[[#This Row],[Branch]],Branch[SortCode],0))</f>
        <v>Dublin</v>
      </c>
      <c r="G2698" t="str">
        <f>INDEX(Branch[Branch],MATCH(SOF[[#This Row],[Branch]],Branch[SortCode],0))</f>
        <v>Artane</v>
      </c>
      <c r="V2698">
        <v>990616</v>
      </c>
      <c r="W2698" t="str">
        <f t="shared" si="47"/>
        <v>16161130</v>
      </c>
    </row>
    <row r="2699" spans="1:23" x14ac:dyDescent="0.55000000000000004">
      <c r="A2699" s="21" t="b">
        <f>SOF[[#This Row],[RepDate]]='Monthly-Individual-Data'!A2704</f>
        <v>0</v>
      </c>
      <c r="B2699" s="21">
        <v>44621</v>
      </c>
      <c r="C2699" t="s">
        <v>186</v>
      </c>
      <c r="D2699" t="s">
        <v>185</v>
      </c>
      <c r="E2699">
        <v>55</v>
      </c>
      <c r="F2699" t="str">
        <f>INDEX(Branch[Area],MATCH(SOF[[#This Row],[Branch]],Branch[SortCode],0))</f>
        <v>Dublin</v>
      </c>
      <c r="G2699" t="str">
        <f>INDEX(Branch[Branch],MATCH(SOF[[#This Row],[Branch]],Branch[SortCode],0))</f>
        <v>Artane</v>
      </c>
      <c r="V2699">
        <v>990616</v>
      </c>
      <c r="W2699" t="str">
        <f t="shared" si="47"/>
        <v>16161130</v>
      </c>
    </row>
    <row r="2700" spans="1:23" x14ac:dyDescent="0.55000000000000004">
      <c r="A2700" s="21" t="b">
        <f>SOF[[#This Row],[RepDate]]='Monthly-Individual-Data'!A2705</f>
        <v>0</v>
      </c>
      <c r="B2700" s="21">
        <v>44621</v>
      </c>
      <c r="C2700" t="s">
        <v>209</v>
      </c>
      <c r="D2700" t="s">
        <v>109</v>
      </c>
      <c r="E2700">
        <v>46</v>
      </c>
      <c r="F2700" t="str">
        <f>INDEX(Branch[Area],MATCH(SOF[[#This Row],[Branch]],Branch[SortCode],0))</f>
        <v>Dublin</v>
      </c>
      <c r="G2700" t="str">
        <f>INDEX(Branch[Branch],MATCH(SOF[[#This Row],[Branch]],Branch[SortCode],0))</f>
        <v>Dundrum</v>
      </c>
      <c r="V2700">
        <v>990620</v>
      </c>
      <c r="W2700" t="str">
        <f t="shared" si="47"/>
        <v>24620900</v>
      </c>
    </row>
    <row r="2701" spans="1:23" x14ac:dyDescent="0.55000000000000004">
      <c r="A2701" s="21" t="b">
        <f>SOF[[#This Row],[RepDate]]='Monthly-Individual-Data'!A2706</f>
        <v>0</v>
      </c>
      <c r="B2701" s="21">
        <v>44621</v>
      </c>
      <c r="C2701" t="s">
        <v>209</v>
      </c>
      <c r="D2701" t="s">
        <v>169</v>
      </c>
      <c r="E2701">
        <v>158</v>
      </c>
      <c r="F2701" t="str">
        <f>INDEX(Branch[Area],MATCH(SOF[[#This Row],[Branch]],Branch[SortCode],0))</f>
        <v>Dublin</v>
      </c>
      <c r="G2701" t="str">
        <f>INDEX(Branch[Branch],MATCH(SOF[[#This Row],[Branch]],Branch[SortCode],0))</f>
        <v>Dundrum</v>
      </c>
      <c r="V2701">
        <v>990620</v>
      </c>
      <c r="W2701" t="str">
        <f t="shared" si="47"/>
        <v>24620900</v>
      </c>
    </row>
    <row r="2702" spans="1:23" x14ac:dyDescent="0.55000000000000004">
      <c r="A2702" s="21" t="b">
        <f>SOF[[#This Row],[RepDate]]='Monthly-Individual-Data'!A2707</f>
        <v>0</v>
      </c>
      <c r="B2702" s="21">
        <v>44621</v>
      </c>
      <c r="C2702" t="s">
        <v>209</v>
      </c>
      <c r="D2702" t="s">
        <v>174</v>
      </c>
      <c r="E2702">
        <v>66</v>
      </c>
      <c r="F2702" t="str">
        <f>INDEX(Branch[Area],MATCH(SOF[[#This Row],[Branch]],Branch[SortCode],0))</f>
        <v>Dublin</v>
      </c>
      <c r="G2702" t="str">
        <f>INDEX(Branch[Branch],MATCH(SOF[[#This Row],[Branch]],Branch[SortCode],0))</f>
        <v>Dundrum</v>
      </c>
      <c r="V2702">
        <v>990620</v>
      </c>
      <c r="W2702" t="str">
        <f t="shared" si="47"/>
        <v>24620900</v>
      </c>
    </row>
    <row r="2703" spans="1:23" x14ac:dyDescent="0.55000000000000004">
      <c r="A2703" s="21" t="b">
        <f>SOF[[#This Row],[RepDate]]='Monthly-Individual-Data'!A2708</f>
        <v>0</v>
      </c>
      <c r="B2703" s="21">
        <v>44621</v>
      </c>
      <c r="C2703" t="s">
        <v>225</v>
      </c>
      <c r="D2703" t="s">
        <v>109</v>
      </c>
      <c r="E2703">
        <v>159</v>
      </c>
      <c r="F2703" t="str">
        <f>INDEX(Branch[Area],MATCH(SOF[[#This Row],[Branch]],Branch[SortCode],0))</f>
        <v>Dublin</v>
      </c>
      <c r="G2703" t="str">
        <f>INDEX(Branch[Branch],MATCH(SOF[[#This Row],[Branch]],Branch[SortCode],0))</f>
        <v>Bray</v>
      </c>
      <c r="V2703">
        <v>990623</v>
      </c>
      <c r="W2703" t="str">
        <f t="shared" si="47"/>
        <v>40623740</v>
      </c>
    </row>
    <row r="2704" spans="1:23" x14ac:dyDescent="0.55000000000000004">
      <c r="A2704" s="21" t="b">
        <f>SOF[[#This Row],[RepDate]]='Monthly-Individual-Data'!A2709</f>
        <v>0</v>
      </c>
      <c r="B2704" s="21">
        <v>44621</v>
      </c>
      <c r="C2704" t="s">
        <v>225</v>
      </c>
      <c r="D2704" t="s">
        <v>168</v>
      </c>
      <c r="E2704">
        <v>30</v>
      </c>
      <c r="F2704" t="str">
        <f>INDEX(Branch[Area],MATCH(SOF[[#This Row],[Branch]],Branch[SortCode],0))</f>
        <v>Dublin</v>
      </c>
      <c r="G2704" t="str">
        <f>INDEX(Branch[Branch],MATCH(SOF[[#This Row],[Branch]],Branch[SortCode],0))</f>
        <v>Bray</v>
      </c>
      <c r="V2704">
        <v>990623</v>
      </c>
      <c r="W2704" t="str">
        <f t="shared" si="47"/>
        <v>40623740</v>
      </c>
    </row>
    <row r="2705" spans="1:23" x14ac:dyDescent="0.55000000000000004">
      <c r="A2705" s="21" t="b">
        <f>SOF[[#This Row],[RepDate]]='Monthly-Individual-Data'!A2710</f>
        <v>0</v>
      </c>
      <c r="B2705" s="21">
        <v>44621</v>
      </c>
      <c r="C2705" t="s">
        <v>225</v>
      </c>
      <c r="D2705" t="s">
        <v>169</v>
      </c>
      <c r="E2705">
        <v>49</v>
      </c>
      <c r="F2705" t="str">
        <f>INDEX(Branch[Area],MATCH(SOF[[#This Row],[Branch]],Branch[SortCode],0))</f>
        <v>Dublin</v>
      </c>
      <c r="G2705" t="str">
        <f>INDEX(Branch[Branch],MATCH(SOF[[#This Row],[Branch]],Branch[SortCode],0))</f>
        <v>Bray</v>
      </c>
      <c r="V2705">
        <v>990623</v>
      </c>
      <c r="W2705" t="str">
        <f t="shared" si="47"/>
        <v>40623740</v>
      </c>
    </row>
    <row r="2706" spans="1:23" x14ac:dyDescent="0.55000000000000004">
      <c r="A2706" s="21" t="b">
        <f>SOF[[#This Row],[RepDate]]='Monthly-Individual-Data'!A2711</f>
        <v>0</v>
      </c>
      <c r="B2706" s="21">
        <v>44621</v>
      </c>
      <c r="C2706" t="s">
        <v>225</v>
      </c>
      <c r="D2706" t="s">
        <v>171</v>
      </c>
      <c r="E2706">
        <v>149</v>
      </c>
      <c r="F2706" t="str">
        <f>INDEX(Branch[Area],MATCH(SOF[[#This Row],[Branch]],Branch[SortCode],0))</f>
        <v>Dublin</v>
      </c>
      <c r="G2706" t="str">
        <f>INDEX(Branch[Branch],MATCH(SOF[[#This Row],[Branch]],Branch[SortCode],0))</f>
        <v>Bray</v>
      </c>
      <c r="V2706">
        <v>990623</v>
      </c>
      <c r="W2706" t="str">
        <f t="shared" si="47"/>
        <v>40623740</v>
      </c>
    </row>
    <row r="2707" spans="1:23" x14ac:dyDescent="0.55000000000000004">
      <c r="A2707" s="21" t="b">
        <f>SOF[[#This Row],[RepDate]]='Monthly-Individual-Data'!A2712</f>
        <v>0</v>
      </c>
      <c r="B2707" s="21">
        <v>44621</v>
      </c>
      <c r="C2707" t="s">
        <v>225</v>
      </c>
      <c r="D2707" t="s">
        <v>172</v>
      </c>
      <c r="E2707">
        <v>26</v>
      </c>
      <c r="F2707" t="str">
        <f>INDEX(Branch[Area],MATCH(SOF[[#This Row],[Branch]],Branch[SortCode],0))</f>
        <v>Dublin</v>
      </c>
      <c r="G2707" t="str">
        <f>INDEX(Branch[Branch],MATCH(SOF[[#This Row],[Branch]],Branch[SortCode],0))</f>
        <v>Bray</v>
      </c>
      <c r="V2707">
        <v>990623</v>
      </c>
      <c r="W2707" t="str">
        <f t="shared" si="47"/>
        <v>40623740</v>
      </c>
    </row>
    <row r="2708" spans="1:23" x14ac:dyDescent="0.55000000000000004">
      <c r="A2708" s="21" t="b">
        <f>SOF[[#This Row],[RepDate]]='Monthly-Individual-Data'!A2713</f>
        <v>0</v>
      </c>
      <c r="B2708" s="21">
        <v>44621</v>
      </c>
      <c r="C2708" t="s">
        <v>225</v>
      </c>
      <c r="D2708" t="s">
        <v>174</v>
      </c>
      <c r="E2708">
        <v>38</v>
      </c>
      <c r="F2708" t="str">
        <f>INDEX(Branch[Area],MATCH(SOF[[#This Row],[Branch]],Branch[SortCode],0))</f>
        <v>Dublin</v>
      </c>
      <c r="G2708" t="str">
        <f>INDEX(Branch[Branch],MATCH(SOF[[#This Row],[Branch]],Branch[SortCode],0))</f>
        <v>Bray</v>
      </c>
      <c r="V2708">
        <v>990623</v>
      </c>
      <c r="W2708" t="str">
        <f t="shared" si="47"/>
        <v>40623740</v>
      </c>
    </row>
    <row r="2709" spans="1:23" x14ac:dyDescent="0.55000000000000004">
      <c r="A2709" s="21" t="b">
        <f>SOF[[#This Row],[RepDate]]='Monthly-Individual-Data'!A2714</f>
        <v>0</v>
      </c>
      <c r="B2709" s="21">
        <v>44621</v>
      </c>
      <c r="C2709" t="s">
        <v>225</v>
      </c>
      <c r="D2709" t="s">
        <v>175</v>
      </c>
      <c r="E2709">
        <v>133</v>
      </c>
      <c r="F2709" t="str">
        <f>INDEX(Branch[Area],MATCH(SOF[[#This Row],[Branch]],Branch[SortCode],0))</f>
        <v>Dublin</v>
      </c>
      <c r="G2709" t="str">
        <f>INDEX(Branch[Branch],MATCH(SOF[[#This Row],[Branch]],Branch[SortCode],0))</f>
        <v>Bray</v>
      </c>
      <c r="V2709">
        <v>990623</v>
      </c>
      <c r="W2709" t="str">
        <f t="shared" si="47"/>
        <v>40623740</v>
      </c>
    </row>
    <row r="2710" spans="1:23" x14ac:dyDescent="0.55000000000000004">
      <c r="A2710" s="21" t="b">
        <f>SOF[[#This Row],[RepDate]]='Monthly-Individual-Data'!A2715</f>
        <v>0</v>
      </c>
      <c r="B2710" s="21">
        <v>44621</v>
      </c>
      <c r="C2710" t="s">
        <v>221</v>
      </c>
      <c r="D2710" t="s">
        <v>109</v>
      </c>
      <c r="E2710">
        <v>5</v>
      </c>
      <c r="F2710" t="str">
        <f>INDEX(Branch[Area],MATCH(SOF[[#This Row],[Branch]],Branch[SortCode],0))</f>
        <v>Dublin</v>
      </c>
      <c r="G2710" t="str">
        <f>INDEX(Branch[Branch],MATCH(SOF[[#This Row],[Branch]],Branch[SortCode],0))</f>
        <v>Tallaght</v>
      </c>
      <c r="V2710">
        <v>990624</v>
      </c>
      <c r="W2710" t="str">
        <f t="shared" si="47"/>
        <v>36624780</v>
      </c>
    </row>
    <row r="2711" spans="1:23" x14ac:dyDescent="0.55000000000000004">
      <c r="A2711" s="21" t="b">
        <f>SOF[[#This Row],[RepDate]]='Monthly-Individual-Data'!A2716</f>
        <v>0</v>
      </c>
      <c r="B2711" s="21">
        <v>44621</v>
      </c>
      <c r="C2711" t="s">
        <v>221</v>
      </c>
      <c r="D2711" t="s">
        <v>168</v>
      </c>
      <c r="E2711">
        <v>3</v>
      </c>
      <c r="F2711" t="str">
        <f>INDEX(Branch[Area],MATCH(SOF[[#This Row],[Branch]],Branch[SortCode],0))</f>
        <v>Dublin</v>
      </c>
      <c r="G2711" t="str">
        <f>INDEX(Branch[Branch],MATCH(SOF[[#This Row],[Branch]],Branch[SortCode],0))</f>
        <v>Tallaght</v>
      </c>
      <c r="V2711">
        <v>990624</v>
      </c>
      <c r="W2711" t="str">
        <f t="shared" si="47"/>
        <v>36624780</v>
      </c>
    </row>
    <row r="2712" spans="1:23" x14ac:dyDescent="0.55000000000000004">
      <c r="A2712" s="21" t="b">
        <f>SOF[[#This Row],[RepDate]]='Monthly-Individual-Data'!A2717</f>
        <v>0</v>
      </c>
      <c r="B2712" s="21">
        <v>44621</v>
      </c>
      <c r="C2712" t="s">
        <v>221</v>
      </c>
      <c r="D2712" t="s">
        <v>169</v>
      </c>
      <c r="E2712">
        <v>30</v>
      </c>
      <c r="F2712" t="str">
        <f>INDEX(Branch[Area],MATCH(SOF[[#This Row],[Branch]],Branch[SortCode],0))</f>
        <v>Dublin</v>
      </c>
      <c r="G2712" t="str">
        <f>INDEX(Branch[Branch],MATCH(SOF[[#This Row],[Branch]],Branch[SortCode],0))</f>
        <v>Tallaght</v>
      </c>
      <c r="V2712">
        <v>990624</v>
      </c>
      <c r="W2712" t="str">
        <f t="shared" si="47"/>
        <v>36624780</v>
      </c>
    </row>
    <row r="2713" spans="1:23" x14ac:dyDescent="0.55000000000000004">
      <c r="A2713" s="21" t="b">
        <f>SOF[[#This Row],[RepDate]]='Monthly-Individual-Data'!A2718</f>
        <v>0</v>
      </c>
      <c r="B2713" s="21">
        <v>44621</v>
      </c>
      <c r="C2713" t="s">
        <v>221</v>
      </c>
      <c r="D2713" t="s">
        <v>174</v>
      </c>
      <c r="E2713">
        <v>148</v>
      </c>
      <c r="F2713" t="str">
        <f>INDEX(Branch[Area],MATCH(SOF[[#This Row],[Branch]],Branch[SortCode],0))</f>
        <v>Dublin</v>
      </c>
      <c r="G2713" t="str">
        <f>INDEX(Branch[Branch],MATCH(SOF[[#This Row],[Branch]],Branch[SortCode],0))</f>
        <v>Tallaght</v>
      </c>
      <c r="V2713">
        <v>990624</v>
      </c>
      <c r="W2713" t="str">
        <f t="shared" si="47"/>
        <v>36624780</v>
      </c>
    </row>
    <row r="2714" spans="1:23" x14ac:dyDescent="0.55000000000000004">
      <c r="A2714" s="21" t="b">
        <f>SOF[[#This Row],[RepDate]]='Monthly-Individual-Data'!A2719</f>
        <v>0</v>
      </c>
      <c r="B2714" s="21">
        <v>44621</v>
      </c>
      <c r="C2714" t="s">
        <v>221</v>
      </c>
      <c r="D2714" t="s">
        <v>175</v>
      </c>
      <c r="E2714">
        <v>58</v>
      </c>
      <c r="F2714" t="str">
        <f>INDEX(Branch[Area],MATCH(SOF[[#This Row],[Branch]],Branch[SortCode],0))</f>
        <v>Dublin</v>
      </c>
      <c r="G2714" t="str">
        <f>INDEX(Branch[Branch],MATCH(SOF[[#This Row],[Branch]],Branch[SortCode],0))</f>
        <v>Tallaght</v>
      </c>
      <c r="V2714">
        <v>990624</v>
      </c>
      <c r="W2714" t="str">
        <f t="shared" si="47"/>
        <v>36624780</v>
      </c>
    </row>
    <row r="2715" spans="1:23" x14ac:dyDescent="0.55000000000000004">
      <c r="A2715" s="21" t="b">
        <f>SOF[[#This Row],[RepDate]]='Monthly-Individual-Data'!A2720</f>
        <v>0</v>
      </c>
      <c r="B2715" s="21">
        <v>44621</v>
      </c>
      <c r="C2715" t="s">
        <v>189</v>
      </c>
      <c r="D2715" t="s">
        <v>109</v>
      </c>
      <c r="E2715">
        <v>78</v>
      </c>
      <c r="F2715" t="str">
        <f>INDEX(Branch[Area],MATCH(SOF[[#This Row],[Branch]],Branch[SortCode],0))</f>
        <v>Dublin</v>
      </c>
      <c r="G2715" t="str">
        <f>INDEX(Branch[Branch],MATCH(SOF[[#This Row],[Branch]],Branch[SortCode],0))</f>
        <v>Baggot St</v>
      </c>
      <c r="V2715">
        <v>990626</v>
      </c>
      <c r="W2715" t="str">
        <f t="shared" si="47"/>
        <v>46261100</v>
      </c>
    </row>
    <row r="2716" spans="1:23" x14ac:dyDescent="0.55000000000000004">
      <c r="A2716" s="21" t="b">
        <f>SOF[[#This Row],[RepDate]]='Monthly-Individual-Data'!A2721</f>
        <v>0</v>
      </c>
      <c r="B2716" s="21">
        <v>44621</v>
      </c>
      <c r="C2716" t="s">
        <v>189</v>
      </c>
      <c r="D2716" t="s">
        <v>169</v>
      </c>
      <c r="E2716">
        <v>6</v>
      </c>
      <c r="F2716" t="str">
        <f>INDEX(Branch[Area],MATCH(SOF[[#This Row],[Branch]],Branch[SortCode],0))</f>
        <v>Dublin</v>
      </c>
      <c r="G2716" t="str">
        <f>INDEX(Branch[Branch],MATCH(SOF[[#This Row],[Branch]],Branch[SortCode],0))</f>
        <v>Baggot St</v>
      </c>
      <c r="V2716">
        <v>990626</v>
      </c>
      <c r="W2716" t="str">
        <f t="shared" si="47"/>
        <v>46261100</v>
      </c>
    </row>
    <row r="2717" spans="1:23" x14ac:dyDescent="0.55000000000000004">
      <c r="A2717" s="21" t="b">
        <f>SOF[[#This Row],[RepDate]]='Monthly-Individual-Data'!A2722</f>
        <v>0</v>
      </c>
      <c r="B2717" s="21">
        <v>44621</v>
      </c>
      <c r="C2717" t="s">
        <v>206</v>
      </c>
      <c r="D2717" t="s">
        <v>109</v>
      </c>
      <c r="E2717">
        <v>34</v>
      </c>
      <c r="F2717" t="str">
        <f>INDEX(Branch[Area],MATCH(SOF[[#This Row],[Branch]],Branch[SortCode],0))</f>
        <v>Dublin</v>
      </c>
      <c r="G2717" t="str">
        <f>INDEX(Branch[Branch],MATCH(SOF[[#This Row],[Branch]],Branch[SortCode],0))</f>
        <v>Stillorgan</v>
      </c>
      <c r="V2717">
        <v>990629</v>
      </c>
      <c r="W2717" t="str">
        <f t="shared" si="47"/>
        <v>21629930</v>
      </c>
    </row>
    <row r="2718" spans="1:23" x14ac:dyDescent="0.55000000000000004">
      <c r="A2718" s="21" t="b">
        <f>SOF[[#This Row],[RepDate]]='Monthly-Individual-Data'!A2723</f>
        <v>0</v>
      </c>
      <c r="B2718" s="21">
        <v>44621</v>
      </c>
      <c r="C2718" t="s">
        <v>206</v>
      </c>
      <c r="D2718" t="s">
        <v>168</v>
      </c>
      <c r="E2718">
        <v>123</v>
      </c>
      <c r="F2718" t="str">
        <f>INDEX(Branch[Area],MATCH(SOF[[#This Row],[Branch]],Branch[SortCode],0))</f>
        <v>Dublin</v>
      </c>
      <c r="G2718" t="str">
        <f>INDEX(Branch[Branch],MATCH(SOF[[#This Row],[Branch]],Branch[SortCode],0))</f>
        <v>Stillorgan</v>
      </c>
      <c r="V2718">
        <v>990629</v>
      </c>
      <c r="W2718" t="str">
        <f t="shared" si="47"/>
        <v>21629930</v>
      </c>
    </row>
    <row r="2719" spans="1:23" x14ac:dyDescent="0.55000000000000004">
      <c r="A2719" s="21" t="b">
        <f>SOF[[#This Row],[RepDate]]='Monthly-Individual-Data'!A2724</f>
        <v>0</v>
      </c>
      <c r="B2719" s="21">
        <v>44621</v>
      </c>
      <c r="C2719" t="s">
        <v>206</v>
      </c>
      <c r="D2719" t="s">
        <v>169</v>
      </c>
      <c r="E2719">
        <v>105</v>
      </c>
      <c r="F2719" t="str">
        <f>INDEX(Branch[Area],MATCH(SOF[[#This Row],[Branch]],Branch[SortCode],0))</f>
        <v>Dublin</v>
      </c>
      <c r="G2719" t="str">
        <f>INDEX(Branch[Branch],MATCH(SOF[[#This Row],[Branch]],Branch[SortCode],0))</f>
        <v>Stillorgan</v>
      </c>
      <c r="V2719">
        <v>990629</v>
      </c>
      <c r="W2719" t="str">
        <f t="shared" si="47"/>
        <v>21629930</v>
      </c>
    </row>
    <row r="2720" spans="1:23" x14ac:dyDescent="0.55000000000000004">
      <c r="A2720" s="21" t="b">
        <f>SOF[[#This Row],[RepDate]]='Monthly-Individual-Data'!A2725</f>
        <v>0</v>
      </c>
      <c r="B2720" s="21">
        <v>44621</v>
      </c>
      <c r="C2720" t="s">
        <v>206</v>
      </c>
      <c r="D2720" t="s">
        <v>170</v>
      </c>
      <c r="E2720">
        <v>127</v>
      </c>
      <c r="F2720" t="str">
        <f>INDEX(Branch[Area],MATCH(SOF[[#This Row],[Branch]],Branch[SortCode],0))</f>
        <v>Dublin</v>
      </c>
      <c r="G2720" t="str">
        <f>INDEX(Branch[Branch],MATCH(SOF[[#This Row],[Branch]],Branch[SortCode],0))</f>
        <v>Stillorgan</v>
      </c>
      <c r="V2720">
        <v>990629</v>
      </c>
      <c r="W2720" t="str">
        <f t="shared" si="47"/>
        <v>21629930</v>
      </c>
    </row>
    <row r="2721" spans="1:23" x14ac:dyDescent="0.55000000000000004">
      <c r="A2721" s="21" t="b">
        <f>SOF[[#This Row],[RepDate]]='Monthly-Individual-Data'!A2726</f>
        <v>0</v>
      </c>
      <c r="B2721" s="21">
        <v>44621</v>
      </c>
      <c r="C2721" t="s">
        <v>206</v>
      </c>
      <c r="D2721" t="s">
        <v>171</v>
      </c>
      <c r="E2721">
        <v>149</v>
      </c>
      <c r="F2721" t="str">
        <f>INDEX(Branch[Area],MATCH(SOF[[#This Row],[Branch]],Branch[SortCode],0))</f>
        <v>Dublin</v>
      </c>
      <c r="G2721" t="str">
        <f>INDEX(Branch[Branch],MATCH(SOF[[#This Row],[Branch]],Branch[SortCode],0))</f>
        <v>Stillorgan</v>
      </c>
      <c r="V2721">
        <v>990629</v>
      </c>
      <c r="W2721" t="str">
        <f t="shared" si="47"/>
        <v>21629930</v>
      </c>
    </row>
    <row r="2722" spans="1:23" x14ac:dyDescent="0.55000000000000004">
      <c r="A2722" s="21" t="b">
        <f>SOF[[#This Row],[RepDate]]='Monthly-Individual-Data'!A2727</f>
        <v>0</v>
      </c>
      <c r="B2722" s="21">
        <v>44621</v>
      </c>
      <c r="C2722" t="s">
        <v>206</v>
      </c>
      <c r="D2722" t="s">
        <v>172</v>
      </c>
      <c r="E2722">
        <v>152</v>
      </c>
      <c r="F2722" t="str">
        <f>INDEX(Branch[Area],MATCH(SOF[[#This Row],[Branch]],Branch[SortCode],0))</f>
        <v>Dublin</v>
      </c>
      <c r="G2722" t="str">
        <f>INDEX(Branch[Branch],MATCH(SOF[[#This Row],[Branch]],Branch[SortCode],0))</f>
        <v>Stillorgan</v>
      </c>
      <c r="V2722">
        <v>990629</v>
      </c>
      <c r="W2722" t="str">
        <f t="shared" si="47"/>
        <v>21629930</v>
      </c>
    </row>
    <row r="2723" spans="1:23" x14ac:dyDescent="0.55000000000000004">
      <c r="A2723" s="21" t="b">
        <f>SOF[[#This Row],[RepDate]]='Monthly-Individual-Data'!A2728</f>
        <v>0</v>
      </c>
      <c r="B2723" s="21">
        <v>44621</v>
      </c>
      <c r="C2723" t="s">
        <v>206</v>
      </c>
      <c r="D2723" t="s">
        <v>174</v>
      </c>
      <c r="E2723">
        <v>4</v>
      </c>
      <c r="F2723" t="str">
        <f>INDEX(Branch[Area],MATCH(SOF[[#This Row],[Branch]],Branch[SortCode],0))</f>
        <v>Dublin</v>
      </c>
      <c r="G2723" t="str">
        <f>INDEX(Branch[Branch],MATCH(SOF[[#This Row],[Branch]],Branch[SortCode],0))</f>
        <v>Stillorgan</v>
      </c>
      <c r="V2723">
        <v>990629</v>
      </c>
      <c r="W2723" t="str">
        <f t="shared" si="47"/>
        <v>21629930</v>
      </c>
    </row>
    <row r="2724" spans="1:23" x14ac:dyDescent="0.55000000000000004">
      <c r="A2724" s="21" t="b">
        <f>SOF[[#This Row],[RepDate]]='Monthly-Individual-Data'!A2729</f>
        <v>0</v>
      </c>
      <c r="B2724" s="21">
        <v>44621</v>
      </c>
      <c r="C2724" t="s">
        <v>206</v>
      </c>
      <c r="D2724" t="s">
        <v>175</v>
      </c>
      <c r="E2724">
        <v>41</v>
      </c>
      <c r="F2724" t="str">
        <f>INDEX(Branch[Area],MATCH(SOF[[#This Row],[Branch]],Branch[SortCode],0))</f>
        <v>Dublin</v>
      </c>
      <c r="G2724" t="str">
        <f>INDEX(Branch[Branch],MATCH(SOF[[#This Row],[Branch]],Branch[SortCode],0))</f>
        <v>Stillorgan</v>
      </c>
      <c r="V2724">
        <v>990629</v>
      </c>
      <c r="W2724" t="str">
        <f t="shared" si="47"/>
        <v>21629930</v>
      </c>
    </row>
    <row r="2725" spans="1:23" x14ac:dyDescent="0.55000000000000004">
      <c r="A2725" s="21" t="b">
        <f>SOF[[#This Row],[RepDate]]='Monthly-Individual-Data'!A2730</f>
        <v>0</v>
      </c>
      <c r="B2725" s="21">
        <v>44621</v>
      </c>
      <c r="C2725" t="s">
        <v>206</v>
      </c>
      <c r="D2725" t="s">
        <v>176</v>
      </c>
      <c r="E2725">
        <v>73</v>
      </c>
      <c r="F2725" t="str">
        <f>INDEX(Branch[Area],MATCH(SOF[[#This Row],[Branch]],Branch[SortCode],0))</f>
        <v>Dublin</v>
      </c>
      <c r="G2725" t="str">
        <f>INDEX(Branch[Branch],MATCH(SOF[[#This Row],[Branch]],Branch[SortCode],0))</f>
        <v>Stillorgan</v>
      </c>
      <c r="V2725">
        <v>990629</v>
      </c>
      <c r="W2725" t="str">
        <f t="shared" si="47"/>
        <v>21629930</v>
      </c>
    </row>
    <row r="2726" spans="1:23" x14ac:dyDescent="0.55000000000000004">
      <c r="A2726" s="21" t="b">
        <f>SOF[[#This Row],[RepDate]]='Monthly-Individual-Data'!A2731</f>
        <v>0</v>
      </c>
      <c r="B2726" s="21">
        <v>44621</v>
      </c>
      <c r="C2726" t="s">
        <v>206</v>
      </c>
      <c r="D2726" t="s">
        <v>179</v>
      </c>
      <c r="E2726">
        <v>36</v>
      </c>
      <c r="F2726" t="str">
        <f>INDEX(Branch[Area],MATCH(SOF[[#This Row],[Branch]],Branch[SortCode],0))</f>
        <v>Dublin</v>
      </c>
      <c r="G2726" t="str">
        <f>INDEX(Branch[Branch],MATCH(SOF[[#This Row],[Branch]],Branch[SortCode],0))</f>
        <v>Stillorgan</v>
      </c>
      <c r="V2726">
        <v>990629</v>
      </c>
      <c r="W2726" t="str">
        <f t="shared" si="47"/>
        <v>21629930</v>
      </c>
    </row>
    <row r="2727" spans="1:23" x14ac:dyDescent="0.55000000000000004">
      <c r="A2727" s="21" t="b">
        <f>SOF[[#This Row],[RepDate]]='Monthly-Individual-Data'!A2732</f>
        <v>0</v>
      </c>
      <c r="B2727" s="21">
        <v>44621</v>
      </c>
      <c r="C2727" t="s">
        <v>206</v>
      </c>
      <c r="D2727" t="s">
        <v>183</v>
      </c>
      <c r="E2727">
        <v>89</v>
      </c>
      <c r="F2727" t="str">
        <f>INDEX(Branch[Area],MATCH(SOF[[#This Row],[Branch]],Branch[SortCode],0))</f>
        <v>Dublin</v>
      </c>
      <c r="G2727" t="str">
        <f>INDEX(Branch[Branch],MATCH(SOF[[#This Row],[Branch]],Branch[SortCode],0))</f>
        <v>Stillorgan</v>
      </c>
      <c r="V2727">
        <v>990629</v>
      </c>
      <c r="W2727" t="str">
        <f t="shared" si="47"/>
        <v>21629930</v>
      </c>
    </row>
    <row r="2728" spans="1:23" x14ac:dyDescent="0.55000000000000004">
      <c r="A2728" s="21" t="b">
        <f>SOF[[#This Row],[RepDate]]='Monthly-Individual-Data'!A2733</f>
        <v>0</v>
      </c>
      <c r="B2728" s="21">
        <v>44621</v>
      </c>
      <c r="C2728" t="s">
        <v>206</v>
      </c>
      <c r="D2728" t="s">
        <v>184</v>
      </c>
      <c r="E2728">
        <v>92</v>
      </c>
      <c r="F2728" t="str">
        <f>INDEX(Branch[Area],MATCH(SOF[[#This Row],[Branch]],Branch[SortCode],0))</f>
        <v>Dublin</v>
      </c>
      <c r="G2728" t="str">
        <f>INDEX(Branch[Branch],MATCH(SOF[[#This Row],[Branch]],Branch[SortCode],0))</f>
        <v>Stillorgan</v>
      </c>
      <c r="V2728">
        <v>990629</v>
      </c>
      <c r="W2728" t="str">
        <f t="shared" si="47"/>
        <v>21629930</v>
      </c>
    </row>
    <row r="2729" spans="1:23" x14ac:dyDescent="0.55000000000000004">
      <c r="A2729" s="21" t="b">
        <f>SOF[[#This Row],[RepDate]]='Monthly-Individual-Data'!A2734</f>
        <v>0</v>
      </c>
      <c r="B2729" s="21">
        <v>44621</v>
      </c>
      <c r="C2729" t="s">
        <v>187</v>
      </c>
      <c r="D2729" t="s">
        <v>109</v>
      </c>
      <c r="E2729">
        <v>121</v>
      </c>
      <c r="F2729" t="str">
        <f>INDEX(Branch[Area],MATCH(SOF[[#This Row],[Branch]],Branch[SortCode],0))</f>
        <v>Dublin</v>
      </c>
      <c r="G2729" t="str">
        <f>INDEX(Branch[Branch],MATCH(SOF[[#This Row],[Branch]],Branch[SortCode],0))</f>
        <v>Raheny</v>
      </c>
      <c r="V2729">
        <v>990641</v>
      </c>
      <c r="W2729" t="str">
        <f t="shared" si="47"/>
        <v>26411120</v>
      </c>
    </row>
    <row r="2730" spans="1:23" x14ac:dyDescent="0.55000000000000004">
      <c r="A2730" s="21" t="b">
        <f>SOF[[#This Row],[RepDate]]='Monthly-Individual-Data'!A2735</f>
        <v>0</v>
      </c>
      <c r="B2730" s="21">
        <v>44621</v>
      </c>
      <c r="C2730" t="s">
        <v>187</v>
      </c>
      <c r="D2730" t="s">
        <v>169</v>
      </c>
      <c r="E2730">
        <v>154</v>
      </c>
      <c r="F2730" t="str">
        <f>INDEX(Branch[Area],MATCH(SOF[[#This Row],[Branch]],Branch[SortCode],0))</f>
        <v>Dublin</v>
      </c>
      <c r="G2730" t="str">
        <f>INDEX(Branch[Branch],MATCH(SOF[[#This Row],[Branch]],Branch[SortCode],0))</f>
        <v>Raheny</v>
      </c>
      <c r="V2730">
        <v>990641</v>
      </c>
      <c r="W2730" t="str">
        <f t="shared" si="47"/>
        <v>26411120</v>
      </c>
    </row>
    <row r="2731" spans="1:23" x14ac:dyDescent="0.55000000000000004">
      <c r="A2731" s="21" t="b">
        <f>SOF[[#This Row],[RepDate]]='Monthly-Individual-Data'!A2736</f>
        <v>0</v>
      </c>
      <c r="B2731" s="21">
        <v>44621</v>
      </c>
      <c r="C2731" t="s">
        <v>192</v>
      </c>
      <c r="D2731" t="s">
        <v>109</v>
      </c>
      <c r="E2731">
        <v>52</v>
      </c>
      <c r="F2731" t="str">
        <f>INDEX(Branch[Area],MATCH(SOF[[#This Row],[Branch]],Branch[SortCode],0))</f>
        <v>Dublin</v>
      </c>
      <c r="G2731" t="str">
        <f>INDEX(Branch[Branch],MATCH(SOF[[#This Row],[Branch]],Branch[SortCode],0))</f>
        <v>Rathfarnham</v>
      </c>
      <c r="V2731">
        <v>990642</v>
      </c>
      <c r="W2731" t="str">
        <f t="shared" si="47"/>
        <v>76421070</v>
      </c>
    </row>
    <row r="2732" spans="1:23" x14ac:dyDescent="0.55000000000000004">
      <c r="A2732" s="21" t="b">
        <f>SOF[[#This Row],[RepDate]]='Monthly-Individual-Data'!A2737</f>
        <v>0</v>
      </c>
      <c r="B2732" s="21">
        <v>44621</v>
      </c>
      <c r="C2732" t="s">
        <v>192</v>
      </c>
      <c r="D2732" t="s">
        <v>169</v>
      </c>
      <c r="E2732">
        <v>9</v>
      </c>
      <c r="F2732" t="str">
        <f>INDEX(Branch[Area],MATCH(SOF[[#This Row],[Branch]],Branch[SortCode],0))</f>
        <v>Dublin</v>
      </c>
      <c r="G2732" t="str">
        <f>INDEX(Branch[Branch],MATCH(SOF[[#This Row],[Branch]],Branch[SortCode],0))</f>
        <v>Rathfarnham</v>
      </c>
      <c r="V2732">
        <v>990642</v>
      </c>
      <c r="W2732" t="str">
        <f t="shared" si="47"/>
        <v>76421070</v>
      </c>
    </row>
    <row r="2733" spans="1:23" x14ac:dyDescent="0.55000000000000004">
      <c r="A2733" s="21" t="b">
        <f>SOF[[#This Row],[RepDate]]='Monthly-Individual-Data'!A2738</f>
        <v>0</v>
      </c>
      <c r="B2733" s="21">
        <v>44621</v>
      </c>
      <c r="C2733" t="s">
        <v>192</v>
      </c>
      <c r="D2733" t="s">
        <v>171</v>
      </c>
      <c r="E2733">
        <v>65</v>
      </c>
      <c r="F2733" t="str">
        <f>INDEX(Branch[Area],MATCH(SOF[[#This Row],[Branch]],Branch[SortCode],0))</f>
        <v>Dublin</v>
      </c>
      <c r="G2733" t="str">
        <f>INDEX(Branch[Branch],MATCH(SOF[[#This Row],[Branch]],Branch[SortCode],0))</f>
        <v>Rathfarnham</v>
      </c>
      <c r="V2733">
        <v>990642</v>
      </c>
      <c r="W2733" t="str">
        <f t="shared" si="47"/>
        <v>76421070</v>
      </c>
    </row>
    <row r="2734" spans="1:23" x14ac:dyDescent="0.55000000000000004">
      <c r="A2734" s="21" t="b">
        <f>SOF[[#This Row],[RepDate]]='Monthly-Individual-Data'!A2739</f>
        <v>0</v>
      </c>
      <c r="B2734" s="21">
        <v>44621</v>
      </c>
      <c r="C2734" t="s">
        <v>215</v>
      </c>
      <c r="D2734" t="s">
        <v>109</v>
      </c>
      <c r="E2734">
        <v>138</v>
      </c>
      <c r="F2734" t="str">
        <f>INDEX(Branch[Area],MATCH(SOF[[#This Row],[Branch]],Branch[SortCode],0))</f>
        <v>Dublin</v>
      </c>
      <c r="G2734" t="str">
        <f>INDEX(Branch[Branch],MATCH(SOF[[#This Row],[Branch]],Branch[SortCode],0))</f>
        <v>Blanchardstown NTC</v>
      </c>
      <c r="V2734">
        <v>990651</v>
      </c>
      <c r="W2734" t="str">
        <f t="shared" si="47"/>
        <v>30651840</v>
      </c>
    </row>
    <row r="2735" spans="1:23" x14ac:dyDescent="0.55000000000000004">
      <c r="A2735" s="21" t="b">
        <f>SOF[[#This Row],[RepDate]]='Monthly-Individual-Data'!A2740</f>
        <v>0</v>
      </c>
      <c r="B2735" s="21">
        <v>44621</v>
      </c>
      <c r="C2735" t="s">
        <v>215</v>
      </c>
      <c r="D2735" t="s">
        <v>168</v>
      </c>
      <c r="E2735">
        <v>78</v>
      </c>
      <c r="F2735" t="str">
        <f>INDEX(Branch[Area],MATCH(SOF[[#This Row],[Branch]],Branch[SortCode],0))</f>
        <v>Dublin</v>
      </c>
      <c r="G2735" t="str">
        <f>INDEX(Branch[Branch],MATCH(SOF[[#This Row],[Branch]],Branch[SortCode],0))</f>
        <v>Blanchardstown NTC</v>
      </c>
      <c r="V2735">
        <v>990651</v>
      </c>
      <c r="W2735" t="str">
        <f t="shared" si="47"/>
        <v>30651840</v>
      </c>
    </row>
    <row r="2736" spans="1:23" x14ac:dyDescent="0.55000000000000004">
      <c r="A2736" s="21" t="b">
        <f>SOF[[#This Row],[RepDate]]='Monthly-Individual-Data'!A2741</f>
        <v>0</v>
      </c>
      <c r="B2736" s="21">
        <v>44621</v>
      </c>
      <c r="C2736" t="s">
        <v>215</v>
      </c>
      <c r="D2736" t="s">
        <v>169</v>
      </c>
      <c r="E2736">
        <v>29</v>
      </c>
      <c r="F2736" t="str">
        <f>INDEX(Branch[Area],MATCH(SOF[[#This Row],[Branch]],Branch[SortCode],0))</f>
        <v>Dublin</v>
      </c>
      <c r="G2736" t="str">
        <f>INDEX(Branch[Branch],MATCH(SOF[[#This Row],[Branch]],Branch[SortCode],0))</f>
        <v>Blanchardstown NTC</v>
      </c>
      <c r="V2736">
        <v>990651</v>
      </c>
      <c r="W2736" t="str">
        <f t="shared" si="47"/>
        <v>30651840</v>
      </c>
    </row>
    <row r="2737" spans="1:23" x14ac:dyDescent="0.55000000000000004">
      <c r="A2737" s="21" t="b">
        <f>SOF[[#This Row],[RepDate]]='Monthly-Individual-Data'!A2742</f>
        <v>0</v>
      </c>
      <c r="B2737" s="21">
        <v>44621</v>
      </c>
      <c r="C2737" t="s">
        <v>215</v>
      </c>
      <c r="D2737" t="s">
        <v>170</v>
      </c>
      <c r="E2737">
        <v>118</v>
      </c>
      <c r="F2737" t="str">
        <f>INDEX(Branch[Area],MATCH(SOF[[#This Row],[Branch]],Branch[SortCode],0))</f>
        <v>Dublin</v>
      </c>
      <c r="G2737" t="str">
        <f>INDEX(Branch[Branch],MATCH(SOF[[#This Row],[Branch]],Branch[SortCode],0))</f>
        <v>Blanchardstown NTC</v>
      </c>
      <c r="V2737">
        <v>990651</v>
      </c>
      <c r="W2737" t="str">
        <f t="shared" si="47"/>
        <v>30651840</v>
      </c>
    </row>
    <row r="2738" spans="1:23" x14ac:dyDescent="0.55000000000000004">
      <c r="A2738" s="21" t="b">
        <f>SOF[[#This Row],[RepDate]]='Monthly-Individual-Data'!A2743</f>
        <v>0</v>
      </c>
      <c r="B2738" s="21">
        <v>44621</v>
      </c>
      <c r="C2738" t="s">
        <v>215</v>
      </c>
      <c r="D2738" t="s">
        <v>171</v>
      </c>
      <c r="E2738">
        <v>128</v>
      </c>
      <c r="F2738" t="str">
        <f>INDEX(Branch[Area],MATCH(SOF[[#This Row],[Branch]],Branch[SortCode],0))</f>
        <v>Dublin</v>
      </c>
      <c r="G2738" t="str">
        <f>INDEX(Branch[Branch],MATCH(SOF[[#This Row],[Branch]],Branch[SortCode],0))</f>
        <v>Blanchardstown NTC</v>
      </c>
      <c r="V2738">
        <v>990651</v>
      </c>
      <c r="W2738" t="str">
        <f t="shared" si="47"/>
        <v>30651840</v>
      </c>
    </row>
    <row r="2739" spans="1:23" x14ac:dyDescent="0.55000000000000004">
      <c r="A2739" s="21" t="b">
        <f>SOF[[#This Row],[RepDate]]='Monthly-Individual-Data'!A2744</f>
        <v>0</v>
      </c>
      <c r="B2739" s="21">
        <v>44621</v>
      </c>
      <c r="C2739" t="s">
        <v>215</v>
      </c>
      <c r="D2739" t="s">
        <v>174</v>
      </c>
      <c r="E2739">
        <v>71</v>
      </c>
      <c r="F2739" t="str">
        <f>INDEX(Branch[Area],MATCH(SOF[[#This Row],[Branch]],Branch[SortCode],0))</f>
        <v>Dublin</v>
      </c>
      <c r="G2739" t="str">
        <f>INDEX(Branch[Branch],MATCH(SOF[[#This Row],[Branch]],Branch[SortCode],0))</f>
        <v>Blanchardstown NTC</v>
      </c>
      <c r="V2739">
        <v>990651</v>
      </c>
      <c r="W2739" t="str">
        <f t="shared" si="47"/>
        <v>30651840</v>
      </c>
    </row>
    <row r="2740" spans="1:23" x14ac:dyDescent="0.55000000000000004">
      <c r="A2740" s="21" t="b">
        <f>SOF[[#This Row],[RepDate]]='Monthly-Individual-Data'!A2745</f>
        <v>0</v>
      </c>
      <c r="B2740" s="21">
        <v>44621</v>
      </c>
      <c r="C2740" t="s">
        <v>215</v>
      </c>
      <c r="D2740" t="s">
        <v>175</v>
      </c>
      <c r="E2740">
        <v>77</v>
      </c>
      <c r="F2740" t="str">
        <f>INDEX(Branch[Area],MATCH(SOF[[#This Row],[Branch]],Branch[SortCode],0))</f>
        <v>Dublin</v>
      </c>
      <c r="G2740" t="str">
        <f>INDEX(Branch[Branch],MATCH(SOF[[#This Row],[Branch]],Branch[SortCode],0))</f>
        <v>Blanchardstown NTC</v>
      </c>
      <c r="V2740">
        <v>990651</v>
      </c>
      <c r="W2740" t="str">
        <f t="shared" si="47"/>
        <v>30651840</v>
      </c>
    </row>
    <row r="2741" spans="1:23" x14ac:dyDescent="0.55000000000000004">
      <c r="A2741" s="21" t="b">
        <f>SOF[[#This Row],[RepDate]]='Monthly-Individual-Data'!A2746</f>
        <v>0</v>
      </c>
      <c r="B2741" s="21">
        <v>44621</v>
      </c>
      <c r="C2741" t="s">
        <v>215</v>
      </c>
      <c r="D2741" t="s">
        <v>179</v>
      </c>
      <c r="E2741">
        <v>93</v>
      </c>
      <c r="F2741" t="str">
        <f>INDEX(Branch[Area],MATCH(SOF[[#This Row],[Branch]],Branch[SortCode],0))</f>
        <v>Dublin</v>
      </c>
      <c r="G2741" t="str">
        <f>INDEX(Branch[Branch],MATCH(SOF[[#This Row],[Branch]],Branch[SortCode],0))</f>
        <v>Blanchardstown NTC</v>
      </c>
      <c r="V2741">
        <v>990651</v>
      </c>
      <c r="W2741" t="str">
        <f t="shared" si="47"/>
        <v>30651840</v>
      </c>
    </row>
    <row r="2742" spans="1:23" x14ac:dyDescent="0.55000000000000004">
      <c r="A2742" s="21" t="b">
        <f>SOF[[#This Row],[RepDate]]='Monthly-Individual-Data'!A2747</f>
        <v>0</v>
      </c>
      <c r="B2742" s="21">
        <v>44621</v>
      </c>
      <c r="C2742" t="s">
        <v>215</v>
      </c>
      <c r="D2742" t="s">
        <v>180</v>
      </c>
      <c r="E2742">
        <v>74</v>
      </c>
      <c r="F2742" t="str">
        <f>INDEX(Branch[Area],MATCH(SOF[[#This Row],[Branch]],Branch[SortCode],0))</f>
        <v>Dublin</v>
      </c>
      <c r="G2742" t="str">
        <f>INDEX(Branch[Branch],MATCH(SOF[[#This Row],[Branch]],Branch[SortCode],0))</f>
        <v>Blanchardstown NTC</v>
      </c>
      <c r="V2742">
        <v>990651</v>
      </c>
      <c r="W2742" t="str">
        <f t="shared" si="47"/>
        <v>30651840</v>
      </c>
    </row>
    <row r="2743" spans="1:23" x14ac:dyDescent="0.55000000000000004">
      <c r="A2743" s="21" t="b">
        <f>SOF[[#This Row],[RepDate]]='Monthly-Individual-Data'!A2748</f>
        <v>0</v>
      </c>
      <c r="B2743" s="21">
        <v>44621</v>
      </c>
      <c r="C2743" t="s">
        <v>215</v>
      </c>
      <c r="D2743" t="s">
        <v>181</v>
      </c>
      <c r="E2743">
        <v>123</v>
      </c>
      <c r="F2743" t="str">
        <f>INDEX(Branch[Area],MATCH(SOF[[#This Row],[Branch]],Branch[SortCode],0))</f>
        <v>Dublin</v>
      </c>
      <c r="G2743" t="str">
        <f>INDEX(Branch[Branch],MATCH(SOF[[#This Row],[Branch]],Branch[SortCode],0))</f>
        <v>Blanchardstown NTC</v>
      </c>
      <c r="V2743">
        <v>990651</v>
      </c>
      <c r="W2743" t="str">
        <f t="shared" si="47"/>
        <v>30651840</v>
      </c>
    </row>
    <row r="2744" spans="1:23" x14ac:dyDescent="0.55000000000000004">
      <c r="A2744" s="21" t="b">
        <f>SOF[[#This Row],[RepDate]]='Monthly-Individual-Data'!A2749</f>
        <v>0</v>
      </c>
      <c r="B2744" s="21">
        <v>44621</v>
      </c>
      <c r="C2744" t="s">
        <v>215</v>
      </c>
      <c r="D2744" t="s">
        <v>183</v>
      </c>
      <c r="E2744">
        <v>90</v>
      </c>
      <c r="F2744" t="str">
        <f>INDEX(Branch[Area],MATCH(SOF[[#This Row],[Branch]],Branch[SortCode],0))</f>
        <v>Dublin</v>
      </c>
      <c r="G2744" t="str">
        <f>INDEX(Branch[Branch],MATCH(SOF[[#This Row],[Branch]],Branch[SortCode],0))</f>
        <v>Blanchardstown NTC</v>
      </c>
      <c r="V2744">
        <v>990651</v>
      </c>
      <c r="W2744" t="str">
        <f t="shared" si="47"/>
        <v>30651840</v>
      </c>
    </row>
    <row r="2745" spans="1:23" x14ac:dyDescent="0.55000000000000004">
      <c r="A2745" s="21" t="b">
        <f>SOF[[#This Row],[RepDate]]='Monthly-Individual-Data'!A2750</f>
        <v>0</v>
      </c>
      <c r="B2745" s="21">
        <v>44621</v>
      </c>
      <c r="C2745" t="s">
        <v>215</v>
      </c>
      <c r="D2745" t="s">
        <v>185</v>
      </c>
      <c r="E2745">
        <v>23</v>
      </c>
      <c r="F2745" t="str">
        <f>INDEX(Branch[Area],MATCH(SOF[[#This Row],[Branch]],Branch[SortCode],0))</f>
        <v>Dublin</v>
      </c>
      <c r="G2745" t="str">
        <f>INDEX(Branch[Branch],MATCH(SOF[[#This Row],[Branch]],Branch[SortCode],0))</f>
        <v>Blanchardstown NTC</v>
      </c>
      <c r="V2745">
        <v>990651</v>
      </c>
      <c r="W2745" t="str">
        <f t="shared" si="47"/>
        <v>30651840</v>
      </c>
    </row>
    <row r="2746" spans="1:23" x14ac:dyDescent="0.55000000000000004">
      <c r="A2746" s="21" t="b">
        <f>SOF[[#This Row],[RepDate]]='Monthly-Individual-Data'!A2751</f>
        <v>0</v>
      </c>
      <c r="B2746" s="21">
        <v>44621</v>
      </c>
      <c r="C2746" t="s">
        <v>204</v>
      </c>
      <c r="D2746" t="s">
        <v>109</v>
      </c>
      <c r="E2746">
        <v>8</v>
      </c>
      <c r="F2746" t="str">
        <f>INDEX(Branch[Area],MATCH(SOF[[#This Row],[Branch]],Branch[SortCode],0))</f>
        <v>Dublin</v>
      </c>
      <c r="G2746" t="str">
        <f>INDEX(Branch[Branch],MATCH(SOF[[#This Row],[Branch]],Branch[SortCode],0))</f>
        <v>Drumcondra</v>
      </c>
      <c r="V2746">
        <v>990653</v>
      </c>
      <c r="W2746" t="str">
        <f t="shared" si="47"/>
        <v>19653950</v>
      </c>
    </row>
    <row r="2747" spans="1:23" x14ac:dyDescent="0.55000000000000004">
      <c r="A2747" s="21" t="b">
        <f>SOF[[#This Row],[RepDate]]='Monthly-Individual-Data'!A2752</f>
        <v>0</v>
      </c>
      <c r="B2747" s="21">
        <v>44621</v>
      </c>
      <c r="C2747" t="s">
        <v>204</v>
      </c>
      <c r="D2747" t="s">
        <v>168</v>
      </c>
      <c r="E2747">
        <v>12</v>
      </c>
      <c r="F2747" t="str">
        <f>INDEX(Branch[Area],MATCH(SOF[[#This Row],[Branch]],Branch[SortCode],0))</f>
        <v>Dublin</v>
      </c>
      <c r="G2747" t="str">
        <f>INDEX(Branch[Branch],MATCH(SOF[[#This Row],[Branch]],Branch[SortCode],0))</f>
        <v>Drumcondra</v>
      </c>
      <c r="V2747">
        <v>990653</v>
      </c>
      <c r="W2747" t="str">
        <f t="shared" si="47"/>
        <v>19653950</v>
      </c>
    </row>
    <row r="2748" spans="1:23" x14ac:dyDescent="0.55000000000000004">
      <c r="A2748" s="21" t="b">
        <f>SOF[[#This Row],[RepDate]]='Monthly-Individual-Data'!A2753</f>
        <v>0</v>
      </c>
      <c r="B2748" s="21">
        <v>44621</v>
      </c>
      <c r="C2748" t="s">
        <v>204</v>
      </c>
      <c r="D2748" t="s">
        <v>169</v>
      </c>
      <c r="E2748">
        <v>149</v>
      </c>
      <c r="F2748" t="str">
        <f>INDEX(Branch[Area],MATCH(SOF[[#This Row],[Branch]],Branch[SortCode],0))</f>
        <v>Dublin</v>
      </c>
      <c r="G2748" t="str">
        <f>INDEX(Branch[Branch],MATCH(SOF[[#This Row],[Branch]],Branch[SortCode],0))</f>
        <v>Drumcondra</v>
      </c>
      <c r="V2748">
        <v>990653</v>
      </c>
      <c r="W2748" t="str">
        <f t="shared" si="47"/>
        <v>19653950</v>
      </c>
    </row>
    <row r="2749" spans="1:23" x14ac:dyDescent="0.55000000000000004">
      <c r="A2749" s="21" t="b">
        <f>SOF[[#This Row],[RepDate]]='Monthly-Individual-Data'!A2754</f>
        <v>0</v>
      </c>
      <c r="B2749" s="21">
        <v>44621</v>
      </c>
      <c r="C2749" t="s">
        <v>204</v>
      </c>
      <c r="D2749" t="s">
        <v>181</v>
      </c>
      <c r="E2749">
        <v>61</v>
      </c>
      <c r="F2749" t="str">
        <f>INDEX(Branch[Area],MATCH(SOF[[#This Row],[Branch]],Branch[SortCode],0))</f>
        <v>Dublin</v>
      </c>
      <c r="G2749" t="str">
        <f>INDEX(Branch[Branch],MATCH(SOF[[#This Row],[Branch]],Branch[SortCode],0))</f>
        <v>Drumcondra</v>
      </c>
      <c r="V2749">
        <v>990653</v>
      </c>
      <c r="W2749" t="str">
        <f t="shared" si="47"/>
        <v>19653950</v>
      </c>
    </row>
    <row r="2750" spans="1:23" x14ac:dyDescent="0.55000000000000004">
      <c r="A2750" s="21" t="b">
        <f>SOF[[#This Row],[RepDate]]='Monthly-Individual-Data'!A2755</f>
        <v>0</v>
      </c>
      <c r="B2750" s="21">
        <v>44621</v>
      </c>
      <c r="C2750" t="s">
        <v>204</v>
      </c>
      <c r="D2750" t="s">
        <v>182</v>
      </c>
      <c r="E2750">
        <v>95</v>
      </c>
      <c r="F2750" t="str">
        <f>INDEX(Branch[Area],MATCH(SOF[[#This Row],[Branch]],Branch[SortCode],0))</f>
        <v>Dublin</v>
      </c>
      <c r="G2750" t="str">
        <f>INDEX(Branch[Branch],MATCH(SOF[[#This Row],[Branch]],Branch[SortCode],0))</f>
        <v>Drumcondra</v>
      </c>
      <c r="V2750">
        <v>990653</v>
      </c>
      <c r="W2750" t="str">
        <f t="shared" si="47"/>
        <v>19653950</v>
      </c>
    </row>
    <row r="2751" spans="1:23" x14ac:dyDescent="0.55000000000000004">
      <c r="A2751" s="21" t="b">
        <f>SOF[[#This Row],[RepDate]]='Monthly-Individual-Data'!A2756</f>
        <v>0</v>
      </c>
      <c r="B2751" s="21">
        <v>44621</v>
      </c>
      <c r="C2751" t="s">
        <v>220</v>
      </c>
      <c r="D2751" t="s">
        <v>109</v>
      </c>
      <c r="E2751">
        <v>116</v>
      </c>
      <c r="F2751" t="str">
        <f>INDEX(Branch[Area],MATCH(SOF[[#This Row],[Branch]],Branch[SortCode],0))</f>
        <v>Dublin</v>
      </c>
      <c r="G2751" t="str">
        <f>INDEX(Branch[Branch],MATCH(SOF[[#This Row],[Branch]],Branch[SortCode],0))</f>
        <v>Malahide</v>
      </c>
      <c r="V2751">
        <v>990656</v>
      </c>
      <c r="W2751" t="str">
        <f t="shared" si="47"/>
        <v>35656790</v>
      </c>
    </row>
    <row r="2752" spans="1:23" x14ac:dyDescent="0.55000000000000004">
      <c r="A2752" s="21" t="b">
        <f>SOF[[#This Row],[RepDate]]='Monthly-Individual-Data'!A2757</f>
        <v>0</v>
      </c>
      <c r="B2752" s="21">
        <v>44621</v>
      </c>
      <c r="C2752" t="s">
        <v>220</v>
      </c>
      <c r="D2752" t="s">
        <v>168</v>
      </c>
      <c r="E2752">
        <v>34</v>
      </c>
      <c r="F2752" t="str">
        <f>INDEX(Branch[Area],MATCH(SOF[[#This Row],[Branch]],Branch[SortCode],0))</f>
        <v>Dublin</v>
      </c>
      <c r="G2752" t="str">
        <f>INDEX(Branch[Branch],MATCH(SOF[[#This Row],[Branch]],Branch[SortCode],0))</f>
        <v>Malahide</v>
      </c>
      <c r="V2752">
        <v>990656</v>
      </c>
      <c r="W2752" t="str">
        <f t="shared" si="47"/>
        <v>35656790</v>
      </c>
    </row>
    <row r="2753" spans="1:23" x14ac:dyDescent="0.55000000000000004">
      <c r="A2753" s="21" t="b">
        <f>SOF[[#This Row],[RepDate]]='Monthly-Individual-Data'!A2758</f>
        <v>0</v>
      </c>
      <c r="B2753" s="21">
        <v>44621</v>
      </c>
      <c r="C2753" t="s">
        <v>220</v>
      </c>
      <c r="D2753" t="s">
        <v>169</v>
      </c>
      <c r="E2753">
        <v>87</v>
      </c>
      <c r="F2753" t="str">
        <f>INDEX(Branch[Area],MATCH(SOF[[#This Row],[Branch]],Branch[SortCode],0))</f>
        <v>Dublin</v>
      </c>
      <c r="G2753" t="str">
        <f>INDEX(Branch[Branch],MATCH(SOF[[#This Row],[Branch]],Branch[SortCode],0))</f>
        <v>Malahide</v>
      </c>
      <c r="V2753">
        <v>990656</v>
      </c>
      <c r="W2753" t="str">
        <f t="shared" si="47"/>
        <v>35656790</v>
      </c>
    </row>
    <row r="2754" spans="1:23" x14ac:dyDescent="0.55000000000000004">
      <c r="A2754" s="21" t="b">
        <f>SOF[[#This Row],[RepDate]]='Monthly-Individual-Data'!A2759</f>
        <v>0</v>
      </c>
      <c r="B2754" s="21">
        <v>44621</v>
      </c>
      <c r="C2754" t="s">
        <v>220</v>
      </c>
      <c r="D2754" t="s">
        <v>174</v>
      </c>
      <c r="E2754">
        <v>121</v>
      </c>
      <c r="F2754" t="str">
        <f>INDEX(Branch[Area],MATCH(SOF[[#This Row],[Branch]],Branch[SortCode],0))</f>
        <v>Dublin</v>
      </c>
      <c r="G2754" t="str">
        <f>INDEX(Branch[Branch],MATCH(SOF[[#This Row],[Branch]],Branch[SortCode],0))</f>
        <v>Malahide</v>
      </c>
      <c r="V2754">
        <v>990656</v>
      </c>
      <c r="W2754" t="str">
        <f t="shared" si="47"/>
        <v>35656790</v>
      </c>
    </row>
    <row r="2755" spans="1:23" x14ac:dyDescent="0.55000000000000004">
      <c r="A2755" s="21" t="b">
        <f>SOF[[#This Row],[RepDate]]='Monthly-Individual-Data'!A2760</f>
        <v>0</v>
      </c>
      <c r="B2755" s="21">
        <v>44621</v>
      </c>
      <c r="C2755" t="s">
        <v>220</v>
      </c>
      <c r="D2755" t="s">
        <v>182</v>
      </c>
      <c r="E2755">
        <v>91</v>
      </c>
      <c r="F2755" t="str">
        <f>INDEX(Branch[Area],MATCH(SOF[[#This Row],[Branch]],Branch[SortCode],0))</f>
        <v>Dublin</v>
      </c>
      <c r="G2755" t="str">
        <f>INDEX(Branch[Branch],MATCH(SOF[[#This Row],[Branch]],Branch[SortCode],0))</f>
        <v>Malahide</v>
      </c>
      <c r="V2755">
        <v>990656</v>
      </c>
      <c r="W2755" t="str">
        <f t="shared" ref="W2755:W2818" si="48">VLOOKUP(V2755,R:S,2,0)</f>
        <v>35656790</v>
      </c>
    </row>
    <row r="2756" spans="1:23" x14ac:dyDescent="0.55000000000000004">
      <c r="A2756" s="21" t="b">
        <f>SOF[[#This Row],[RepDate]]='Monthly-Individual-Data'!A2761</f>
        <v>0</v>
      </c>
      <c r="B2756" s="21">
        <v>44621</v>
      </c>
      <c r="C2756" t="s">
        <v>198</v>
      </c>
      <c r="D2756" t="s">
        <v>109</v>
      </c>
      <c r="E2756">
        <v>8</v>
      </c>
      <c r="F2756" t="str">
        <f>INDEX(Branch[Area],MATCH(SOF[[#This Row],[Branch]],Branch[SortCode],0))</f>
        <v>Dublin</v>
      </c>
      <c r="G2756" t="str">
        <f>INDEX(Branch[Branch],MATCH(SOF[[#This Row],[Branch]],Branch[SortCode],0))</f>
        <v>O'Connell St</v>
      </c>
      <c r="V2756">
        <v>990658</v>
      </c>
      <c r="W2756" t="str">
        <f t="shared" si="48"/>
        <v>13658101</v>
      </c>
    </row>
    <row r="2757" spans="1:23" x14ac:dyDescent="0.55000000000000004">
      <c r="A2757" s="21" t="b">
        <f>SOF[[#This Row],[RepDate]]='Monthly-Individual-Data'!A2762</f>
        <v>0</v>
      </c>
      <c r="B2757" s="21">
        <v>44621</v>
      </c>
      <c r="C2757" t="s">
        <v>198</v>
      </c>
      <c r="D2757" t="s">
        <v>168</v>
      </c>
      <c r="E2757">
        <v>150</v>
      </c>
      <c r="F2757" t="str">
        <f>INDEX(Branch[Area],MATCH(SOF[[#This Row],[Branch]],Branch[SortCode],0))</f>
        <v>Dublin</v>
      </c>
      <c r="G2757" t="str">
        <f>INDEX(Branch[Branch],MATCH(SOF[[#This Row],[Branch]],Branch[SortCode],0))</f>
        <v>O'Connell St</v>
      </c>
      <c r="V2757">
        <v>990658</v>
      </c>
      <c r="W2757" t="str">
        <f t="shared" si="48"/>
        <v>13658101</v>
      </c>
    </row>
    <row r="2758" spans="1:23" x14ac:dyDescent="0.55000000000000004">
      <c r="A2758" s="21" t="b">
        <f>SOF[[#This Row],[RepDate]]='Monthly-Individual-Data'!A2763</f>
        <v>0</v>
      </c>
      <c r="B2758" s="21">
        <v>44621</v>
      </c>
      <c r="C2758" t="s">
        <v>198</v>
      </c>
      <c r="D2758" t="s">
        <v>169</v>
      </c>
      <c r="E2758">
        <v>13</v>
      </c>
      <c r="F2758" t="str">
        <f>INDEX(Branch[Area],MATCH(SOF[[#This Row],[Branch]],Branch[SortCode],0))</f>
        <v>Dublin</v>
      </c>
      <c r="G2758" t="str">
        <f>INDEX(Branch[Branch],MATCH(SOF[[#This Row],[Branch]],Branch[SortCode],0))</f>
        <v>O'Connell St</v>
      </c>
      <c r="V2758">
        <v>990658</v>
      </c>
      <c r="W2758" t="str">
        <f t="shared" si="48"/>
        <v>13658101</v>
      </c>
    </row>
    <row r="2759" spans="1:23" x14ac:dyDescent="0.55000000000000004">
      <c r="A2759" s="21" t="b">
        <f>SOF[[#This Row],[RepDate]]='Monthly-Individual-Data'!A2764</f>
        <v>0</v>
      </c>
      <c r="B2759" s="21">
        <v>44621</v>
      </c>
      <c r="C2759" t="s">
        <v>198</v>
      </c>
      <c r="D2759" t="s">
        <v>171</v>
      </c>
      <c r="E2759">
        <v>122</v>
      </c>
      <c r="F2759" t="str">
        <f>INDEX(Branch[Area],MATCH(SOF[[#This Row],[Branch]],Branch[SortCode],0))</f>
        <v>Dublin</v>
      </c>
      <c r="G2759" t="str">
        <f>INDEX(Branch[Branch],MATCH(SOF[[#This Row],[Branch]],Branch[SortCode],0))</f>
        <v>O'Connell St</v>
      </c>
      <c r="V2759">
        <v>990658</v>
      </c>
      <c r="W2759" t="str">
        <f t="shared" si="48"/>
        <v>13658101</v>
      </c>
    </row>
    <row r="2760" spans="1:23" x14ac:dyDescent="0.55000000000000004">
      <c r="A2760" s="21" t="b">
        <f>SOF[[#This Row],[RepDate]]='Monthly-Individual-Data'!A2765</f>
        <v>0</v>
      </c>
      <c r="B2760" s="21">
        <v>44621</v>
      </c>
      <c r="C2760" t="s">
        <v>198</v>
      </c>
      <c r="D2760" t="s">
        <v>183</v>
      </c>
      <c r="E2760">
        <v>137</v>
      </c>
      <c r="F2760" t="str">
        <f>INDEX(Branch[Area],MATCH(SOF[[#This Row],[Branch]],Branch[SortCode],0))</f>
        <v>Dublin</v>
      </c>
      <c r="G2760" t="str">
        <f>INDEX(Branch[Branch],MATCH(SOF[[#This Row],[Branch]],Branch[SortCode],0))</f>
        <v>O'Connell St</v>
      </c>
      <c r="V2760">
        <v>990658</v>
      </c>
      <c r="W2760" t="str">
        <f t="shared" si="48"/>
        <v>13658101</v>
      </c>
    </row>
    <row r="2761" spans="1:23" x14ac:dyDescent="0.55000000000000004">
      <c r="A2761" s="21" t="b">
        <f>SOF[[#This Row],[RepDate]]='Monthly-Individual-Data'!A2766</f>
        <v>0</v>
      </c>
      <c r="B2761" s="21">
        <v>44621</v>
      </c>
      <c r="C2761" t="s">
        <v>198</v>
      </c>
      <c r="D2761" t="s">
        <v>185</v>
      </c>
      <c r="E2761">
        <v>50</v>
      </c>
      <c r="F2761" t="str">
        <f>INDEX(Branch[Area],MATCH(SOF[[#This Row],[Branch]],Branch[SortCode],0))</f>
        <v>Dublin</v>
      </c>
      <c r="G2761" t="str">
        <f>INDEX(Branch[Branch],MATCH(SOF[[#This Row],[Branch]],Branch[SortCode],0))</f>
        <v>O'Connell St</v>
      </c>
      <c r="V2761">
        <v>990658</v>
      </c>
      <c r="W2761" t="str">
        <f t="shared" si="48"/>
        <v>13658101</v>
      </c>
    </row>
    <row r="2762" spans="1:23" x14ac:dyDescent="0.55000000000000004">
      <c r="A2762" s="21" t="b">
        <f>SOF[[#This Row],[RepDate]]='Monthly-Individual-Data'!A2767</f>
        <v>0</v>
      </c>
      <c r="B2762" s="21">
        <v>44621</v>
      </c>
      <c r="C2762" t="s">
        <v>218</v>
      </c>
      <c r="D2762" t="s">
        <v>109</v>
      </c>
      <c r="E2762">
        <v>151</v>
      </c>
      <c r="F2762" t="str">
        <f>INDEX(Branch[Area],MATCH(SOF[[#This Row],[Branch]],Branch[SortCode],0))</f>
        <v>Dublin</v>
      </c>
      <c r="G2762" t="str">
        <f>INDEX(Branch[Branch],MATCH(SOF[[#This Row],[Branch]],Branch[SortCode],0))</f>
        <v>Swords</v>
      </c>
      <c r="V2762">
        <v>990661</v>
      </c>
      <c r="W2762" t="str">
        <f t="shared" si="48"/>
        <v>33661810</v>
      </c>
    </row>
    <row r="2763" spans="1:23" x14ac:dyDescent="0.55000000000000004">
      <c r="A2763" s="21" t="b">
        <f>SOF[[#This Row],[RepDate]]='Monthly-Individual-Data'!A2768</f>
        <v>0</v>
      </c>
      <c r="B2763" s="21">
        <v>44621</v>
      </c>
      <c r="C2763" t="s">
        <v>218</v>
      </c>
      <c r="D2763" t="s">
        <v>168</v>
      </c>
      <c r="E2763">
        <v>14</v>
      </c>
      <c r="F2763" t="str">
        <f>INDEX(Branch[Area],MATCH(SOF[[#This Row],[Branch]],Branch[SortCode],0))</f>
        <v>Dublin</v>
      </c>
      <c r="G2763" t="str">
        <f>INDEX(Branch[Branch],MATCH(SOF[[#This Row],[Branch]],Branch[SortCode],0))</f>
        <v>Swords</v>
      </c>
      <c r="V2763">
        <v>990661</v>
      </c>
      <c r="W2763" t="str">
        <f t="shared" si="48"/>
        <v>33661810</v>
      </c>
    </row>
    <row r="2764" spans="1:23" x14ac:dyDescent="0.55000000000000004">
      <c r="A2764" s="21" t="b">
        <f>SOF[[#This Row],[RepDate]]='Monthly-Individual-Data'!A2769</f>
        <v>0</v>
      </c>
      <c r="B2764" s="21">
        <v>44621</v>
      </c>
      <c r="C2764" t="s">
        <v>218</v>
      </c>
      <c r="D2764" t="s">
        <v>169</v>
      </c>
      <c r="E2764">
        <v>93</v>
      </c>
      <c r="F2764" t="str">
        <f>INDEX(Branch[Area],MATCH(SOF[[#This Row],[Branch]],Branch[SortCode],0))</f>
        <v>Dublin</v>
      </c>
      <c r="G2764" t="str">
        <f>INDEX(Branch[Branch],MATCH(SOF[[#This Row],[Branch]],Branch[SortCode],0))</f>
        <v>Swords</v>
      </c>
      <c r="V2764">
        <v>990661</v>
      </c>
      <c r="W2764" t="str">
        <f t="shared" si="48"/>
        <v>33661810</v>
      </c>
    </row>
    <row r="2765" spans="1:23" x14ac:dyDescent="0.55000000000000004">
      <c r="A2765" s="21" t="b">
        <f>SOF[[#This Row],[RepDate]]='Monthly-Individual-Data'!A2770</f>
        <v>0</v>
      </c>
      <c r="B2765" s="21">
        <v>44621</v>
      </c>
      <c r="C2765" t="s">
        <v>218</v>
      </c>
      <c r="D2765" t="s">
        <v>171</v>
      </c>
      <c r="E2765">
        <v>109</v>
      </c>
      <c r="F2765" t="str">
        <f>INDEX(Branch[Area],MATCH(SOF[[#This Row],[Branch]],Branch[SortCode],0))</f>
        <v>Dublin</v>
      </c>
      <c r="G2765" t="str">
        <f>INDEX(Branch[Branch],MATCH(SOF[[#This Row],[Branch]],Branch[SortCode],0))</f>
        <v>Swords</v>
      </c>
      <c r="V2765">
        <v>990661</v>
      </c>
      <c r="W2765" t="str">
        <f t="shared" si="48"/>
        <v>33661810</v>
      </c>
    </row>
    <row r="2766" spans="1:23" x14ac:dyDescent="0.55000000000000004">
      <c r="A2766" s="21" t="b">
        <f>SOF[[#This Row],[RepDate]]='Monthly-Individual-Data'!A2771</f>
        <v>0</v>
      </c>
      <c r="B2766" s="21">
        <v>44621</v>
      </c>
      <c r="C2766" t="s">
        <v>218</v>
      </c>
      <c r="D2766" t="s">
        <v>172</v>
      </c>
      <c r="E2766">
        <v>80</v>
      </c>
      <c r="F2766" t="str">
        <f>INDEX(Branch[Area],MATCH(SOF[[#This Row],[Branch]],Branch[SortCode],0))</f>
        <v>Dublin</v>
      </c>
      <c r="G2766" t="str">
        <f>INDEX(Branch[Branch],MATCH(SOF[[#This Row],[Branch]],Branch[SortCode],0))</f>
        <v>Swords</v>
      </c>
      <c r="V2766">
        <v>990661</v>
      </c>
      <c r="W2766" t="str">
        <f t="shared" si="48"/>
        <v>33661810</v>
      </c>
    </row>
    <row r="2767" spans="1:23" x14ac:dyDescent="0.55000000000000004">
      <c r="A2767" s="21" t="b">
        <f>SOF[[#This Row],[RepDate]]='Monthly-Individual-Data'!A2772</f>
        <v>0</v>
      </c>
      <c r="B2767" s="21">
        <v>44621</v>
      </c>
      <c r="C2767" t="s">
        <v>218</v>
      </c>
      <c r="D2767" t="s">
        <v>174</v>
      </c>
      <c r="E2767">
        <v>84</v>
      </c>
      <c r="F2767" t="str">
        <f>INDEX(Branch[Area],MATCH(SOF[[#This Row],[Branch]],Branch[SortCode],0))</f>
        <v>Dublin</v>
      </c>
      <c r="G2767" t="str">
        <f>INDEX(Branch[Branch],MATCH(SOF[[#This Row],[Branch]],Branch[SortCode],0))</f>
        <v>Swords</v>
      </c>
      <c r="V2767">
        <v>990661</v>
      </c>
      <c r="W2767" t="str">
        <f t="shared" si="48"/>
        <v>33661810</v>
      </c>
    </row>
    <row r="2768" spans="1:23" x14ac:dyDescent="0.55000000000000004">
      <c r="A2768" s="21" t="b">
        <f>SOF[[#This Row],[RepDate]]='Monthly-Individual-Data'!A2773</f>
        <v>0</v>
      </c>
      <c r="B2768" s="21">
        <v>44621</v>
      </c>
      <c r="C2768" t="s">
        <v>218</v>
      </c>
      <c r="D2768" t="s">
        <v>175</v>
      </c>
      <c r="E2768">
        <v>41</v>
      </c>
      <c r="F2768" t="str">
        <f>INDEX(Branch[Area],MATCH(SOF[[#This Row],[Branch]],Branch[SortCode],0))</f>
        <v>Dublin</v>
      </c>
      <c r="G2768" t="str">
        <f>INDEX(Branch[Branch],MATCH(SOF[[#This Row],[Branch]],Branch[SortCode],0))</f>
        <v>Swords</v>
      </c>
      <c r="V2768">
        <v>990661</v>
      </c>
      <c r="W2768" t="str">
        <f t="shared" si="48"/>
        <v>33661810</v>
      </c>
    </row>
    <row r="2769" spans="1:23" x14ac:dyDescent="0.55000000000000004">
      <c r="A2769" s="21" t="b">
        <f>SOF[[#This Row],[RepDate]]='Monthly-Individual-Data'!A2774</f>
        <v>0</v>
      </c>
      <c r="B2769" s="21">
        <v>44621</v>
      </c>
      <c r="C2769" t="s">
        <v>218</v>
      </c>
      <c r="D2769" t="s">
        <v>177</v>
      </c>
      <c r="E2769">
        <v>123</v>
      </c>
      <c r="F2769" t="str">
        <f>INDEX(Branch[Area],MATCH(SOF[[#This Row],[Branch]],Branch[SortCode],0))</f>
        <v>Dublin</v>
      </c>
      <c r="G2769" t="str">
        <f>INDEX(Branch[Branch],MATCH(SOF[[#This Row],[Branch]],Branch[SortCode],0))</f>
        <v>Swords</v>
      </c>
      <c r="V2769">
        <v>990661</v>
      </c>
      <c r="W2769" t="str">
        <f t="shared" si="48"/>
        <v>33661810</v>
      </c>
    </row>
    <row r="2770" spans="1:23" x14ac:dyDescent="0.55000000000000004">
      <c r="A2770" s="21" t="b">
        <f>SOF[[#This Row],[RepDate]]='Monthly-Individual-Data'!A2775</f>
        <v>0</v>
      </c>
      <c r="B2770" s="21">
        <v>44621</v>
      </c>
      <c r="C2770" t="s">
        <v>218</v>
      </c>
      <c r="D2770" t="s">
        <v>180</v>
      </c>
      <c r="E2770">
        <v>29</v>
      </c>
      <c r="F2770" t="str">
        <f>INDEX(Branch[Area],MATCH(SOF[[#This Row],[Branch]],Branch[SortCode],0))</f>
        <v>Dublin</v>
      </c>
      <c r="G2770" t="str">
        <f>INDEX(Branch[Branch],MATCH(SOF[[#This Row],[Branch]],Branch[SortCode],0))</f>
        <v>Swords</v>
      </c>
      <c r="V2770">
        <v>990661</v>
      </c>
      <c r="W2770" t="str">
        <f t="shared" si="48"/>
        <v>33661810</v>
      </c>
    </row>
    <row r="2771" spans="1:23" x14ac:dyDescent="0.55000000000000004">
      <c r="A2771" s="21" t="b">
        <f>SOF[[#This Row],[RepDate]]='Monthly-Individual-Data'!A2776</f>
        <v>0</v>
      </c>
      <c r="B2771" s="21">
        <v>44621</v>
      </c>
      <c r="C2771" t="s">
        <v>218</v>
      </c>
      <c r="D2771" t="s">
        <v>181</v>
      </c>
      <c r="E2771">
        <v>2</v>
      </c>
      <c r="F2771" t="str">
        <f>INDEX(Branch[Area],MATCH(SOF[[#This Row],[Branch]],Branch[SortCode],0))</f>
        <v>Dublin</v>
      </c>
      <c r="G2771" t="str">
        <f>INDEX(Branch[Branch],MATCH(SOF[[#This Row],[Branch]],Branch[SortCode],0))</f>
        <v>Swords</v>
      </c>
      <c r="V2771">
        <v>990661</v>
      </c>
      <c r="W2771" t="str">
        <f t="shared" si="48"/>
        <v>33661810</v>
      </c>
    </row>
    <row r="2772" spans="1:23" x14ac:dyDescent="0.55000000000000004">
      <c r="A2772" s="21" t="b">
        <f>SOF[[#This Row],[RepDate]]='Monthly-Individual-Data'!A2777</f>
        <v>0</v>
      </c>
      <c r="B2772" s="21">
        <v>44621</v>
      </c>
      <c r="C2772" t="s">
        <v>226</v>
      </c>
      <c r="D2772" t="s">
        <v>109</v>
      </c>
      <c r="E2772">
        <v>132</v>
      </c>
      <c r="F2772" t="str">
        <f>INDEX(Branch[Area],MATCH(SOF[[#This Row],[Branch]],Branch[SortCode],0))</f>
        <v>Dublin</v>
      </c>
      <c r="G2772" t="str">
        <f>INDEX(Branch[Branch],MATCH(SOF[[#This Row],[Branch]],Branch[SortCode],0))</f>
        <v>Greystones</v>
      </c>
      <c r="V2772">
        <v>990667</v>
      </c>
      <c r="W2772" t="str">
        <f t="shared" si="48"/>
        <v>41667730</v>
      </c>
    </row>
    <row r="2773" spans="1:23" x14ac:dyDescent="0.55000000000000004">
      <c r="A2773" s="21" t="b">
        <f>SOF[[#This Row],[RepDate]]='Monthly-Individual-Data'!A2778</f>
        <v>0</v>
      </c>
      <c r="B2773" s="21">
        <v>44621</v>
      </c>
      <c r="C2773" t="s">
        <v>226</v>
      </c>
      <c r="D2773" t="s">
        <v>169</v>
      </c>
      <c r="E2773">
        <v>43</v>
      </c>
      <c r="F2773" t="str">
        <f>INDEX(Branch[Area],MATCH(SOF[[#This Row],[Branch]],Branch[SortCode],0))</f>
        <v>Dublin</v>
      </c>
      <c r="G2773" t="str">
        <f>INDEX(Branch[Branch],MATCH(SOF[[#This Row],[Branch]],Branch[SortCode],0))</f>
        <v>Greystones</v>
      </c>
      <c r="V2773">
        <v>990667</v>
      </c>
      <c r="W2773" t="str">
        <f t="shared" si="48"/>
        <v>41667730</v>
      </c>
    </row>
    <row r="2774" spans="1:23" x14ac:dyDescent="0.55000000000000004">
      <c r="A2774" s="21" t="b">
        <f>SOF[[#This Row],[RepDate]]='Monthly-Individual-Data'!A2779</f>
        <v>0</v>
      </c>
      <c r="B2774" s="21">
        <v>44621</v>
      </c>
      <c r="C2774" t="s">
        <v>219</v>
      </c>
      <c r="D2774" t="s">
        <v>109</v>
      </c>
      <c r="E2774">
        <v>60</v>
      </c>
      <c r="F2774" t="str">
        <f>INDEX(Branch[Area],MATCH(SOF[[#This Row],[Branch]],Branch[SortCode],0))</f>
        <v>Dublin</v>
      </c>
      <c r="G2774" t="str">
        <f>INDEX(Branch[Branch],MATCH(SOF[[#This Row],[Branch]],Branch[SortCode],0))</f>
        <v>Balbriggan</v>
      </c>
      <c r="V2774">
        <v>990669</v>
      </c>
      <c r="W2774" t="str">
        <f t="shared" si="48"/>
        <v>34669800</v>
      </c>
    </row>
    <row r="2775" spans="1:23" x14ac:dyDescent="0.55000000000000004">
      <c r="A2775" s="21" t="b">
        <f>SOF[[#This Row],[RepDate]]='Monthly-Individual-Data'!A2780</f>
        <v>0</v>
      </c>
      <c r="B2775" s="21">
        <v>44621</v>
      </c>
      <c r="C2775" t="s">
        <v>219</v>
      </c>
      <c r="D2775" t="s">
        <v>169</v>
      </c>
      <c r="E2775">
        <v>42</v>
      </c>
      <c r="F2775" t="str">
        <f>INDEX(Branch[Area],MATCH(SOF[[#This Row],[Branch]],Branch[SortCode],0))</f>
        <v>Dublin</v>
      </c>
      <c r="G2775" t="str">
        <f>INDEX(Branch[Branch],MATCH(SOF[[#This Row],[Branch]],Branch[SortCode],0))</f>
        <v>Balbriggan</v>
      </c>
      <c r="V2775">
        <v>990669</v>
      </c>
      <c r="W2775" t="str">
        <f t="shared" si="48"/>
        <v>34669800</v>
      </c>
    </row>
    <row r="2776" spans="1:23" x14ac:dyDescent="0.55000000000000004">
      <c r="A2776" s="21" t="b">
        <f>SOF[[#This Row],[RepDate]]='Monthly-Individual-Data'!A2781</f>
        <v>0</v>
      </c>
      <c r="B2776" s="21">
        <v>44621</v>
      </c>
      <c r="C2776" t="s">
        <v>201</v>
      </c>
      <c r="D2776" t="s">
        <v>109</v>
      </c>
      <c r="E2776">
        <v>12</v>
      </c>
      <c r="F2776" t="str">
        <f>INDEX(Branch[Area],MATCH(SOF[[#This Row],[Branch]],Branch[SortCode],0))</f>
        <v>Dublin</v>
      </c>
      <c r="G2776" t="str">
        <f>INDEX(Branch[Branch],MATCH(SOF[[#This Row],[Branch]],Branch[SortCode],0))</f>
        <v>Omni</v>
      </c>
      <c r="V2776">
        <v>990673</v>
      </c>
      <c r="W2776" t="str">
        <f t="shared" si="48"/>
        <v>16673980</v>
      </c>
    </row>
    <row r="2777" spans="1:23" x14ac:dyDescent="0.55000000000000004">
      <c r="A2777" s="21" t="b">
        <f>SOF[[#This Row],[RepDate]]='Monthly-Individual-Data'!A2782</f>
        <v>0</v>
      </c>
      <c r="B2777" s="21">
        <v>44621</v>
      </c>
      <c r="C2777" t="s">
        <v>201</v>
      </c>
      <c r="D2777" t="s">
        <v>168</v>
      </c>
      <c r="E2777">
        <v>132</v>
      </c>
      <c r="F2777" t="str">
        <f>INDEX(Branch[Area],MATCH(SOF[[#This Row],[Branch]],Branch[SortCode],0))</f>
        <v>Dublin</v>
      </c>
      <c r="G2777" t="str">
        <f>INDEX(Branch[Branch],MATCH(SOF[[#This Row],[Branch]],Branch[SortCode],0))</f>
        <v>Omni</v>
      </c>
      <c r="V2777">
        <v>990673</v>
      </c>
      <c r="W2777" t="str">
        <f t="shared" si="48"/>
        <v>16673980</v>
      </c>
    </row>
    <row r="2778" spans="1:23" x14ac:dyDescent="0.55000000000000004">
      <c r="A2778" s="21" t="b">
        <f>SOF[[#This Row],[RepDate]]='Monthly-Individual-Data'!A2783</f>
        <v>0</v>
      </c>
      <c r="B2778" s="21">
        <v>44621</v>
      </c>
      <c r="C2778" t="s">
        <v>222</v>
      </c>
      <c r="D2778" t="s">
        <v>109</v>
      </c>
      <c r="E2778">
        <v>11</v>
      </c>
      <c r="F2778" t="str">
        <f>INDEX(Branch[Area],MATCH(SOF[[#This Row],[Branch]],Branch[SortCode],0))</f>
        <v>Dublin</v>
      </c>
      <c r="G2778" t="str">
        <f>INDEX(Branch[Branch],MATCH(SOF[[#This Row],[Branch]],Branch[SortCode],0))</f>
        <v>Liffey Valley</v>
      </c>
      <c r="V2778">
        <v>990697</v>
      </c>
      <c r="W2778" t="str">
        <f t="shared" si="48"/>
        <v>37697770</v>
      </c>
    </row>
    <row r="2779" spans="1:23" x14ac:dyDescent="0.55000000000000004">
      <c r="A2779" s="21" t="b">
        <f>SOF[[#This Row],[RepDate]]='Monthly-Individual-Data'!A2784</f>
        <v>0</v>
      </c>
      <c r="B2779" s="21">
        <v>44621</v>
      </c>
      <c r="C2779" t="s">
        <v>222</v>
      </c>
      <c r="D2779" t="s">
        <v>168</v>
      </c>
      <c r="E2779">
        <v>118</v>
      </c>
      <c r="F2779" t="str">
        <f>INDEX(Branch[Area],MATCH(SOF[[#This Row],[Branch]],Branch[SortCode],0))</f>
        <v>Dublin</v>
      </c>
      <c r="G2779" t="str">
        <f>INDEX(Branch[Branch],MATCH(SOF[[#This Row],[Branch]],Branch[SortCode],0))</f>
        <v>Liffey Valley</v>
      </c>
      <c r="V2779">
        <v>990697</v>
      </c>
      <c r="W2779" t="str">
        <f t="shared" si="48"/>
        <v>37697770</v>
      </c>
    </row>
    <row r="2780" spans="1:23" x14ac:dyDescent="0.55000000000000004">
      <c r="A2780" s="21" t="b">
        <f>SOF[[#This Row],[RepDate]]='Monthly-Individual-Data'!A2785</f>
        <v>0</v>
      </c>
      <c r="B2780" s="21">
        <v>44621</v>
      </c>
      <c r="C2780" t="s">
        <v>222</v>
      </c>
      <c r="D2780" t="s">
        <v>169</v>
      </c>
      <c r="E2780">
        <v>98</v>
      </c>
      <c r="F2780" t="str">
        <f>INDEX(Branch[Area],MATCH(SOF[[#This Row],[Branch]],Branch[SortCode],0))</f>
        <v>Dublin</v>
      </c>
      <c r="G2780" t="str">
        <f>INDEX(Branch[Branch],MATCH(SOF[[#This Row],[Branch]],Branch[SortCode],0))</f>
        <v>Liffey Valley</v>
      </c>
      <c r="V2780">
        <v>990697</v>
      </c>
      <c r="W2780" t="str">
        <f t="shared" si="48"/>
        <v>37697770</v>
      </c>
    </row>
    <row r="2781" spans="1:23" x14ac:dyDescent="0.55000000000000004">
      <c r="A2781" s="21" t="b">
        <f>SOF[[#This Row],[RepDate]]='Monthly-Individual-Data'!A2786</f>
        <v>0</v>
      </c>
      <c r="B2781" s="21">
        <v>44621</v>
      </c>
      <c r="C2781" t="s">
        <v>222</v>
      </c>
      <c r="D2781" t="s">
        <v>170</v>
      </c>
      <c r="E2781">
        <v>156</v>
      </c>
      <c r="F2781" t="str">
        <f>INDEX(Branch[Area],MATCH(SOF[[#This Row],[Branch]],Branch[SortCode],0))</f>
        <v>Dublin</v>
      </c>
      <c r="G2781" t="str">
        <f>INDEX(Branch[Branch],MATCH(SOF[[#This Row],[Branch]],Branch[SortCode],0))</f>
        <v>Liffey Valley</v>
      </c>
      <c r="V2781">
        <v>990697</v>
      </c>
      <c r="W2781" t="str">
        <f t="shared" si="48"/>
        <v>37697770</v>
      </c>
    </row>
    <row r="2782" spans="1:23" x14ac:dyDescent="0.55000000000000004">
      <c r="A2782" s="21" t="b">
        <f>SOF[[#This Row],[RepDate]]='Monthly-Individual-Data'!A2787</f>
        <v>0</v>
      </c>
      <c r="B2782" s="21">
        <v>44621</v>
      </c>
      <c r="C2782" t="s">
        <v>222</v>
      </c>
      <c r="D2782" t="s">
        <v>171</v>
      </c>
      <c r="E2782">
        <v>48</v>
      </c>
      <c r="F2782" t="str">
        <f>INDEX(Branch[Area],MATCH(SOF[[#This Row],[Branch]],Branch[SortCode],0))</f>
        <v>Dublin</v>
      </c>
      <c r="G2782" t="str">
        <f>INDEX(Branch[Branch],MATCH(SOF[[#This Row],[Branch]],Branch[SortCode],0))</f>
        <v>Liffey Valley</v>
      </c>
      <c r="V2782">
        <v>990697</v>
      </c>
      <c r="W2782" t="str">
        <f t="shared" si="48"/>
        <v>37697770</v>
      </c>
    </row>
    <row r="2783" spans="1:23" x14ac:dyDescent="0.55000000000000004">
      <c r="A2783" s="21" t="b">
        <f>SOF[[#This Row],[RepDate]]='Monthly-Individual-Data'!A2788</f>
        <v>0</v>
      </c>
      <c r="B2783" s="21">
        <v>44621</v>
      </c>
      <c r="C2783" t="s">
        <v>222</v>
      </c>
      <c r="D2783" t="s">
        <v>172</v>
      </c>
      <c r="E2783">
        <v>44</v>
      </c>
      <c r="F2783" t="str">
        <f>INDEX(Branch[Area],MATCH(SOF[[#This Row],[Branch]],Branch[SortCode],0))</f>
        <v>Dublin</v>
      </c>
      <c r="G2783" t="str">
        <f>INDEX(Branch[Branch],MATCH(SOF[[#This Row],[Branch]],Branch[SortCode],0))</f>
        <v>Liffey Valley</v>
      </c>
      <c r="V2783">
        <v>990697</v>
      </c>
      <c r="W2783" t="str">
        <f t="shared" si="48"/>
        <v>37697770</v>
      </c>
    </row>
    <row r="2784" spans="1:23" x14ac:dyDescent="0.55000000000000004">
      <c r="A2784" s="21" t="b">
        <f>SOF[[#This Row],[RepDate]]='Monthly-Individual-Data'!A2789</f>
        <v>0</v>
      </c>
      <c r="B2784" s="21">
        <v>44621</v>
      </c>
      <c r="C2784" t="s">
        <v>222</v>
      </c>
      <c r="D2784" t="s">
        <v>174</v>
      </c>
      <c r="E2784">
        <v>134</v>
      </c>
      <c r="F2784" t="str">
        <f>INDEX(Branch[Area],MATCH(SOF[[#This Row],[Branch]],Branch[SortCode],0))</f>
        <v>Dublin</v>
      </c>
      <c r="G2784" t="str">
        <f>INDEX(Branch[Branch],MATCH(SOF[[#This Row],[Branch]],Branch[SortCode],0))</f>
        <v>Liffey Valley</v>
      </c>
      <c r="V2784">
        <v>990697</v>
      </c>
      <c r="W2784" t="str">
        <f t="shared" si="48"/>
        <v>37697770</v>
      </c>
    </row>
    <row r="2785" spans="1:23" x14ac:dyDescent="0.55000000000000004">
      <c r="A2785" s="21" t="b">
        <f>SOF[[#This Row],[RepDate]]='Monthly-Individual-Data'!A2790</f>
        <v>0</v>
      </c>
      <c r="B2785" s="21">
        <v>44621</v>
      </c>
      <c r="C2785" t="s">
        <v>222</v>
      </c>
      <c r="D2785" t="s">
        <v>175</v>
      </c>
      <c r="E2785">
        <v>126</v>
      </c>
      <c r="F2785" t="str">
        <f>INDEX(Branch[Area],MATCH(SOF[[#This Row],[Branch]],Branch[SortCode],0))</f>
        <v>Dublin</v>
      </c>
      <c r="G2785" t="str">
        <f>INDEX(Branch[Branch],MATCH(SOF[[#This Row],[Branch]],Branch[SortCode],0))</f>
        <v>Liffey Valley</v>
      </c>
      <c r="V2785">
        <v>990697</v>
      </c>
      <c r="W2785" t="str">
        <f t="shared" si="48"/>
        <v>37697770</v>
      </c>
    </row>
    <row r="2786" spans="1:23" x14ac:dyDescent="0.55000000000000004">
      <c r="A2786" s="21" t="b">
        <f>SOF[[#This Row],[RepDate]]='Monthly-Individual-Data'!A2791</f>
        <v>0</v>
      </c>
      <c r="B2786" s="21">
        <v>44621</v>
      </c>
      <c r="C2786" t="s">
        <v>222</v>
      </c>
      <c r="D2786" t="s">
        <v>179</v>
      </c>
      <c r="E2786">
        <v>31</v>
      </c>
      <c r="F2786" t="str">
        <f>INDEX(Branch[Area],MATCH(SOF[[#This Row],[Branch]],Branch[SortCode],0))</f>
        <v>Dublin</v>
      </c>
      <c r="G2786" t="str">
        <f>INDEX(Branch[Branch],MATCH(SOF[[#This Row],[Branch]],Branch[SortCode],0))</f>
        <v>Liffey Valley</v>
      </c>
      <c r="V2786">
        <v>990697</v>
      </c>
      <c r="W2786" t="str">
        <f t="shared" si="48"/>
        <v>37697770</v>
      </c>
    </row>
    <row r="2787" spans="1:23" x14ac:dyDescent="0.55000000000000004">
      <c r="A2787" s="21" t="b">
        <f>SOF[[#This Row],[RepDate]]='Monthly-Individual-Data'!A2792</f>
        <v>0</v>
      </c>
      <c r="B2787" s="21">
        <v>44621</v>
      </c>
      <c r="C2787" t="s">
        <v>222</v>
      </c>
      <c r="D2787" t="s">
        <v>182</v>
      </c>
      <c r="E2787">
        <v>105</v>
      </c>
      <c r="F2787" t="str">
        <f>INDEX(Branch[Area],MATCH(SOF[[#This Row],[Branch]],Branch[SortCode],0))</f>
        <v>Dublin</v>
      </c>
      <c r="G2787" t="str">
        <f>INDEX(Branch[Branch],MATCH(SOF[[#This Row],[Branch]],Branch[SortCode],0))</f>
        <v>Liffey Valley</v>
      </c>
      <c r="V2787">
        <v>990697</v>
      </c>
      <c r="W2787" t="str">
        <f t="shared" si="48"/>
        <v>37697770</v>
      </c>
    </row>
    <row r="2788" spans="1:23" x14ac:dyDescent="0.55000000000000004">
      <c r="A2788" s="21" t="b">
        <f>SOF[[#This Row],[RepDate]]='Monthly-Individual-Data'!A2793</f>
        <v>0</v>
      </c>
      <c r="B2788" s="21">
        <v>44621</v>
      </c>
      <c r="C2788" t="s">
        <v>222</v>
      </c>
      <c r="D2788" t="s">
        <v>183</v>
      </c>
      <c r="E2788">
        <v>138</v>
      </c>
      <c r="F2788" t="str">
        <f>INDEX(Branch[Area],MATCH(SOF[[#This Row],[Branch]],Branch[SortCode],0))</f>
        <v>Dublin</v>
      </c>
      <c r="G2788" t="str">
        <f>INDEX(Branch[Branch],MATCH(SOF[[#This Row],[Branch]],Branch[SortCode],0))</f>
        <v>Liffey Valley</v>
      </c>
      <c r="V2788">
        <v>990697</v>
      </c>
      <c r="W2788" t="str">
        <f t="shared" si="48"/>
        <v>37697770</v>
      </c>
    </row>
    <row r="2789" spans="1:23" x14ac:dyDescent="0.55000000000000004">
      <c r="A2789" s="21" t="b">
        <f>SOF[[#This Row],[RepDate]]='Monthly-Individual-Data'!A2794</f>
        <v>0</v>
      </c>
      <c r="B2789" s="21">
        <v>44621</v>
      </c>
      <c r="C2789" t="s">
        <v>222</v>
      </c>
      <c r="D2789" t="s">
        <v>185</v>
      </c>
      <c r="E2789">
        <v>63</v>
      </c>
      <c r="F2789" t="str">
        <f>INDEX(Branch[Area],MATCH(SOF[[#This Row],[Branch]],Branch[SortCode],0))</f>
        <v>Dublin</v>
      </c>
      <c r="G2789" t="str">
        <f>INDEX(Branch[Branch],MATCH(SOF[[#This Row],[Branch]],Branch[SortCode],0))</f>
        <v>Liffey Valley</v>
      </c>
      <c r="V2789">
        <v>990697</v>
      </c>
      <c r="W2789" t="str">
        <f t="shared" si="48"/>
        <v>37697770</v>
      </c>
    </row>
    <row r="2790" spans="1:23" x14ac:dyDescent="0.55000000000000004">
      <c r="A2790" s="21" t="b">
        <f>SOF[[#This Row],[RepDate]]='Monthly-Individual-Data'!A2795</f>
        <v>0</v>
      </c>
      <c r="B2790" s="21">
        <v>44562</v>
      </c>
      <c r="C2790" t="s">
        <v>270</v>
      </c>
      <c r="D2790" t="s">
        <v>109</v>
      </c>
      <c r="E2790">
        <v>130</v>
      </c>
      <c r="F2790" t="str">
        <f>INDEX(Branch[Area],MATCH(SOF[[#This Row],[Branch]],Branch[SortCode],0))</f>
        <v>North &amp; West</v>
      </c>
      <c r="G2790" t="str">
        <f>INDEX(Branch[Branch],MATCH(SOF[[#This Row],[Branch]],Branch[SortCode],0))</f>
        <v>Monaghan</v>
      </c>
      <c r="V2790">
        <v>990613</v>
      </c>
      <c r="W2790" t="str">
        <f t="shared" si="48"/>
        <v>85613290</v>
      </c>
    </row>
    <row r="2791" spans="1:23" x14ac:dyDescent="0.55000000000000004">
      <c r="A2791" s="21" t="b">
        <f>SOF[[#This Row],[RepDate]]='Monthly-Individual-Data'!A2796</f>
        <v>0</v>
      </c>
      <c r="B2791" s="21">
        <v>44562</v>
      </c>
      <c r="C2791" t="s">
        <v>270</v>
      </c>
      <c r="D2791" t="s">
        <v>175</v>
      </c>
      <c r="E2791">
        <v>77</v>
      </c>
      <c r="F2791" t="str">
        <f>INDEX(Branch[Area],MATCH(SOF[[#This Row],[Branch]],Branch[SortCode],0))</f>
        <v>North &amp; West</v>
      </c>
      <c r="G2791" t="str">
        <f>INDEX(Branch[Branch],MATCH(SOF[[#This Row],[Branch]],Branch[SortCode],0))</f>
        <v>Monaghan</v>
      </c>
      <c r="V2791">
        <v>990613</v>
      </c>
      <c r="W2791" t="str">
        <f t="shared" si="48"/>
        <v>85613290</v>
      </c>
    </row>
    <row r="2792" spans="1:23" x14ac:dyDescent="0.55000000000000004">
      <c r="A2792" s="21" t="b">
        <f>SOF[[#This Row],[RepDate]]='Monthly-Individual-Data'!A2797</f>
        <v>0</v>
      </c>
      <c r="B2792" s="21">
        <v>44562</v>
      </c>
      <c r="C2792" t="s">
        <v>267</v>
      </c>
      <c r="D2792" t="s">
        <v>109</v>
      </c>
      <c r="E2792">
        <v>80</v>
      </c>
      <c r="F2792" t="str">
        <f>INDEX(Branch[Area],MATCH(SOF[[#This Row],[Branch]],Branch[SortCode],0))</f>
        <v>North &amp; West</v>
      </c>
      <c r="G2792" t="str">
        <f>INDEX(Branch[Branch],MATCH(SOF[[#This Row],[Branch]],Branch[SortCode],0))</f>
        <v>Dundalk</v>
      </c>
      <c r="V2792">
        <v>990614</v>
      </c>
      <c r="W2792" t="str">
        <f t="shared" si="48"/>
        <v>82614320</v>
      </c>
    </row>
    <row r="2793" spans="1:23" x14ac:dyDescent="0.55000000000000004">
      <c r="A2793" s="21" t="b">
        <f>SOF[[#This Row],[RepDate]]='Monthly-Individual-Data'!A2798</f>
        <v>0</v>
      </c>
      <c r="B2793" s="21">
        <v>44562</v>
      </c>
      <c r="C2793" t="s">
        <v>267</v>
      </c>
      <c r="D2793" t="s">
        <v>168</v>
      </c>
      <c r="E2793">
        <v>26</v>
      </c>
      <c r="F2793" t="str">
        <f>INDEX(Branch[Area],MATCH(SOF[[#This Row],[Branch]],Branch[SortCode],0))</f>
        <v>North &amp; West</v>
      </c>
      <c r="G2793" t="str">
        <f>INDEX(Branch[Branch],MATCH(SOF[[#This Row],[Branch]],Branch[SortCode],0))</f>
        <v>Dundalk</v>
      </c>
      <c r="V2793">
        <v>990614</v>
      </c>
      <c r="W2793" t="str">
        <f t="shared" si="48"/>
        <v>82614320</v>
      </c>
    </row>
    <row r="2794" spans="1:23" x14ac:dyDescent="0.55000000000000004">
      <c r="A2794" s="21" t="b">
        <f>SOF[[#This Row],[RepDate]]='Monthly-Individual-Data'!A2799</f>
        <v>0</v>
      </c>
      <c r="B2794" s="21">
        <v>44562</v>
      </c>
      <c r="C2794" t="s">
        <v>267</v>
      </c>
      <c r="D2794" t="s">
        <v>169</v>
      </c>
      <c r="E2794">
        <v>56</v>
      </c>
      <c r="F2794" t="str">
        <f>INDEX(Branch[Area],MATCH(SOF[[#This Row],[Branch]],Branch[SortCode],0))</f>
        <v>North &amp; West</v>
      </c>
      <c r="G2794" t="str">
        <f>INDEX(Branch[Branch],MATCH(SOF[[#This Row],[Branch]],Branch[SortCode],0))</f>
        <v>Dundalk</v>
      </c>
      <c r="V2794">
        <v>990614</v>
      </c>
      <c r="W2794" t="str">
        <f t="shared" si="48"/>
        <v>82614320</v>
      </c>
    </row>
    <row r="2795" spans="1:23" x14ac:dyDescent="0.55000000000000004">
      <c r="A2795" s="21" t="b">
        <f>SOF[[#This Row],[RepDate]]='Monthly-Individual-Data'!A2800</f>
        <v>0</v>
      </c>
      <c r="B2795" s="21">
        <v>44562</v>
      </c>
      <c r="C2795" t="s">
        <v>267</v>
      </c>
      <c r="D2795" t="s">
        <v>174</v>
      </c>
      <c r="E2795">
        <v>1</v>
      </c>
      <c r="F2795" t="str">
        <f>INDEX(Branch[Area],MATCH(SOF[[#This Row],[Branch]],Branch[SortCode],0))</f>
        <v>North &amp; West</v>
      </c>
      <c r="G2795" t="str">
        <f>INDEX(Branch[Branch],MATCH(SOF[[#This Row],[Branch]],Branch[SortCode],0))</f>
        <v>Dundalk</v>
      </c>
      <c r="V2795">
        <v>990614</v>
      </c>
      <c r="W2795" t="str">
        <f t="shared" si="48"/>
        <v>82614320</v>
      </c>
    </row>
    <row r="2796" spans="1:23" x14ac:dyDescent="0.55000000000000004">
      <c r="A2796" s="21" t="b">
        <f>SOF[[#This Row],[RepDate]]='Monthly-Individual-Data'!A2801</f>
        <v>0</v>
      </c>
      <c r="B2796" s="21">
        <v>44562</v>
      </c>
      <c r="C2796" t="s">
        <v>272</v>
      </c>
      <c r="D2796" t="s">
        <v>109</v>
      </c>
      <c r="E2796">
        <v>42</v>
      </c>
      <c r="F2796" t="str">
        <f>INDEX(Branch[Area],MATCH(SOF[[#This Row],[Branch]],Branch[SortCode],0))</f>
        <v>North &amp; West</v>
      </c>
      <c r="G2796" t="str">
        <f>INDEX(Branch[Branch],MATCH(SOF[[#This Row],[Branch]],Branch[SortCode],0))</f>
        <v>Navan</v>
      </c>
      <c r="V2796">
        <v>990615</v>
      </c>
      <c r="W2796" t="str">
        <f t="shared" si="48"/>
        <v>87615270</v>
      </c>
    </row>
    <row r="2797" spans="1:23" x14ac:dyDescent="0.55000000000000004">
      <c r="A2797" s="21" t="b">
        <f>SOF[[#This Row],[RepDate]]='Monthly-Individual-Data'!A2802</f>
        <v>0</v>
      </c>
      <c r="B2797" s="21">
        <v>44562</v>
      </c>
      <c r="C2797" t="s">
        <v>272</v>
      </c>
      <c r="D2797" t="s">
        <v>168</v>
      </c>
      <c r="E2797">
        <v>67</v>
      </c>
      <c r="F2797" t="str">
        <f>INDEX(Branch[Area],MATCH(SOF[[#This Row],[Branch]],Branch[SortCode],0))</f>
        <v>North &amp; West</v>
      </c>
      <c r="G2797" t="str">
        <f>INDEX(Branch[Branch],MATCH(SOF[[#This Row],[Branch]],Branch[SortCode],0))</f>
        <v>Navan</v>
      </c>
      <c r="V2797">
        <v>990615</v>
      </c>
      <c r="W2797" t="str">
        <f t="shared" si="48"/>
        <v>87615270</v>
      </c>
    </row>
    <row r="2798" spans="1:23" x14ac:dyDescent="0.55000000000000004">
      <c r="A2798" s="21" t="b">
        <f>SOF[[#This Row],[RepDate]]='Monthly-Individual-Data'!A2803</f>
        <v>0</v>
      </c>
      <c r="B2798" s="21">
        <v>44562</v>
      </c>
      <c r="C2798" t="s">
        <v>272</v>
      </c>
      <c r="D2798" t="s">
        <v>169</v>
      </c>
      <c r="E2798">
        <v>151</v>
      </c>
      <c r="F2798" t="str">
        <f>INDEX(Branch[Area],MATCH(SOF[[#This Row],[Branch]],Branch[SortCode],0))</f>
        <v>North &amp; West</v>
      </c>
      <c r="G2798" t="str">
        <f>INDEX(Branch[Branch],MATCH(SOF[[#This Row],[Branch]],Branch[SortCode],0))</f>
        <v>Navan</v>
      </c>
      <c r="V2798">
        <v>990615</v>
      </c>
      <c r="W2798" t="str">
        <f t="shared" si="48"/>
        <v>87615270</v>
      </c>
    </row>
    <row r="2799" spans="1:23" x14ac:dyDescent="0.55000000000000004">
      <c r="A2799" s="21" t="b">
        <f>SOF[[#This Row],[RepDate]]='Monthly-Individual-Data'!A2804</f>
        <v>0</v>
      </c>
      <c r="B2799" s="21">
        <v>44562</v>
      </c>
      <c r="C2799" t="s">
        <v>272</v>
      </c>
      <c r="D2799" t="s">
        <v>174</v>
      </c>
      <c r="E2799">
        <v>3</v>
      </c>
      <c r="F2799" t="str">
        <f>INDEX(Branch[Area],MATCH(SOF[[#This Row],[Branch]],Branch[SortCode],0))</f>
        <v>North &amp; West</v>
      </c>
      <c r="G2799" t="str">
        <f>INDEX(Branch[Branch],MATCH(SOF[[#This Row],[Branch]],Branch[SortCode],0))</f>
        <v>Navan</v>
      </c>
      <c r="V2799">
        <v>990615</v>
      </c>
      <c r="W2799" t="str">
        <f t="shared" si="48"/>
        <v>87615270</v>
      </c>
    </row>
    <row r="2800" spans="1:23" x14ac:dyDescent="0.55000000000000004">
      <c r="A2800" s="21" t="b">
        <f>SOF[[#This Row],[RepDate]]='Monthly-Individual-Data'!A2805</f>
        <v>0</v>
      </c>
      <c r="B2800" s="21">
        <v>44562</v>
      </c>
      <c r="C2800" t="s">
        <v>272</v>
      </c>
      <c r="D2800" t="s">
        <v>175</v>
      </c>
      <c r="E2800">
        <v>147</v>
      </c>
      <c r="F2800" t="str">
        <f>INDEX(Branch[Area],MATCH(SOF[[#This Row],[Branch]],Branch[SortCode],0))</f>
        <v>North &amp; West</v>
      </c>
      <c r="G2800" t="str">
        <f>INDEX(Branch[Branch],MATCH(SOF[[#This Row],[Branch]],Branch[SortCode],0))</f>
        <v>Navan</v>
      </c>
      <c r="V2800">
        <v>990615</v>
      </c>
      <c r="W2800" t="str">
        <f t="shared" si="48"/>
        <v>87615270</v>
      </c>
    </row>
    <row r="2801" spans="1:23" x14ac:dyDescent="0.55000000000000004">
      <c r="A2801" s="21" t="b">
        <f>SOF[[#This Row],[RepDate]]='Monthly-Individual-Data'!A2806</f>
        <v>0</v>
      </c>
      <c r="B2801" s="21">
        <v>44562</v>
      </c>
      <c r="C2801" t="s">
        <v>272</v>
      </c>
      <c r="D2801" t="s">
        <v>179</v>
      </c>
      <c r="E2801">
        <v>13</v>
      </c>
      <c r="F2801" t="str">
        <f>INDEX(Branch[Area],MATCH(SOF[[#This Row],[Branch]],Branch[SortCode],0))</f>
        <v>North &amp; West</v>
      </c>
      <c r="G2801" t="str">
        <f>INDEX(Branch[Branch],MATCH(SOF[[#This Row],[Branch]],Branch[SortCode],0))</f>
        <v>Navan</v>
      </c>
      <c r="V2801">
        <v>990615</v>
      </c>
      <c r="W2801" t="str">
        <f t="shared" si="48"/>
        <v>87615270</v>
      </c>
    </row>
    <row r="2802" spans="1:23" x14ac:dyDescent="0.55000000000000004">
      <c r="A2802" s="21" t="b">
        <f>SOF[[#This Row],[RepDate]]='Monthly-Individual-Data'!A2807</f>
        <v>0</v>
      </c>
      <c r="B2802" s="21">
        <v>44562</v>
      </c>
      <c r="C2802" t="s">
        <v>269</v>
      </c>
      <c r="D2802" t="s">
        <v>109</v>
      </c>
      <c r="E2802">
        <v>109</v>
      </c>
      <c r="F2802" t="str">
        <f>INDEX(Branch[Area],MATCH(SOF[[#This Row],[Branch]],Branch[SortCode],0))</f>
        <v>North &amp; West</v>
      </c>
      <c r="G2802" t="str">
        <f>INDEX(Branch[Branch],MATCH(SOF[[#This Row],[Branch]],Branch[SortCode],0))</f>
        <v>Drogheda</v>
      </c>
      <c r="V2802">
        <v>990622</v>
      </c>
      <c r="W2802" t="str">
        <f t="shared" si="48"/>
        <v>84622300</v>
      </c>
    </row>
    <row r="2803" spans="1:23" x14ac:dyDescent="0.55000000000000004">
      <c r="A2803" s="21" t="b">
        <f>SOF[[#This Row],[RepDate]]='Monthly-Individual-Data'!A2808</f>
        <v>0</v>
      </c>
      <c r="B2803" s="21">
        <v>44562</v>
      </c>
      <c r="C2803" t="s">
        <v>269</v>
      </c>
      <c r="D2803" t="s">
        <v>169</v>
      </c>
      <c r="E2803">
        <v>158</v>
      </c>
      <c r="F2803" t="str">
        <f>INDEX(Branch[Area],MATCH(SOF[[#This Row],[Branch]],Branch[SortCode],0))</f>
        <v>North &amp; West</v>
      </c>
      <c r="G2803" t="str">
        <f>INDEX(Branch[Branch],MATCH(SOF[[#This Row],[Branch]],Branch[SortCode],0))</f>
        <v>Drogheda</v>
      </c>
      <c r="V2803">
        <v>990622</v>
      </c>
      <c r="W2803" t="str">
        <f t="shared" si="48"/>
        <v>84622300</v>
      </c>
    </row>
    <row r="2804" spans="1:23" x14ac:dyDescent="0.55000000000000004">
      <c r="A2804" s="21" t="b">
        <f>SOF[[#This Row],[RepDate]]='Monthly-Individual-Data'!A2809</f>
        <v>0</v>
      </c>
      <c r="B2804" s="21">
        <v>44562</v>
      </c>
      <c r="C2804" t="s">
        <v>269</v>
      </c>
      <c r="D2804" t="s">
        <v>171</v>
      </c>
      <c r="E2804">
        <v>93</v>
      </c>
      <c r="F2804" t="str">
        <f>INDEX(Branch[Area],MATCH(SOF[[#This Row],[Branch]],Branch[SortCode],0))</f>
        <v>North &amp; West</v>
      </c>
      <c r="G2804" t="str">
        <f>INDEX(Branch[Branch],MATCH(SOF[[#This Row],[Branch]],Branch[SortCode],0))</f>
        <v>Drogheda</v>
      </c>
      <c r="V2804">
        <v>990622</v>
      </c>
      <c r="W2804" t="str">
        <f t="shared" si="48"/>
        <v>84622300</v>
      </c>
    </row>
    <row r="2805" spans="1:23" x14ac:dyDescent="0.55000000000000004">
      <c r="A2805" s="21" t="b">
        <f>SOF[[#This Row],[RepDate]]='Monthly-Individual-Data'!A2810</f>
        <v>0</v>
      </c>
      <c r="B2805" s="21">
        <v>44562</v>
      </c>
      <c r="C2805" t="s">
        <v>269</v>
      </c>
      <c r="D2805" t="s">
        <v>174</v>
      </c>
      <c r="E2805">
        <v>110</v>
      </c>
      <c r="F2805" t="str">
        <f>INDEX(Branch[Area],MATCH(SOF[[#This Row],[Branch]],Branch[SortCode],0))</f>
        <v>North &amp; West</v>
      </c>
      <c r="G2805" t="str">
        <f>INDEX(Branch[Branch],MATCH(SOF[[#This Row],[Branch]],Branch[SortCode],0))</f>
        <v>Drogheda</v>
      </c>
      <c r="V2805">
        <v>990622</v>
      </c>
      <c r="W2805" t="str">
        <f t="shared" si="48"/>
        <v>84622300</v>
      </c>
    </row>
    <row r="2806" spans="1:23" x14ac:dyDescent="0.55000000000000004">
      <c r="A2806" s="21" t="b">
        <f>SOF[[#This Row],[RepDate]]='Monthly-Individual-Data'!A2811</f>
        <v>0</v>
      </c>
      <c r="B2806" s="21">
        <v>44562</v>
      </c>
      <c r="C2806" t="s">
        <v>274</v>
      </c>
      <c r="D2806" t="s">
        <v>109</v>
      </c>
      <c r="E2806">
        <v>61</v>
      </c>
      <c r="F2806" t="str">
        <f>INDEX(Branch[Area],MATCH(SOF[[#This Row],[Branch]],Branch[SortCode],0))</f>
        <v>North &amp; West</v>
      </c>
      <c r="G2806" t="str">
        <f>INDEX(Branch[Branch],MATCH(SOF[[#This Row],[Branch]],Branch[SortCode],0))</f>
        <v>Naas</v>
      </c>
      <c r="V2806">
        <v>990627</v>
      </c>
      <c r="W2806" t="str">
        <f t="shared" si="48"/>
        <v>89627250</v>
      </c>
    </row>
    <row r="2807" spans="1:23" x14ac:dyDescent="0.55000000000000004">
      <c r="A2807" s="21" t="b">
        <f>SOF[[#This Row],[RepDate]]='Monthly-Individual-Data'!A2812</f>
        <v>0</v>
      </c>
      <c r="B2807" s="21">
        <v>44562</v>
      </c>
      <c r="C2807" t="s">
        <v>274</v>
      </c>
      <c r="D2807" t="s">
        <v>168</v>
      </c>
      <c r="E2807">
        <v>118</v>
      </c>
      <c r="F2807" t="str">
        <f>INDEX(Branch[Area],MATCH(SOF[[#This Row],[Branch]],Branch[SortCode],0))</f>
        <v>North &amp; West</v>
      </c>
      <c r="G2807" t="str">
        <f>INDEX(Branch[Branch],MATCH(SOF[[#This Row],[Branch]],Branch[SortCode],0))</f>
        <v>Naas</v>
      </c>
      <c r="V2807">
        <v>990627</v>
      </c>
      <c r="W2807" t="str">
        <f t="shared" si="48"/>
        <v>89627250</v>
      </c>
    </row>
    <row r="2808" spans="1:23" x14ac:dyDescent="0.55000000000000004">
      <c r="A2808" s="21" t="b">
        <f>SOF[[#This Row],[RepDate]]='Monthly-Individual-Data'!A2813</f>
        <v>0</v>
      </c>
      <c r="B2808" s="21">
        <v>44562</v>
      </c>
      <c r="C2808" t="s">
        <v>274</v>
      </c>
      <c r="D2808" t="s">
        <v>169</v>
      </c>
      <c r="E2808">
        <v>46</v>
      </c>
      <c r="F2808" t="str">
        <f>INDEX(Branch[Area],MATCH(SOF[[#This Row],[Branch]],Branch[SortCode],0))</f>
        <v>North &amp; West</v>
      </c>
      <c r="G2808" t="str">
        <f>INDEX(Branch[Branch],MATCH(SOF[[#This Row],[Branch]],Branch[SortCode],0))</f>
        <v>Naas</v>
      </c>
      <c r="V2808">
        <v>990627</v>
      </c>
      <c r="W2808" t="str">
        <f t="shared" si="48"/>
        <v>89627250</v>
      </c>
    </row>
    <row r="2809" spans="1:23" x14ac:dyDescent="0.55000000000000004">
      <c r="A2809" s="21" t="b">
        <f>SOF[[#This Row],[RepDate]]='Monthly-Individual-Data'!A2814</f>
        <v>0</v>
      </c>
      <c r="B2809" s="21">
        <v>44562</v>
      </c>
      <c r="C2809" t="s">
        <v>274</v>
      </c>
      <c r="D2809" t="s">
        <v>171</v>
      </c>
      <c r="E2809">
        <v>91</v>
      </c>
      <c r="F2809" t="str">
        <f>INDEX(Branch[Area],MATCH(SOF[[#This Row],[Branch]],Branch[SortCode],0))</f>
        <v>North &amp; West</v>
      </c>
      <c r="G2809" t="str">
        <f>INDEX(Branch[Branch],MATCH(SOF[[#This Row],[Branch]],Branch[SortCode],0))</f>
        <v>Naas</v>
      </c>
      <c r="V2809">
        <v>990627</v>
      </c>
      <c r="W2809" t="str">
        <f t="shared" si="48"/>
        <v>89627250</v>
      </c>
    </row>
    <row r="2810" spans="1:23" x14ac:dyDescent="0.55000000000000004">
      <c r="A2810" s="21" t="b">
        <f>SOF[[#This Row],[RepDate]]='Monthly-Individual-Data'!A2815</f>
        <v>0</v>
      </c>
      <c r="B2810" s="21">
        <v>44562</v>
      </c>
      <c r="C2810" t="s">
        <v>274</v>
      </c>
      <c r="D2810" t="s">
        <v>174</v>
      </c>
      <c r="E2810">
        <v>94</v>
      </c>
      <c r="F2810" t="str">
        <f>INDEX(Branch[Area],MATCH(SOF[[#This Row],[Branch]],Branch[SortCode],0))</f>
        <v>North &amp; West</v>
      </c>
      <c r="G2810" t="str">
        <f>INDEX(Branch[Branch],MATCH(SOF[[#This Row],[Branch]],Branch[SortCode],0))</f>
        <v>Naas</v>
      </c>
      <c r="V2810">
        <v>990627</v>
      </c>
      <c r="W2810" t="str">
        <f t="shared" si="48"/>
        <v>89627250</v>
      </c>
    </row>
    <row r="2811" spans="1:23" x14ac:dyDescent="0.55000000000000004">
      <c r="A2811" s="21" t="b">
        <f>SOF[[#This Row],[RepDate]]='Monthly-Individual-Data'!A2816</f>
        <v>0</v>
      </c>
      <c r="B2811" s="21">
        <v>44562</v>
      </c>
      <c r="C2811" t="s">
        <v>274</v>
      </c>
      <c r="D2811" t="s">
        <v>175</v>
      </c>
      <c r="E2811">
        <v>82</v>
      </c>
      <c r="F2811" t="str">
        <f>INDEX(Branch[Area],MATCH(SOF[[#This Row],[Branch]],Branch[SortCode],0))</f>
        <v>North &amp; West</v>
      </c>
      <c r="G2811" t="str">
        <f>INDEX(Branch[Branch],MATCH(SOF[[#This Row],[Branch]],Branch[SortCode],0))</f>
        <v>Naas</v>
      </c>
      <c r="V2811">
        <v>990627</v>
      </c>
      <c r="W2811" t="str">
        <f t="shared" si="48"/>
        <v>89627250</v>
      </c>
    </row>
    <row r="2812" spans="1:23" x14ac:dyDescent="0.55000000000000004">
      <c r="A2812" s="21" t="b">
        <f>SOF[[#This Row],[RepDate]]='Monthly-Individual-Data'!A2817</f>
        <v>0</v>
      </c>
      <c r="B2812" s="21">
        <v>44562</v>
      </c>
      <c r="C2812" t="s">
        <v>274</v>
      </c>
      <c r="D2812" t="s">
        <v>176</v>
      </c>
      <c r="E2812">
        <v>135</v>
      </c>
      <c r="F2812" t="str">
        <f>INDEX(Branch[Area],MATCH(SOF[[#This Row],[Branch]],Branch[SortCode],0))</f>
        <v>North &amp; West</v>
      </c>
      <c r="G2812" t="str">
        <f>INDEX(Branch[Branch],MATCH(SOF[[#This Row],[Branch]],Branch[SortCode],0))</f>
        <v>Naas</v>
      </c>
      <c r="V2812">
        <v>990627</v>
      </c>
      <c r="W2812" t="str">
        <f t="shared" si="48"/>
        <v>89627250</v>
      </c>
    </row>
    <row r="2813" spans="1:23" x14ac:dyDescent="0.55000000000000004">
      <c r="A2813" s="21" t="b">
        <f>SOF[[#This Row],[RepDate]]='Monthly-Individual-Data'!A2818</f>
        <v>0</v>
      </c>
      <c r="B2813" s="21">
        <v>44562</v>
      </c>
      <c r="C2813" t="s">
        <v>274</v>
      </c>
      <c r="D2813" t="s">
        <v>179</v>
      </c>
      <c r="E2813">
        <v>139</v>
      </c>
      <c r="F2813" t="str">
        <f>INDEX(Branch[Area],MATCH(SOF[[#This Row],[Branch]],Branch[SortCode],0))</f>
        <v>North &amp; West</v>
      </c>
      <c r="G2813" t="str">
        <f>INDEX(Branch[Branch],MATCH(SOF[[#This Row],[Branch]],Branch[SortCode],0))</f>
        <v>Naas</v>
      </c>
      <c r="V2813">
        <v>990627</v>
      </c>
      <c r="W2813" t="str">
        <f t="shared" si="48"/>
        <v>89627250</v>
      </c>
    </row>
    <row r="2814" spans="1:23" x14ac:dyDescent="0.55000000000000004">
      <c r="A2814" s="21" t="b">
        <f>SOF[[#This Row],[RepDate]]='Monthly-Individual-Data'!A2819</f>
        <v>0</v>
      </c>
      <c r="B2814" s="21">
        <v>44562</v>
      </c>
      <c r="C2814" t="s">
        <v>274</v>
      </c>
      <c r="D2814" t="s">
        <v>180</v>
      </c>
      <c r="E2814">
        <v>32</v>
      </c>
      <c r="F2814" t="str">
        <f>INDEX(Branch[Area],MATCH(SOF[[#This Row],[Branch]],Branch[SortCode],0))</f>
        <v>North &amp; West</v>
      </c>
      <c r="G2814" t="str">
        <f>INDEX(Branch[Branch],MATCH(SOF[[#This Row],[Branch]],Branch[SortCode],0))</f>
        <v>Naas</v>
      </c>
      <c r="V2814">
        <v>990627</v>
      </c>
      <c r="W2814" t="str">
        <f t="shared" si="48"/>
        <v>89627250</v>
      </c>
    </row>
    <row r="2815" spans="1:23" x14ac:dyDescent="0.55000000000000004">
      <c r="A2815" s="21" t="b">
        <f>SOF[[#This Row],[RepDate]]='Monthly-Individual-Data'!A2820</f>
        <v>0</v>
      </c>
      <c r="B2815" s="21">
        <v>44562</v>
      </c>
      <c r="C2815" t="s">
        <v>274</v>
      </c>
      <c r="D2815" t="s">
        <v>182</v>
      </c>
      <c r="E2815">
        <v>120</v>
      </c>
      <c r="F2815" t="str">
        <f>INDEX(Branch[Area],MATCH(SOF[[#This Row],[Branch]],Branch[SortCode],0))</f>
        <v>North &amp; West</v>
      </c>
      <c r="G2815" t="str">
        <f>INDEX(Branch[Branch],MATCH(SOF[[#This Row],[Branch]],Branch[SortCode],0))</f>
        <v>Naas</v>
      </c>
      <c r="V2815">
        <v>990627</v>
      </c>
      <c r="W2815" t="str">
        <f t="shared" si="48"/>
        <v>89627250</v>
      </c>
    </row>
    <row r="2816" spans="1:23" x14ac:dyDescent="0.55000000000000004">
      <c r="A2816" s="21" t="b">
        <f>SOF[[#This Row],[RepDate]]='Monthly-Individual-Data'!A2821</f>
        <v>0</v>
      </c>
      <c r="B2816" s="21">
        <v>44562</v>
      </c>
      <c r="C2816" t="s">
        <v>274</v>
      </c>
      <c r="D2816" t="s">
        <v>185</v>
      </c>
      <c r="E2816">
        <v>8</v>
      </c>
      <c r="F2816" t="str">
        <f>INDEX(Branch[Area],MATCH(SOF[[#This Row],[Branch]],Branch[SortCode],0))</f>
        <v>North &amp; West</v>
      </c>
      <c r="G2816" t="str">
        <f>INDEX(Branch[Branch],MATCH(SOF[[#This Row],[Branch]],Branch[SortCode],0))</f>
        <v>Naas</v>
      </c>
      <c r="V2816">
        <v>990627</v>
      </c>
      <c r="W2816" t="str">
        <f t="shared" si="48"/>
        <v>89627250</v>
      </c>
    </row>
    <row r="2817" spans="1:23" x14ac:dyDescent="0.55000000000000004">
      <c r="A2817" s="21" t="b">
        <f>SOF[[#This Row],[RepDate]]='Monthly-Individual-Data'!A2822</f>
        <v>0</v>
      </c>
      <c r="B2817" s="21">
        <v>44562</v>
      </c>
      <c r="C2817" t="s">
        <v>280</v>
      </c>
      <c r="D2817" t="s">
        <v>109</v>
      </c>
      <c r="E2817">
        <v>147</v>
      </c>
      <c r="F2817" t="str">
        <f>INDEX(Branch[Area],MATCH(SOF[[#This Row],[Branch]],Branch[SortCode],0))</f>
        <v>North &amp; West</v>
      </c>
      <c r="G2817" t="str">
        <f>INDEX(Branch[Branch],MATCH(SOF[[#This Row],[Branch]],Branch[SortCode],0))</f>
        <v>Sligo</v>
      </c>
      <c r="V2817">
        <v>990628</v>
      </c>
      <c r="W2817" t="str">
        <f t="shared" si="48"/>
        <v>95628190</v>
      </c>
    </row>
    <row r="2818" spans="1:23" x14ac:dyDescent="0.55000000000000004">
      <c r="A2818" s="21" t="b">
        <f>SOF[[#This Row],[RepDate]]='Monthly-Individual-Data'!A2823</f>
        <v>0</v>
      </c>
      <c r="B2818" s="21">
        <v>44562</v>
      </c>
      <c r="C2818" t="s">
        <v>280</v>
      </c>
      <c r="D2818" t="s">
        <v>168</v>
      </c>
      <c r="E2818">
        <v>94</v>
      </c>
      <c r="F2818" t="str">
        <f>INDEX(Branch[Area],MATCH(SOF[[#This Row],[Branch]],Branch[SortCode],0))</f>
        <v>North &amp; West</v>
      </c>
      <c r="G2818" t="str">
        <f>INDEX(Branch[Branch],MATCH(SOF[[#This Row],[Branch]],Branch[SortCode],0))</f>
        <v>Sligo</v>
      </c>
      <c r="V2818">
        <v>990628</v>
      </c>
      <c r="W2818" t="str">
        <f t="shared" si="48"/>
        <v>95628190</v>
      </c>
    </row>
    <row r="2819" spans="1:23" x14ac:dyDescent="0.55000000000000004">
      <c r="A2819" s="21" t="b">
        <f>SOF[[#This Row],[RepDate]]='Monthly-Individual-Data'!A2824</f>
        <v>0</v>
      </c>
      <c r="B2819" s="21">
        <v>44562</v>
      </c>
      <c r="C2819" t="s">
        <v>280</v>
      </c>
      <c r="D2819" t="s">
        <v>169</v>
      </c>
      <c r="E2819">
        <v>121</v>
      </c>
      <c r="F2819" t="str">
        <f>INDEX(Branch[Area],MATCH(SOF[[#This Row],[Branch]],Branch[SortCode],0))</f>
        <v>North &amp; West</v>
      </c>
      <c r="G2819" t="str">
        <f>INDEX(Branch[Branch],MATCH(SOF[[#This Row],[Branch]],Branch[SortCode],0))</f>
        <v>Sligo</v>
      </c>
      <c r="V2819">
        <v>990628</v>
      </c>
      <c r="W2819" t="str">
        <f t="shared" ref="W2819:W2882" si="49">VLOOKUP(V2819,R:S,2,0)</f>
        <v>95628190</v>
      </c>
    </row>
    <row r="2820" spans="1:23" x14ac:dyDescent="0.55000000000000004">
      <c r="A2820" s="21" t="b">
        <f>SOF[[#This Row],[RepDate]]='Monthly-Individual-Data'!A2825</f>
        <v>0</v>
      </c>
      <c r="B2820" s="21">
        <v>44562</v>
      </c>
      <c r="C2820" t="s">
        <v>280</v>
      </c>
      <c r="D2820" t="s">
        <v>174</v>
      </c>
      <c r="E2820">
        <v>74</v>
      </c>
      <c r="F2820" t="str">
        <f>INDEX(Branch[Area],MATCH(SOF[[#This Row],[Branch]],Branch[SortCode],0))</f>
        <v>North &amp; West</v>
      </c>
      <c r="G2820" t="str">
        <f>INDEX(Branch[Branch],MATCH(SOF[[#This Row],[Branch]],Branch[SortCode],0))</f>
        <v>Sligo</v>
      </c>
      <c r="V2820">
        <v>990628</v>
      </c>
      <c r="W2820" t="str">
        <f t="shared" si="49"/>
        <v>95628190</v>
      </c>
    </row>
    <row r="2821" spans="1:23" x14ac:dyDescent="0.55000000000000004">
      <c r="A2821" s="21" t="b">
        <f>SOF[[#This Row],[RepDate]]='Monthly-Individual-Data'!A2826</f>
        <v>0</v>
      </c>
      <c r="B2821" s="21">
        <v>44562</v>
      </c>
      <c r="C2821" t="s">
        <v>276</v>
      </c>
      <c r="D2821" t="s">
        <v>109</v>
      </c>
      <c r="E2821">
        <v>128</v>
      </c>
      <c r="F2821" t="str">
        <f>INDEX(Branch[Area],MATCH(SOF[[#This Row],[Branch]],Branch[SortCode],0))</f>
        <v>North &amp; West</v>
      </c>
      <c r="G2821" t="str">
        <f>INDEX(Branch[Branch],MATCH(SOF[[#This Row],[Branch]],Branch[SortCode],0))</f>
        <v>Maynooth</v>
      </c>
      <c r="V2821">
        <v>990643</v>
      </c>
      <c r="W2821" t="str">
        <f t="shared" si="49"/>
        <v>91643230</v>
      </c>
    </row>
    <row r="2822" spans="1:23" x14ac:dyDescent="0.55000000000000004">
      <c r="A2822" s="21" t="b">
        <f>SOF[[#This Row],[RepDate]]='Monthly-Individual-Data'!A2827</f>
        <v>0</v>
      </c>
      <c r="B2822" s="21">
        <v>44562</v>
      </c>
      <c r="C2822" t="s">
        <v>276</v>
      </c>
      <c r="D2822" t="s">
        <v>168</v>
      </c>
      <c r="E2822">
        <v>129</v>
      </c>
      <c r="F2822" t="str">
        <f>INDEX(Branch[Area],MATCH(SOF[[#This Row],[Branch]],Branch[SortCode],0))</f>
        <v>North &amp; West</v>
      </c>
      <c r="G2822" t="str">
        <f>INDEX(Branch[Branch],MATCH(SOF[[#This Row],[Branch]],Branch[SortCode],0))</f>
        <v>Maynooth</v>
      </c>
      <c r="V2822">
        <v>990643</v>
      </c>
      <c r="W2822" t="str">
        <f t="shared" si="49"/>
        <v>91643230</v>
      </c>
    </row>
    <row r="2823" spans="1:23" x14ac:dyDescent="0.55000000000000004">
      <c r="A2823" s="21" t="b">
        <f>SOF[[#This Row],[RepDate]]='Monthly-Individual-Data'!A2828</f>
        <v>0</v>
      </c>
      <c r="B2823" s="21">
        <v>44562</v>
      </c>
      <c r="C2823" t="s">
        <v>276</v>
      </c>
      <c r="D2823" t="s">
        <v>169</v>
      </c>
      <c r="E2823">
        <v>158</v>
      </c>
      <c r="F2823" t="str">
        <f>INDEX(Branch[Area],MATCH(SOF[[#This Row],[Branch]],Branch[SortCode],0))</f>
        <v>North &amp; West</v>
      </c>
      <c r="G2823" t="str">
        <f>INDEX(Branch[Branch],MATCH(SOF[[#This Row],[Branch]],Branch[SortCode],0))</f>
        <v>Maynooth</v>
      </c>
      <c r="V2823">
        <v>990643</v>
      </c>
      <c r="W2823" t="str">
        <f t="shared" si="49"/>
        <v>91643230</v>
      </c>
    </row>
    <row r="2824" spans="1:23" x14ac:dyDescent="0.55000000000000004">
      <c r="A2824" s="21" t="b">
        <f>SOF[[#This Row],[RepDate]]='Monthly-Individual-Data'!A2829</f>
        <v>0</v>
      </c>
      <c r="B2824" s="21">
        <v>44562</v>
      </c>
      <c r="C2824" t="s">
        <v>275</v>
      </c>
      <c r="D2824" t="s">
        <v>168</v>
      </c>
      <c r="E2824">
        <v>111</v>
      </c>
      <c r="F2824" t="str">
        <f>INDEX(Branch[Area],MATCH(SOF[[#This Row],[Branch]],Branch[SortCode],0))</f>
        <v>North &amp; West</v>
      </c>
      <c r="G2824" t="str">
        <f>INDEX(Branch[Branch],MATCH(SOF[[#This Row],[Branch]],Branch[SortCode],0))</f>
        <v>Newbridge</v>
      </c>
      <c r="V2824">
        <v>990645</v>
      </c>
      <c r="W2824" t="str">
        <f t="shared" si="49"/>
        <v>90645240</v>
      </c>
    </row>
    <row r="2825" spans="1:23" x14ac:dyDescent="0.55000000000000004">
      <c r="A2825" s="21" t="b">
        <f>SOF[[#This Row],[RepDate]]='Monthly-Individual-Data'!A2830</f>
        <v>0</v>
      </c>
      <c r="B2825" s="21">
        <v>44562</v>
      </c>
      <c r="C2825" t="s">
        <v>275</v>
      </c>
      <c r="D2825" t="s">
        <v>175</v>
      </c>
      <c r="E2825">
        <v>58</v>
      </c>
      <c r="F2825" t="str">
        <f>INDEX(Branch[Area],MATCH(SOF[[#This Row],[Branch]],Branch[SortCode],0))</f>
        <v>North &amp; West</v>
      </c>
      <c r="G2825" t="str">
        <f>INDEX(Branch[Branch],MATCH(SOF[[#This Row],[Branch]],Branch[SortCode],0))</f>
        <v>Newbridge</v>
      </c>
      <c r="V2825">
        <v>990645</v>
      </c>
      <c r="W2825" t="str">
        <f t="shared" si="49"/>
        <v>90645240</v>
      </c>
    </row>
    <row r="2826" spans="1:23" x14ac:dyDescent="0.55000000000000004">
      <c r="A2826" s="21" t="b">
        <f>SOF[[#This Row],[RepDate]]='Monthly-Individual-Data'!A2831</f>
        <v>0</v>
      </c>
      <c r="B2826" s="21">
        <v>44562</v>
      </c>
      <c r="C2826" t="s">
        <v>281</v>
      </c>
      <c r="D2826" t="s">
        <v>109</v>
      </c>
      <c r="E2826">
        <v>95</v>
      </c>
      <c r="F2826" t="str">
        <f>INDEX(Branch[Area],MATCH(SOF[[#This Row],[Branch]],Branch[SortCode],0))</f>
        <v>North &amp; West</v>
      </c>
      <c r="G2826" t="str">
        <f>INDEX(Branch[Branch],MATCH(SOF[[#This Row],[Branch]],Branch[SortCode],0))</f>
        <v>Letterkenny</v>
      </c>
      <c r="V2826">
        <v>990646</v>
      </c>
      <c r="W2826" t="str">
        <f t="shared" si="49"/>
        <v>96646180</v>
      </c>
    </row>
    <row r="2827" spans="1:23" x14ac:dyDescent="0.55000000000000004">
      <c r="A2827" s="21" t="b">
        <f>SOF[[#This Row],[RepDate]]='Monthly-Individual-Data'!A2832</f>
        <v>0</v>
      </c>
      <c r="B2827" s="21">
        <v>44562</v>
      </c>
      <c r="C2827" t="s">
        <v>281</v>
      </c>
      <c r="D2827" t="s">
        <v>168</v>
      </c>
      <c r="E2827">
        <v>27</v>
      </c>
      <c r="F2827" t="str">
        <f>INDEX(Branch[Area],MATCH(SOF[[#This Row],[Branch]],Branch[SortCode],0))</f>
        <v>North &amp; West</v>
      </c>
      <c r="G2827" t="str">
        <f>INDEX(Branch[Branch],MATCH(SOF[[#This Row],[Branch]],Branch[SortCode],0))</f>
        <v>Letterkenny</v>
      </c>
      <c r="V2827">
        <v>990646</v>
      </c>
      <c r="W2827" t="str">
        <f t="shared" si="49"/>
        <v>96646180</v>
      </c>
    </row>
    <row r="2828" spans="1:23" x14ac:dyDescent="0.55000000000000004">
      <c r="A2828" s="21" t="b">
        <f>SOF[[#This Row],[RepDate]]='Monthly-Individual-Data'!A2833</f>
        <v>0</v>
      </c>
      <c r="B2828" s="21">
        <v>44562</v>
      </c>
      <c r="C2828" t="s">
        <v>281</v>
      </c>
      <c r="D2828" t="s">
        <v>169</v>
      </c>
      <c r="E2828">
        <v>34</v>
      </c>
      <c r="F2828" t="str">
        <f>INDEX(Branch[Area],MATCH(SOF[[#This Row],[Branch]],Branch[SortCode],0))</f>
        <v>North &amp; West</v>
      </c>
      <c r="G2828" t="str">
        <f>INDEX(Branch[Branch],MATCH(SOF[[#This Row],[Branch]],Branch[SortCode],0))</f>
        <v>Letterkenny</v>
      </c>
      <c r="V2828">
        <v>990646</v>
      </c>
      <c r="W2828" t="str">
        <f t="shared" si="49"/>
        <v>96646180</v>
      </c>
    </row>
    <row r="2829" spans="1:23" x14ac:dyDescent="0.55000000000000004">
      <c r="A2829" s="21" t="b">
        <f>SOF[[#This Row],[RepDate]]='Monthly-Individual-Data'!A2834</f>
        <v>0</v>
      </c>
      <c r="B2829" s="21">
        <v>44562</v>
      </c>
      <c r="C2829" t="s">
        <v>281</v>
      </c>
      <c r="D2829" t="s">
        <v>170</v>
      </c>
      <c r="E2829">
        <v>117</v>
      </c>
      <c r="F2829" t="str">
        <f>INDEX(Branch[Area],MATCH(SOF[[#This Row],[Branch]],Branch[SortCode],0))</f>
        <v>North &amp; West</v>
      </c>
      <c r="G2829" t="str">
        <f>INDEX(Branch[Branch],MATCH(SOF[[#This Row],[Branch]],Branch[SortCode],0))</f>
        <v>Letterkenny</v>
      </c>
      <c r="V2829">
        <v>990646</v>
      </c>
      <c r="W2829" t="str">
        <f t="shared" si="49"/>
        <v>96646180</v>
      </c>
    </row>
    <row r="2830" spans="1:23" x14ac:dyDescent="0.55000000000000004">
      <c r="A2830" s="21" t="b">
        <f>SOF[[#This Row],[RepDate]]='Monthly-Individual-Data'!A2835</f>
        <v>0</v>
      </c>
      <c r="B2830" s="21">
        <v>44562</v>
      </c>
      <c r="C2830" t="s">
        <v>281</v>
      </c>
      <c r="D2830" t="s">
        <v>174</v>
      </c>
      <c r="E2830">
        <v>144</v>
      </c>
      <c r="F2830" t="str">
        <f>INDEX(Branch[Area],MATCH(SOF[[#This Row],[Branch]],Branch[SortCode],0))</f>
        <v>North &amp; West</v>
      </c>
      <c r="G2830" t="str">
        <f>INDEX(Branch[Branch],MATCH(SOF[[#This Row],[Branch]],Branch[SortCode],0))</f>
        <v>Letterkenny</v>
      </c>
      <c r="V2830">
        <v>990646</v>
      </c>
      <c r="W2830" t="str">
        <f t="shared" si="49"/>
        <v>96646180</v>
      </c>
    </row>
    <row r="2831" spans="1:23" x14ac:dyDescent="0.55000000000000004">
      <c r="A2831" s="21" t="b">
        <f>SOF[[#This Row],[RepDate]]='Monthly-Individual-Data'!A2836</f>
        <v>0</v>
      </c>
      <c r="B2831" s="21">
        <v>44562</v>
      </c>
      <c r="C2831" t="s">
        <v>281</v>
      </c>
      <c r="D2831" t="s">
        <v>175</v>
      </c>
      <c r="E2831">
        <v>129</v>
      </c>
      <c r="F2831" t="str">
        <f>INDEX(Branch[Area],MATCH(SOF[[#This Row],[Branch]],Branch[SortCode],0))</f>
        <v>North &amp; West</v>
      </c>
      <c r="G2831" t="str">
        <f>INDEX(Branch[Branch],MATCH(SOF[[#This Row],[Branch]],Branch[SortCode],0))</f>
        <v>Letterkenny</v>
      </c>
      <c r="V2831">
        <v>990646</v>
      </c>
      <c r="W2831" t="str">
        <f t="shared" si="49"/>
        <v>96646180</v>
      </c>
    </row>
    <row r="2832" spans="1:23" x14ac:dyDescent="0.55000000000000004">
      <c r="A2832" s="21" t="b">
        <f>SOF[[#This Row],[RepDate]]='Monthly-Individual-Data'!A2837</f>
        <v>0</v>
      </c>
      <c r="B2832" s="21">
        <v>44562</v>
      </c>
      <c r="C2832" t="s">
        <v>271</v>
      </c>
      <c r="D2832" t="s">
        <v>109</v>
      </c>
      <c r="E2832">
        <v>129</v>
      </c>
      <c r="F2832" t="str">
        <f>INDEX(Branch[Area],MATCH(SOF[[#This Row],[Branch]],Branch[SortCode],0))</f>
        <v>North &amp; West</v>
      </c>
      <c r="G2832" t="str">
        <f>INDEX(Branch[Branch],MATCH(SOF[[#This Row],[Branch]],Branch[SortCode],0))</f>
        <v>Cavan</v>
      </c>
      <c r="V2832">
        <v>990668</v>
      </c>
      <c r="W2832" t="str">
        <f t="shared" si="49"/>
        <v>86668280</v>
      </c>
    </row>
    <row r="2833" spans="1:23" x14ac:dyDescent="0.55000000000000004">
      <c r="A2833" s="21" t="b">
        <f>SOF[[#This Row],[RepDate]]='Monthly-Individual-Data'!A2838</f>
        <v>0</v>
      </c>
      <c r="B2833" s="21">
        <v>44562</v>
      </c>
      <c r="C2833" t="s">
        <v>273</v>
      </c>
      <c r="D2833" t="s">
        <v>174</v>
      </c>
      <c r="E2833">
        <v>28</v>
      </c>
      <c r="F2833" t="str">
        <f>INDEX(Branch[Area],MATCH(SOF[[#This Row],[Branch]],Branch[SortCode],0))</f>
        <v>North &amp; West</v>
      </c>
      <c r="G2833" t="str">
        <f>INDEX(Branch[Branch],MATCH(SOF[[#This Row],[Branch]],Branch[SortCode],0))</f>
        <v>Ashbourne</v>
      </c>
      <c r="V2833">
        <v>990671</v>
      </c>
      <c r="W2833" t="str">
        <f t="shared" si="49"/>
        <v>88671260</v>
      </c>
    </row>
    <row r="2834" spans="1:23" x14ac:dyDescent="0.55000000000000004">
      <c r="A2834" s="21" t="b">
        <f>SOF[[#This Row],[RepDate]]='Monthly-Individual-Data'!A2839</f>
        <v>0</v>
      </c>
      <c r="B2834" s="21">
        <v>44562</v>
      </c>
      <c r="C2834" t="s">
        <v>278</v>
      </c>
      <c r="D2834" t="s">
        <v>109</v>
      </c>
      <c r="E2834">
        <v>96</v>
      </c>
      <c r="F2834" t="str">
        <f>INDEX(Branch[Area],MATCH(SOF[[#This Row],[Branch]],Branch[SortCode],0))</f>
        <v>North &amp; West</v>
      </c>
      <c r="G2834" t="str">
        <f>INDEX(Branch[Branch],MATCH(SOF[[#This Row],[Branch]],Branch[SortCode],0))</f>
        <v>Athlone</v>
      </c>
      <c r="V2834">
        <v>990718</v>
      </c>
      <c r="W2834" t="str">
        <f t="shared" si="49"/>
        <v>93718210</v>
      </c>
    </row>
    <row r="2835" spans="1:23" x14ac:dyDescent="0.55000000000000004">
      <c r="A2835" s="21" t="b">
        <f>SOF[[#This Row],[RepDate]]='Monthly-Individual-Data'!A2840</f>
        <v>0</v>
      </c>
      <c r="B2835" s="21">
        <v>44562</v>
      </c>
      <c r="C2835" t="s">
        <v>278</v>
      </c>
      <c r="D2835" t="s">
        <v>169</v>
      </c>
      <c r="E2835">
        <v>138</v>
      </c>
      <c r="F2835" t="str">
        <f>INDEX(Branch[Area],MATCH(SOF[[#This Row],[Branch]],Branch[SortCode],0))</f>
        <v>North &amp; West</v>
      </c>
      <c r="G2835" t="str">
        <f>INDEX(Branch[Branch],MATCH(SOF[[#This Row],[Branch]],Branch[SortCode],0))</f>
        <v>Athlone</v>
      </c>
      <c r="V2835">
        <v>990718</v>
      </c>
      <c r="W2835" t="str">
        <f t="shared" si="49"/>
        <v>93718210</v>
      </c>
    </row>
    <row r="2836" spans="1:23" x14ac:dyDescent="0.55000000000000004">
      <c r="A2836" s="21" t="b">
        <f>SOF[[#This Row],[RepDate]]='Monthly-Individual-Data'!A2841</f>
        <v>0</v>
      </c>
      <c r="B2836" s="21">
        <v>44562</v>
      </c>
      <c r="C2836" t="s">
        <v>278</v>
      </c>
      <c r="D2836" t="s">
        <v>174</v>
      </c>
      <c r="E2836">
        <v>14</v>
      </c>
      <c r="F2836" t="str">
        <f>INDEX(Branch[Area],MATCH(SOF[[#This Row],[Branch]],Branch[SortCode],0))</f>
        <v>North &amp; West</v>
      </c>
      <c r="G2836" t="str">
        <f>INDEX(Branch[Branch],MATCH(SOF[[#This Row],[Branch]],Branch[SortCode],0))</f>
        <v>Athlone</v>
      </c>
      <c r="V2836">
        <v>990718</v>
      </c>
      <c r="W2836" t="str">
        <f t="shared" si="49"/>
        <v>93718210</v>
      </c>
    </row>
    <row r="2837" spans="1:23" x14ac:dyDescent="0.55000000000000004">
      <c r="A2837" s="21" t="b">
        <f>SOF[[#This Row],[RepDate]]='Monthly-Individual-Data'!A2842</f>
        <v>0</v>
      </c>
      <c r="B2837" s="21">
        <v>44562</v>
      </c>
      <c r="C2837" t="s">
        <v>278</v>
      </c>
      <c r="D2837" t="s">
        <v>183</v>
      </c>
      <c r="E2837">
        <v>133</v>
      </c>
      <c r="F2837" t="str">
        <f>INDEX(Branch[Area],MATCH(SOF[[#This Row],[Branch]],Branch[SortCode],0))</f>
        <v>North &amp; West</v>
      </c>
      <c r="G2837" t="str">
        <f>INDEX(Branch[Branch],MATCH(SOF[[#This Row],[Branch]],Branch[SortCode],0))</f>
        <v>Athlone</v>
      </c>
      <c r="V2837">
        <v>990718</v>
      </c>
      <c r="W2837" t="str">
        <f t="shared" si="49"/>
        <v>93718210</v>
      </c>
    </row>
    <row r="2838" spans="1:23" x14ac:dyDescent="0.55000000000000004">
      <c r="A2838" s="21" t="b">
        <f>SOF[[#This Row],[RepDate]]='Monthly-Individual-Data'!A2843</f>
        <v>0</v>
      </c>
      <c r="B2838" s="21">
        <v>44562</v>
      </c>
      <c r="C2838" t="s">
        <v>298</v>
      </c>
      <c r="D2838" t="s">
        <v>109</v>
      </c>
      <c r="E2838">
        <v>109</v>
      </c>
      <c r="F2838" t="str">
        <f>INDEX(Branch[Area],MATCH(SOF[[#This Row],[Branch]],Branch[SortCode],0))</f>
        <v>North &amp; West</v>
      </c>
      <c r="G2838" t="str">
        <f>INDEX(Branch[Branch],MATCH(SOF[[#This Row],[Branch]],Branch[SortCode],0))</f>
        <v>Tullamore</v>
      </c>
      <c r="V2838">
        <v>990721</v>
      </c>
      <c r="W2838" t="str">
        <f t="shared" si="49"/>
        <v>11372110</v>
      </c>
    </row>
    <row r="2839" spans="1:23" x14ac:dyDescent="0.55000000000000004">
      <c r="A2839" s="21" t="b">
        <f>SOF[[#This Row],[RepDate]]='Monthly-Individual-Data'!A2844</f>
        <v>0</v>
      </c>
      <c r="B2839" s="21">
        <v>44562</v>
      </c>
      <c r="C2839" t="s">
        <v>298</v>
      </c>
      <c r="D2839" t="s">
        <v>174</v>
      </c>
      <c r="E2839">
        <v>137</v>
      </c>
      <c r="F2839" t="str">
        <f>INDEX(Branch[Area],MATCH(SOF[[#This Row],[Branch]],Branch[SortCode],0))</f>
        <v>North &amp; West</v>
      </c>
      <c r="G2839" t="str">
        <f>INDEX(Branch[Branch],MATCH(SOF[[#This Row],[Branch]],Branch[SortCode],0))</f>
        <v>Tullamore</v>
      </c>
      <c r="V2839">
        <v>990721</v>
      </c>
      <c r="W2839" t="str">
        <f t="shared" si="49"/>
        <v>11372110</v>
      </c>
    </row>
    <row r="2840" spans="1:23" x14ac:dyDescent="0.55000000000000004">
      <c r="A2840" s="21" t="b">
        <f>SOF[[#This Row],[RepDate]]='Monthly-Individual-Data'!A2845</f>
        <v>0</v>
      </c>
      <c r="B2840" s="21">
        <v>44562</v>
      </c>
      <c r="C2840" t="s">
        <v>298</v>
      </c>
      <c r="D2840" t="s">
        <v>175</v>
      </c>
      <c r="E2840">
        <v>52</v>
      </c>
      <c r="F2840" t="str">
        <f>INDEX(Branch[Area],MATCH(SOF[[#This Row],[Branch]],Branch[SortCode],0))</f>
        <v>North &amp; West</v>
      </c>
      <c r="G2840" t="str">
        <f>INDEX(Branch[Branch],MATCH(SOF[[#This Row],[Branch]],Branch[SortCode],0))</f>
        <v>Tullamore</v>
      </c>
      <c r="V2840">
        <v>990721</v>
      </c>
      <c r="W2840" t="str">
        <f t="shared" si="49"/>
        <v>11372110</v>
      </c>
    </row>
    <row r="2841" spans="1:23" x14ac:dyDescent="0.55000000000000004">
      <c r="A2841" s="21" t="b">
        <f>SOF[[#This Row],[RepDate]]='Monthly-Individual-Data'!A2846</f>
        <v>0</v>
      </c>
      <c r="B2841" s="21">
        <v>44562</v>
      </c>
      <c r="C2841" t="s">
        <v>296</v>
      </c>
      <c r="D2841" t="s">
        <v>109</v>
      </c>
      <c r="E2841">
        <v>153</v>
      </c>
      <c r="F2841" t="str">
        <f>INDEX(Branch[Area],MATCH(SOF[[#This Row],[Branch]],Branch[SortCode],0))</f>
        <v>North &amp; West</v>
      </c>
      <c r="G2841" t="str">
        <f>INDEX(Branch[Branch],MATCH(SOF[[#This Row],[Branch]],Branch[SortCode],0))</f>
        <v>Portlaoise</v>
      </c>
      <c r="V2841">
        <v>990722</v>
      </c>
      <c r="W2841" t="str">
        <f t="shared" si="49"/>
        <v>11172230</v>
      </c>
    </row>
    <row r="2842" spans="1:23" x14ac:dyDescent="0.55000000000000004">
      <c r="A2842" s="21" t="b">
        <f>SOF[[#This Row],[RepDate]]='Monthly-Individual-Data'!A2847</f>
        <v>0</v>
      </c>
      <c r="B2842" s="21">
        <v>44562</v>
      </c>
      <c r="C2842" t="s">
        <v>296</v>
      </c>
      <c r="D2842" t="s">
        <v>174</v>
      </c>
      <c r="E2842">
        <v>160</v>
      </c>
      <c r="F2842" t="str">
        <f>INDEX(Branch[Area],MATCH(SOF[[#This Row],[Branch]],Branch[SortCode],0))</f>
        <v>North &amp; West</v>
      </c>
      <c r="G2842" t="str">
        <f>INDEX(Branch[Branch],MATCH(SOF[[#This Row],[Branch]],Branch[SortCode],0))</f>
        <v>Portlaoise</v>
      </c>
      <c r="V2842">
        <v>990722</v>
      </c>
      <c r="W2842" t="str">
        <f t="shared" si="49"/>
        <v>11172230</v>
      </c>
    </row>
    <row r="2843" spans="1:23" x14ac:dyDescent="0.55000000000000004">
      <c r="A2843" s="21" t="b">
        <f>SOF[[#This Row],[RepDate]]='Monthly-Individual-Data'!A2848</f>
        <v>0</v>
      </c>
      <c r="B2843" s="21">
        <v>44562</v>
      </c>
      <c r="C2843" t="s">
        <v>293</v>
      </c>
      <c r="D2843" t="s">
        <v>109</v>
      </c>
      <c r="E2843">
        <v>70</v>
      </c>
      <c r="F2843" t="str">
        <f>INDEX(Branch[Area],MATCH(SOF[[#This Row],[Branch]],Branch[SortCode],0))</f>
        <v>North &amp; West</v>
      </c>
      <c r="G2843" t="str">
        <f>INDEX(Branch[Branch],MATCH(SOF[[#This Row],[Branch]],Branch[SortCode],0))</f>
        <v>131 O'Connell St</v>
      </c>
      <c r="V2843">
        <v>990724</v>
      </c>
      <c r="W2843" t="str">
        <f t="shared" si="49"/>
        <v>10872460</v>
      </c>
    </row>
    <row r="2844" spans="1:23" x14ac:dyDescent="0.55000000000000004">
      <c r="A2844" s="21" t="b">
        <f>SOF[[#This Row],[RepDate]]='Monthly-Individual-Data'!A2849</f>
        <v>0</v>
      </c>
      <c r="B2844" s="21">
        <v>44562</v>
      </c>
      <c r="C2844" t="s">
        <v>293</v>
      </c>
      <c r="D2844" t="s">
        <v>168</v>
      </c>
      <c r="E2844">
        <v>25</v>
      </c>
      <c r="F2844" t="str">
        <f>INDEX(Branch[Area],MATCH(SOF[[#This Row],[Branch]],Branch[SortCode],0))</f>
        <v>North &amp; West</v>
      </c>
      <c r="G2844" t="str">
        <f>INDEX(Branch[Branch],MATCH(SOF[[#This Row],[Branch]],Branch[SortCode],0))</f>
        <v>131 O'Connell St</v>
      </c>
      <c r="V2844">
        <v>990724</v>
      </c>
      <c r="W2844" t="str">
        <f t="shared" si="49"/>
        <v>10872460</v>
      </c>
    </row>
    <row r="2845" spans="1:23" x14ac:dyDescent="0.55000000000000004">
      <c r="A2845" s="21" t="b">
        <f>SOF[[#This Row],[RepDate]]='Monthly-Individual-Data'!A2850</f>
        <v>0</v>
      </c>
      <c r="B2845" s="21">
        <v>44562</v>
      </c>
      <c r="C2845" t="s">
        <v>293</v>
      </c>
      <c r="D2845" t="s">
        <v>169</v>
      </c>
      <c r="E2845">
        <v>121</v>
      </c>
      <c r="F2845" t="str">
        <f>INDEX(Branch[Area],MATCH(SOF[[#This Row],[Branch]],Branch[SortCode],0))</f>
        <v>North &amp; West</v>
      </c>
      <c r="G2845" t="str">
        <f>INDEX(Branch[Branch],MATCH(SOF[[#This Row],[Branch]],Branch[SortCode],0))</f>
        <v>131 O'Connell St</v>
      </c>
      <c r="V2845">
        <v>990724</v>
      </c>
      <c r="W2845" t="str">
        <f t="shared" si="49"/>
        <v>10872460</v>
      </c>
    </row>
    <row r="2846" spans="1:23" x14ac:dyDescent="0.55000000000000004">
      <c r="A2846" s="21" t="b">
        <f>SOF[[#This Row],[RepDate]]='Monthly-Individual-Data'!A2851</f>
        <v>0</v>
      </c>
      <c r="B2846" s="21">
        <v>44562</v>
      </c>
      <c r="C2846" t="s">
        <v>293</v>
      </c>
      <c r="D2846" t="s">
        <v>171</v>
      </c>
      <c r="E2846">
        <v>20</v>
      </c>
      <c r="F2846" t="str">
        <f>INDEX(Branch[Area],MATCH(SOF[[#This Row],[Branch]],Branch[SortCode],0))</f>
        <v>North &amp; West</v>
      </c>
      <c r="G2846" t="str">
        <f>INDEX(Branch[Branch],MATCH(SOF[[#This Row],[Branch]],Branch[SortCode],0))</f>
        <v>131 O'Connell St</v>
      </c>
      <c r="V2846">
        <v>990724</v>
      </c>
      <c r="W2846" t="str">
        <f t="shared" si="49"/>
        <v>10872460</v>
      </c>
    </row>
    <row r="2847" spans="1:23" x14ac:dyDescent="0.55000000000000004">
      <c r="A2847" s="21" t="b">
        <f>SOF[[#This Row],[RepDate]]='Monthly-Individual-Data'!A2852</f>
        <v>0</v>
      </c>
      <c r="B2847" s="21">
        <v>44562</v>
      </c>
      <c r="C2847" t="s">
        <v>293</v>
      </c>
      <c r="D2847" t="s">
        <v>174</v>
      </c>
      <c r="E2847">
        <v>63</v>
      </c>
      <c r="F2847" t="str">
        <f>INDEX(Branch[Area],MATCH(SOF[[#This Row],[Branch]],Branch[SortCode],0))</f>
        <v>North &amp; West</v>
      </c>
      <c r="G2847" t="str">
        <f>INDEX(Branch[Branch],MATCH(SOF[[#This Row],[Branch]],Branch[SortCode],0))</f>
        <v>131 O'Connell St</v>
      </c>
      <c r="V2847">
        <v>990724</v>
      </c>
      <c r="W2847" t="str">
        <f t="shared" si="49"/>
        <v>10872460</v>
      </c>
    </row>
    <row r="2848" spans="1:23" x14ac:dyDescent="0.55000000000000004">
      <c r="A2848" s="21" t="b">
        <f>SOF[[#This Row],[RepDate]]='Monthly-Individual-Data'!A2853</f>
        <v>0</v>
      </c>
      <c r="B2848" s="21">
        <v>44562</v>
      </c>
      <c r="C2848" t="s">
        <v>293</v>
      </c>
      <c r="D2848" t="s">
        <v>175</v>
      </c>
      <c r="E2848">
        <v>25</v>
      </c>
      <c r="F2848" t="str">
        <f>INDEX(Branch[Area],MATCH(SOF[[#This Row],[Branch]],Branch[SortCode],0))</f>
        <v>North &amp; West</v>
      </c>
      <c r="G2848" t="str">
        <f>INDEX(Branch[Branch],MATCH(SOF[[#This Row],[Branch]],Branch[SortCode],0))</f>
        <v>131 O'Connell St</v>
      </c>
      <c r="V2848">
        <v>990724</v>
      </c>
      <c r="W2848" t="str">
        <f t="shared" si="49"/>
        <v>10872460</v>
      </c>
    </row>
    <row r="2849" spans="1:23" x14ac:dyDescent="0.55000000000000004">
      <c r="A2849" s="21" t="b">
        <f>SOF[[#This Row],[RepDate]]='Monthly-Individual-Data'!A2854</f>
        <v>0</v>
      </c>
      <c r="B2849" s="21">
        <v>44562</v>
      </c>
      <c r="C2849" t="s">
        <v>293</v>
      </c>
      <c r="D2849" t="s">
        <v>179</v>
      </c>
      <c r="E2849">
        <v>109</v>
      </c>
      <c r="F2849" t="str">
        <f>INDEX(Branch[Area],MATCH(SOF[[#This Row],[Branch]],Branch[SortCode],0))</f>
        <v>North &amp; West</v>
      </c>
      <c r="G2849" t="str">
        <f>INDEX(Branch[Branch],MATCH(SOF[[#This Row],[Branch]],Branch[SortCode],0))</f>
        <v>131 O'Connell St</v>
      </c>
      <c r="V2849">
        <v>990724</v>
      </c>
      <c r="W2849" t="str">
        <f t="shared" si="49"/>
        <v>10872460</v>
      </c>
    </row>
    <row r="2850" spans="1:23" x14ac:dyDescent="0.55000000000000004">
      <c r="A2850" s="21" t="b">
        <f>SOF[[#This Row],[RepDate]]='Monthly-Individual-Data'!A2855</f>
        <v>0</v>
      </c>
      <c r="B2850" s="21">
        <v>44562</v>
      </c>
      <c r="C2850" t="s">
        <v>293</v>
      </c>
      <c r="D2850" t="s">
        <v>180</v>
      </c>
      <c r="E2850">
        <v>54</v>
      </c>
      <c r="F2850" t="str">
        <f>INDEX(Branch[Area],MATCH(SOF[[#This Row],[Branch]],Branch[SortCode],0))</f>
        <v>North &amp; West</v>
      </c>
      <c r="G2850" t="str">
        <f>INDEX(Branch[Branch],MATCH(SOF[[#This Row],[Branch]],Branch[SortCode],0))</f>
        <v>131 O'Connell St</v>
      </c>
      <c r="V2850">
        <v>990724</v>
      </c>
      <c r="W2850" t="str">
        <f t="shared" si="49"/>
        <v>10872460</v>
      </c>
    </row>
    <row r="2851" spans="1:23" x14ac:dyDescent="0.55000000000000004">
      <c r="A2851" s="21" t="b">
        <f>SOF[[#This Row],[RepDate]]='Monthly-Individual-Data'!A2856</f>
        <v>0</v>
      </c>
      <c r="B2851" s="21">
        <v>44562</v>
      </c>
      <c r="C2851" t="s">
        <v>293</v>
      </c>
      <c r="D2851" t="s">
        <v>181</v>
      </c>
      <c r="E2851">
        <v>67</v>
      </c>
      <c r="F2851" t="str">
        <f>INDEX(Branch[Area],MATCH(SOF[[#This Row],[Branch]],Branch[SortCode],0))</f>
        <v>North &amp; West</v>
      </c>
      <c r="G2851" t="str">
        <f>INDEX(Branch[Branch],MATCH(SOF[[#This Row],[Branch]],Branch[SortCode],0))</f>
        <v>131 O'Connell St</v>
      </c>
      <c r="V2851">
        <v>990724</v>
      </c>
      <c r="W2851" t="str">
        <f t="shared" si="49"/>
        <v>10872460</v>
      </c>
    </row>
    <row r="2852" spans="1:23" x14ac:dyDescent="0.55000000000000004">
      <c r="A2852" s="21" t="b">
        <f>SOF[[#This Row],[RepDate]]='Monthly-Individual-Data'!A2857</f>
        <v>0</v>
      </c>
      <c r="B2852" s="21">
        <v>44562</v>
      </c>
      <c r="C2852" t="s">
        <v>293</v>
      </c>
      <c r="D2852" t="s">
        <v>182</v>
      </c>
      <c r="E2852">
        <v>117</v>
      </c>
      <c r="F2852" t="str">
        <f>INDEX(Branch[Area],MATCH(SOF[[#This Row],[Branch]],Branch[SortCode],0))</f>
        <v>North &amp; West</v>
      </c>
      <c r="G2852" t="str">
        <f>INDEX(Branch[Branch],MATCH(SOF[[#This Row],[Branch]],Branch[SortCode],0))</f>
        <v>131 O'Connell St</v>
      </c>
      <c r="V2852">
        <v>990724</v>
      </c>
      <c r="W2852" t="str">
        <f t="shared" si="49"/>
        <v>10872460</v>
      </c>
    </row>
    <row r="2853" spans="1:23" x14ac:dyDescent="0.55000000000000004">
      <c r="A2853" s="21" t="b">
        <f>SOF[[#This Row],[RepDate]]='Monthly-Individual-Data'!A2858</f>
        <v>0</v>
      </c>
      <c r="B2853" s="21">
        <v>44562</v>
      </c>
      <c r="C2853" t="s">
        <v>287</v>
      </c>
      <c r="D2853" t="s">
        <v>109</v>
      </c>
      <c r="E2853">
        <v>97</v>
      </c>
      <c r="F2853" t="str">
        <f>INDEX(Branch[Area],MATCH(SOF[[#This Row],[Branch]],Branch[SortCode],0))</f>
        <v>North &amp; West</v>
      </c>
      <c r="G2853" t="str">
        <f>INDEX(Branch[Branch],MATCH(SOF[[#This Row],[Branch]],Branch[SortCode],0))</f>
        <v>Eyre Square</v>
      </c>
      <c r="V2853">
        <v>990725</v>
      </c>
      <c r="W2853" t="str">
        <f t="shared" si="49"/>
        <v>10272512</v>
      </c>
    </row>
    <row r="2854" spans="1:23" x14ac:dyDescent="0.55000000000000004">
      <c r="A2854" s="21" t="b">
        <f>SOF[[#This Row],[RepDate]]='Monthly-Individual-Data'!A2859</f>
        <v>0</v>
      </c>
      <c r="B2854" s="21">
        <v>44562</v>
      </c>
      <c r="C2854" t="s">
        <v>295</v>
      </c>
      <c r="D2854" t="s">
        <v>109</v>
      </c>
      <c r="E2854">
        <v>86</v>
      </c>
      <c r="F2854" t="str">
        <f>INDEX(Branch[Area],MATCH(SOF[[#This Row],[Branch]],Branch[SortCode],0))</f>
        <v>North &amp; West</v>
      </c>
      <c r="G2854" t="str">
        <f>INDEX(Branch[Branch],MATCH(SOF[[#This Row],[Branch]],Branch[SortCode],0))</f>
        <v>Castletroy</v>
      </c>
      <c r="V2854">
        <v>990726</v>
      </c>
      <c r="W2854" t="str">
        <f t="shared" si="49"/>
        <v>11072640</v>
      </c>
    </row>
    <row r="2855" spans="1:23" x14ac:dyDescent="0.55000000000000004">
      <c r="A2855" s="21" t="b">
        <f>SOF[[#This Row],[RepDate]]='Monthly-Individual-Data'!A2860</f>
        <v>0</v>
      </c>
      <c r="B2855" s="21">
        <v>44562</v>
      </c>
      <c r="C2855" t="s">
        <v>295</v>
      </c>
      <c r="D2855" t="s">
        <v>175</v>
      </c>
      <c r="E2855">
        <v>76</v>
      </c>
      <c r="F2855" t="str">
        <f>INDEX(Branch[Area],MATCH(SOF[[#This Row],[Branch]],Branch[SortCode],0))</f>
        <v>North &amp; West</v>
      </c>
      <c r="G2855" t="str">
        <f>INDEX(Branch[Branch],MATCH(SOF[[#This Row],[Branch]],Branch[SortCode],0))</f>
        <v>Castletroy</v>
      </c>
      <c r="V2855">
        <v>990726</v>
      </c>
      <c r="W2855" t="str">
        <f t="shared" si="49"/>
        <v>11072640</v>
      </c>
    </row>
    <row r="2856" spans="1:23" x14ac:dyDescent="0.55000000000000004">
      <c r="A2856" s="21" t="b">
        <f>SOF[[#This Row],[RepDate]]='Monthly-Individual-Data'!A2861</f>
        <v>0</v>
      </c>
      <c r="B2856" s="21">
        <v>44562</v>
      </c>
      <c r="C2856" t="s">
        <v>291</v>
      </c>
      <c r="D2856" t="s">
        <v>169</v>
      </c>
      <c r="E2856">
        <v>122</v>
      </c>
      <c r="F2856" t="str">
        <f>INDEX(Branch[Area],MATCH(SOF[[#This Row],[Branch]],Branch[SortCode],0))</f>
        <v>North &amp; West</v>
      </c>
      <c r="G2856" t="str">
        <f>INDEX(Branch[Branch],MATCH(SOF[[#This Row],[Branch]],Branch[SortCode],0))</f>
        <v>Newcastlewest</v>
      </c>
      <c r="V2856">
        <v>990727</v>
      </c>
      <c r="W2856" t="str">
        <f t="shared" si="49"/>
        <v>10672780</v>
      </c>
    </row>
    <row r="2857" spans="1:23" x14ac:dyDescent="0.55000000000000004">
      <c r="A2857" s="21" t="b">
        <f>SOF[[#This Row],[RepDate]]='Monthly-Individual-Data'!A2862</f>
        <v>0</v>
      </c>
      <c r="B2857" s="21">
        <v>44562</v>
      </c>
      <c r="C2857" t="s">
        <v>291</v>
      </c>
      <c r="D2857" t="s">
        <v>174</v>
      </c>
      <c r="E2857">
        <v>37</v>
      </c>
      <c r="F2857" t="str">
        <f>INDEX(Branch[Area],MATCH(SOF[[#This Row],[Branch]],Branch[SortCode],0))</f>
        <v>North &amp; West</v>
      </c>
      <c r="G2857" t="str">
        <f>INDEX(Branch[Branch],MATCH(SOF[[#This Row],[Branch]],Branch[SortCode],0))</f>
        <v>Newcastlewest</v>
      </c>
      <c r="V2857">
        <v>990727</v>
      </c>
      <c r="W2857" t="str">
        <f t="shared" si="49"/>
        <v>10672780</v>
      </c>
    </row>
    <row r="2858" spans="1:23" x14ac:dyDescent="0.55000000000000004">
      <c r="A2858" s="21" t="b">
        <f>SOF[[#This Row],[RepDate]]='Monthly-Individual-Data'!A2863</f>
        <v>0</v>
      </c>
      <c r="B2858" s="21">
        <v>44562</v>
      </c>
      <c r="C2858" t="s">
        <v>291</v>
      </c>
      <c r="D2858" t="s">
        <v>175</v>
      </c>
      <c r="E2858">
        <v>40</v>
      </c>
      <c r="F2858" t="str">
        <f>INDEX(Branch[Area],MATCH(SOF[[#This Row],[Branch]],Branch[SortCode],0))</f>
        <v>North &amp; West</v>
      </c>
      <c r="G2858" t="str">
        <f>INDEX(Branch[Branch],MATCH(SOF[[#This Row],[Branch]],Branch[SortCode],0))</f>
        <v>Newcastlewest</v>
      </c>
      <c r="V2858">
        <v>990727</v>
      </c>
      <c r="W2858" t="str">
        <f t="shared" si="49"/>
        <v>10672780</v>
      </c>
    </row>
    <row r="2859" spans="1:23" x14ac:dyDescent="0.55000000000000004">
      <c r="A2859" s="21" t="b">
        <f>SOF[[#This Row],[RepDate]]='Monthly-Individual-Data'!A2864</f>
        <v>0</v>
      </c>
      <c r="B2859" s="21">
        <v>44562</v>
      </c>
      <c r="C2859" t="s">
        <v>290</v>
      </c>
      <c r="D2859" t="s">
        <v>109</v>
      </c>
      <c r="E2859">
        <v>4</v>
      </c>
      <c r="F2859" t="str">
        <f>INDEX(Branch[Area],MATCH(SOF[[#This Row],[Branch]],Branch[SortCode],0))</f>
        <v>North &amp; West</v>
      </c>
      <c r="G2859" t="str">
        <f>INDEX(Branch[Branch],MATCH(SOF[[#This Row],[Branch]],Branch[SortCode],0))</f>
        <v>Ennis</v>
      </c>
      <c r="V2859">
        <v>990728</v>
      </c>
      <c r="W2859" t="str">
        <f t="shared" si="49"/>
        <v>10572890</v>
      </c>
    </row>
    <row r="2860" spans="1:23" x14ac:dyDescent="0.55000000000000004">
      <c r="A2860" s="21" t="b">
        <f>SOF[[#This Row],[RepDate]]='Monthly-Individual-Data'!A2865</f>
        <v>0</v>
      </c>
      <c r="B2860" s="21">
        <v>44562</v>
      </c>
      <c r="C2860" t="s">
        <v>290</v>
      </c>
      <c r="D2860" t="s">
        <v>168</v>
      </c>
      <c r="E2860">
        <v>99</v>
      </c>
      <c r="F2860" t="str">
        <f>INDEX(Branch[Area],MATCH(SOF[[#This Row],[Branch]],Branch[SortCode],0))</f>
        <v>North &amp; West</v>
      </c>
      <c r="G2860" t="str">
        <f>INDEX(Branch[Branch],MATCH(SOF[[#This Row],[Branch]],Branch[SortCode],0))</f>
        <v>Ennis</v>
      </c>
      <c r="V2860">
        <v>990728</v>
      </c>
      <c r="W2860" t="str">
        <f t="shared" si="49"/>
        <v>10572890</v>
      </c>
    </row>
    <row r="2861" spans="1:23" x14ac:dyDescent="0.55000000000000004">
      <c r="A2861" s="21" t="b">
        <f>SOF[[#This Row],[RepDate]]='Monthly-Individual-Data'!A2866</f>
        <v>0</v>
      </c>
      <c r="B2861" s="21">
        <v>44562</v>
      </c>
      <c r="C2861" t="s">
        <v>290</v>
      </c>
      <c r="D2861" t="s">
        <v>169</v>
      </c>
      <c r="E2861">
        <v>20</v>
      </c>
      <c r="F2861" t="str">
        <f>INDEX(Branch[Area],MATCH(SOF[[#This Row],[Branch]],Branch[SortCode],0))</f>
        <v>North &amp; West</v>
      </c>
      <c r="G2861" t="str">
        <f>INDEX(Branch[Branch],MATCH(SOF[[#This Row],[Branch]],Branch[SortCode],0))</f>
        <v>Ennis</v>
      </c>
      <c r="V2861">
        <v>990728</v>
      </c>
      <c r="W2861" t="str">
        <f t="shared" si="49"/>
        <v>10572890</v>
      </c>
    </row>
    <row r="2862" spans="1:23" x14ac:dyDescent="0.55000000000000004">
      <c r="A2862" s="21" t="b">
        <f>SOF[[#This Row],[RepDate]]='Monthly-Individual-Data'!A2867</f>
        <v>0</v>
      </c>
      <c r="B2862" s="21">
        <v>44562</v>
      </c>
      <c r="C2862" t="s">
        <v>290</v>
      </c>
      <c r="D2862" t="s">
        <v>171</v>
      </c>
      <c r="E2862">
        <v>61</v>
      </c>
      <c r="F2862" t="str">
        <f>INDEX(Branch[Area],MATCH(SOF[[#This Row],[Branch]],Branch[SortCode],0))</f>
        <v>North &amp; West</v>
      </c>
      <c r="G2862" t="str">
        <f>INDEX(Branch[Branch],MATCH(SOF[[#This Row],[Branch]],Branch[SortCode],0))</f>
        <v>Ennis</v>
      </c>
      <c r="V2862">
        <v>990728</v>
      </c>
      <c r="W2862" t="str">
        <f t="shared" si="49"/>
        <v>10572890</v>
      </c>
    </row>
    <row r="2863" spans="1:23" x14ac:dyDescent="0.55000000000000004">
      <c r="A2863" s="21" t="b">
        <f>SOF[[#This Row],[RepDate]]='Monthly-Individual-Data'!A2868</f>
        <v>0</v>
      </c>
      <c r="B2863" s="21">
        <v>44562</v>
      </c>
      <c r="C2863" t="s">
        <v>290</v>
      </c>
      <c r="D2863" t="s">
        <v>174</v>
      </c>
      <c r="E2863">
        <v>147</v>
      </c>
      <c r="F2863" t="str">
        <f>INDEX(Branch[Area],MATCH(SOF[[#This Row],[Branch]],Branch[SortCode],0))</f>
        <v>North &amp; West</v>
      </c>
      <c r="G2863" t="str">
        <f>INDEX(Branch[Branch],MATCH(SOF[[#This Row],[Branch]],Branch[SortCode],0))</f>
        <v>Ennis</v>
      </c>
      <c r="V2863">
        <v>990728</v>
      </c>
      <c r="W2863" t="str">
        <f t="shared" si="49"/>
        <v>10572890</v>
      </c>
    </row>
    <row r="2864" spans="1:23" x14ac:dyDescent="0.55000000000000004">
      <c r="A2864" s="21" t="b">
        <f>SOF[[#This Row],[RepDate]]='Monthly-Individual-Data'!A2869</f>
        <v>0</v>
      </c>
      <c r="B2864" s="21">
        <v>44562</v>
      </c>
      <c r="C2864" t="s">
        <v>290</v>
      </c>
      <c r="D2864" t="s">
        <v>175</v>
      </c>
      <c r="E2864">
        <v>74</v>
      </c>
      <c r="F2864" t="str">
        <f>INDEX(Branch[Area],MATCH(SOF[[#This Row],[Branch]],Branch[SortCode],0))</f>
        <v>North &amp; West</v>
      </c>
      <c r="G2864" t="str">
        <f>INDEX(Branch[Branch],MATCH(SOF[[#This Row],[Branch]],Branch[SortCode],0))</f>
        <v>Ennis</v>
      </c>
      <c r="V2864">
        <v>990728</v>
      </c>
      <c r="W2864" t="str">
        <f t="shared" si="49"/>
        <v>10572890</v>
      </c>
    </row>
    <row r="2865" spans="1:23" x14ac:dyDescent="0.55000000000000004">
      <c r="A2865" s="21" t="b">
        <f>SOF[[#This Row],[RepDate]]='Monthly-Individual-Data'!A2870</f>
        <v>0</v>
      </c>
      <c r="B2865" s="21">
        <v>44562</v>
      </c>
      <c r="C2865" t="s">
        <v>290</v>
      </c>
      <c r="D2865" t="s">
        <v>180</v>
      </c>
      <c r="E2865">
        <v>28</v>
      </c>
      <c r="F2865" t="str">
        <f>INDEX(Branch[Area],MATCH(SOF[[#This Row],[Branch]],Branch[SortCode],0))</f>
        <v>North &amp; West</v>
      </c>
      <c r="G2865" t="str">
        <f>INDEX(Branch[Branch],MATCH(SOF[[#This Row],[Branch]],Branch[SortCode],0))</f>
        <v>Ennis</v>
      </c>
      <c r="V2865">
        <v>990728</v>
      </c>
      <c r="W2865" t="str">
        <f t="shared" si="49"/>
        <v>10572890</v>
      </c>
    </row>
    <row r="2866" spans="1:23" x14ac:dyDescent="0.55000000000000004">
      <c r="A2866" s="21" t="b">
        <f>SOF[[#This Row],[RepDate]]='Monthly-Individual-Data'!A2871</f>
        <v>0</v>
      </c>
      <c r="B2866" s="21">
        <v>44562</v>
      </c>
      <c r="C2866" t="s">
        <v>285</v>
      </c>
      <c r="D2866" t="s">
        <v>109</v>
      </c>
      <c r="E2866">
        <v>131</v>
      </c>
      <c r="F2866" t="str">
        <f>INDEX(Branch[Area],MATCH(SOF[[#This Row],[Branch]],Branch[SortCode],0))</f>
        <v>North &amp; West</v>
      </c>
      <c r="G2866" t="str">
        <f>INDEX(Branch[Branch],MATCH(SOF[[#This Row],[Branch]],Branch[SortCode],0))</f>
        <v>Castlebar</v>
      </c>
      <c r="V2866">
        <v>990729</v>
      </c>
      <c r="W2866" t="str">
        <f t="shared" si="49"/>
        <v>10072914</v>
      </c>
    </row>
    <row r="2867" spans="1:23" x14ac:dyDescent="0.55000000000000004">
      <c r="A2867" s="21" t="b">
        <f>SOF[[#This Row],[RepDate]]='Monthly-Individual-Data'!A2872</f>
        <v>0</v>
      </c>
      <c r="B2867" s="21">
        <v>44562</v>
      </c>
      <c r="C2867" t="s">
        <v>285</v>
      </c>
      <c r="D2867" t="s">
        <v>169</v>
      </c>
      <c r="E2867">
        <v>131</v>
      </c>
      <c r="F2867" t="str">
        <f>INDEX(Branch[Area],MATCH(SOF[[#This Row],[Branch]],Branch[SortCode],0))</f>
        <v>North &amp; West</v>
      </c>
      <c r="G2867" t="str">
        <f>INDEX(Branch[Branch],MATCH(SOF[[#This Row],[Branch]],Branch[SortCode],0))</f>
        <v>Castlebar</v>
      </c>
      <c r="V2867">
        <v>990729</v>
      </c>
      <c r="W2867" t="str">
        <f t="shared" si="49"/>
        <v>10072914</v>
      </c>
    </row>
    <row r="2868" spans="1:23" x14ac:dyDescent="0.55000000000000004">
      <c r="A2868" s="21" t="b">
        <f>SOF[[#This Row],[RepDate]]='Monthly-Individual-Data'!A2873</f>
        <v>0</v>
      </c>
      <c r="B2868" s="21">
        <v>44562</v>
      </c>
      <c r="C2868" t="s">
        <v>285</v>
      </c>
      <c r="D2868" t="s">
        <v>171</v>
      </c>
      <c r="E2868">
        <v>90</v>
      </c>
      <c r="F2868" t="str">
        <f>INDEX(Branch[Area],MATCH(SOF[[#This Row],[Branch]],Branch[SortCode],0))</f>
        <v>North &amp; West</v>
      </c>
      <c r="G2868" t="str">
        <f>INDEX(Branch[Branch],MATCH(SOF[[#This Row],[Branch]],Branch[SortCode],0))</f>
        <v>Castlebar</v>
      </c>
      <c r="V2868">
        <v>990729</v>
      </c>
      <c r="W2868" t="str">
        <f t="shared" si="49"/>
        <v>10072914</v>
      </c>
    </row>
    <row r="2869" spans="1:23" x14ac:dyDescent="0.55000000000000004">
      <c r="A2869" s="21" t="b">
        <f>SOF[[#This Row],[RepDate]]='Monthly-Individual-Data'!A2874</f>
        <v>0</v>
      </c>
      <c r="B2869" s="21">
        <v>44562</v>
      </c>
      <c r="C2869" t="s">
        <v>284</v>
      </c>
      <c r="D2869" t="s">
        <v>109</v>
      </c>
      <c r="E2869">
        <v>152</v>
      </c>
      <c r="F2869" t="str">
        <f>INDEX(Branch[Area],MATCH(SOF[[#This Row],[Branch]],Branch[SortCode],0))</f>
        <v>North &amp; West</v>
      </c>
      <c r="G2869" t="str">
        <f>INDEX(Branch[Branch],MATCH(SOF[[#This Row],[Branch]],Branch[SortCode],0))</f>
        <v>Ballina</v>
      </c>
      <c r="V2869">
        <v>990730</v>
      </c>
      <c r="W2869" t="str">
        <f t="shared" si="49"/>
        <v>99730150</v>
      </c>
    </row>
    <row r="2870" spans="1:23" x14ac:dyDescent="0.55000000000000004">
      <c r="A2870" s="21" t="b">
        <f>SOF[[#This Row],[RepDate]]='Monthly-Individual-Data'!A2875</f>
        <v>0</v>
      </c>
      <c r="B2870" s="21">
        <v>44562</v>
      </c>
      <c r="C2870" t="s">
        <v>284</v>
      </c>
      <c r="D2870" t="s">
        <v>169</v>
      </c>
      <c r="E2870">
        <v>139</v>
      </c>
      <c r="F2870" t="str">
        <f>INDEX(Branch[Area],MATCH(SOF[[#This Row],[Branch]],Branch[SortCode],0))</f>
        <v>North &amp; West</v>
      </c>
      <c r="G2870" t="str">
        <f>INDEX(Branch[Branch],MATCH(SOF[[#This Row],[Branch]],Branch[SortCode],0))</f>
        <v>Ballina</v>
      </c>
      <c r="V2870">
        <v>990730</v>
      </c>
      <c r="W2870" t="str">
        <f t="shared" si="49"/>
        <v>99730150</v>
      </c>
    </row>
    <row r="2871" spans="1:23" x14ac:dyDescent="0.55000000000000004">
      <c r="A2871" s="21" t="b">
        <f>SOF[[#This Row],[RepDate]]='Monthly-Individual-Data'!A2876</f>
        <v>0</v>
      </c>
      <c r="B2871" s="21">
        <v>44562</v>
      </c>
      <c r="C2871" t="s">
        <v>284</v>
      </c>
      <c r="D2871" t="s">
        <v>182</v>
      </c>
      <c r="E2871">
        <v>55</v>
      </c>
      <c r="F2871" t="str">
        <f>INDEX(Branch[Area],MATCH(SOF[[#This Row],[Branch]],Branch[SortCode],0))</f>
        <v>North &amp; West</v>
      </c>
      <c r="G2871" t="str">
        <f>INDEX(Branch[Branch],MATCH(SOF[[#This Row],[Branch]],Branch[SortCode],0))</f>
        <v>Ballina</v>
      </c>
      <c r="V2871">
        <v>990730</v>
      </c>
      <c r="W2871" t="str">
        <f t="shared" si="49"/>
        <v>99730150</v>
      </c>
    </row>
    <row r="2872" spans="1:23" x14ac:dyDescent="0.55000000000000004">
      <c r="A2872" s="21" t="b">
        <f>SOF[[#This Row],[RepDate]]='Monthly-Individual-Data'!A2877</f>
        <v>0</v>
      </c>
      <c r="B2872" s="21">
        <v>44562</v>
      </c>
      <c r="C2872" t="s">
        <v>277</v>
      </c>
      <c r="D2872" t="s">
        <v>109</v>
      </c>
      <c r="E2872">
        <v>8</v>
      </c>
      <c r="F2872" t="str">
        <f>INDEX(Branch[Area],MATCH(SOF[[#This Row],[Branch]],Branch[SortCode],0))</f>
        <v>North &amp; West</v>
      </c>
      <c r="G2872" t="str">
        <f>INDEX(Branch[Branch],MATCH(SOF[[#This Row],[Branch]],Branch[SortCode],0))</f>
        <v>Longford</v>
      </c>
      <c r="V2872">
        <v>990731</v>
      </c>
      <c r="W2872" t="str">
        <f t="shared" si="49"/>
        <v>92731220</v>
      </c>
    </row>
    <row r="2873" spans="1:23" x14ac:dyDescent="0.55000000000000004">
      <c r="A2873" s="21" t="b">
        <f>SOF[[#This Row],[RepDate]]='Monthly-Individual-Data'!A2878</f>
        <v>0</v>
      </c>
      <c r="B2873" s="21">
        <v>44562</v>
      </c>
      <c r="C2873" t="s">
        <v>277</v>
      </c>
      <c r="D2873" t="s">
        <v>174</v>
      </c>
      <c r="E2873">
        <v>18</v>
      </c>
      <c r="F2873" t="str">
        <f>INDEX(Branch[Area],MATCH(SOF[[#This Row],[Branch]],Branch[SortCode],0))</f>
        <v>North &amp; West</v>
      </c>
      <c r="G2873" t="str">
        <f>INDEX(Branch[Branch],MATCH(SOF[[#This Row],[Branch]],Branch[SortCode],0))</f>
        <v>Longford</v>
      </c>
      <c r="V2873">
        <v>990731</v>
      </c>
      <c r="W2873" t="str">
        <f t="shared" si="49"/>
        <v>92731220</v>
      </c>
    </row>
    <row r="2874" spans="1:23" x14ac:dyDescent="0.55000000000000004">
      <c r="A2874" s="21" t="b">
        <f>SOF[[#This Row],[RepDate]]='Monthly-Individual-Data'!A2879</f>
        <v>0</v>
      </c>
      <c r="B2874" s="21">
        <v>44562</v>
      </c>
      <c r="C2874" t="s">
        <v>297</v>
      </c>
      <c r="D2874" t="s">
        <v>109</v>
      </c>
      <c r="E2874">
        <v>129</v>
      </c>
      <c r="F2874" t="str">
        <f>INDEX(Branch[Area],MATCH(SOF[[#This Row],[Branch]],Branch[SortCode],0))</f>
        <v>North &amp; West</v>
      </c>
      <c r="G2874" t="str">
        <f>INDEX(Branch[Branch],MATCH(SOF[[#This Row],[Branch]],Branch[SortCode],0))</f>
        <v>Mullingar</v>
      </c>
      <c r="V2874">
        <v>990733</v>
      </c>
      <c r="W2874" t="str">
        <f t="shared" si="49"/>
        <v>11273320</v>
      </c>
    </row>
    <row r="2875" spans="1:23" x14ac:dyDescent="0.55000000000000004">
      <c r="A2875" s="21" t="b">
        <f>SOF[[#This Row],[RepDate]]='Monthly-Individual-Data'!A2880</f>
        <v>0</v>
      </c>
      <c r="B2875" s="21">
        <v>44562</v>
      </c>
      <c r="C2875" t="s">
        <v>297</v>
      </c>
      <c r="D2875" t="s">
        <v>168</v>
      </c>
      <c r="E2875">
        <v>141</v>
      </c>
      <c r="F2875" t="str">
        <f>INDEX(Branch[Area],MATCH(SOF[[#This Row],[Branch]],Branch[SortCode],0))</f>
        <v>North &amp; West</v>
      </c>
      <c r="G2875" t="str">
        <f>INDEX(Branch[Branch],MATCH(SOF[[#This Row],[Branch]],Branch[SortCode],0))</f>
        <v>Mullingar</v>
      </c>
      <c r="V2875">
        <v>990733</v>
      </c>
      <c r="W2875" t="str">
        <f t="shared" si="49"/>
        <v>11273320</v>
      </c>
    </row>
    <row r="2876" spans="1:23" x14ac:dyDescent="0.55000000000000004">
      <c r="A2876" s="21" t="b">
        <f>SOF[[#This Row],[RepDate]]='Monthly-Individual-Data'!A2881</f>
        <v>0</v>
      </c>
      <c r="B2876" s="21">
        <v>44562</v>
      </c>
      <c r="C2876" t="s">
        <v>297</v>
      </c>
      <c r="D2876" t="s">
        <v>169</v>
      </c>
      <c r="E2876">
        <v>14</v>
      </c>
      <c r="F2876" t="str">
        <f>INDEX(Branch[Area],MATCH(SOF[[#This Row],[Branch]],Branch[SortCode],0))</f>
        <v>North &amp; West</v>
      </c>
      <c r="G2876" t="str">
        <f>INDEX(Branch[Branch],MATCH(SOF[[#This Row],[Branch]],Branch[SortCode],0))</f>
        <v>Mullingar</v>
      </c>
      <c r="V2876">
        <v>990733</v>
      </c>
      <c r="W2876" t="str">
        <f t="shared" si="49"/>
        <v>11273320</v>
      </c>
    </row>
    <row r="2877" spans="1:23" x14ac:dyDescent="0.55000000000000004">
      <c r="A2877" s="21" t="b">
        <f>SOF[[#This Row],[RepDate]]='Monthly-Individual-Data'!A2882</f>
        <v>0</v>
      </c>
      <c r="B2877" s="21">
        <v>44562</v>
      </c>
      <c r="C2877" t="s">
        <v>297</v>
      </c>
      <c r="D2877" t="s">
        <v>174</v>
      </c>
      <c r="E2877">
        <v>27</v>
      </c>
      <c r="F2877" t="str">
        <f>INDEX(Branch[Area],MATCH(SOF[[#This Row],[Branch]],Branch[SortCode],0))</f>
        <v>North &amp; West</v>
      </c>
      <c r="G2877" t="str">
        <f>INDEX(Branch[Branch],MATCH(SOF[[#This Row],[Branch]],Branch[SortCode],0))</f>
        <v>Mullingar</v>
      </c>
      <c r="V2877">
        <v>990733</v>
      </c>
      <c r="W2877" t="str">
        <f t="shared" si="49"/>
        <v>11273320</v>
      </c>
    </row>
    <row r="2878" spans="1:23" x14ac:dyDescent="0.55000000000000004">
      <c r="A2878" s="21" t="b">
        <f>SOF[[#This Row],[RepDate]]='Monthly-Individual-Data'!A2883</f>
        <v>0</v>
      </c>
      <c r="B2878" s="21">
        <v>44562</v>
      </c>
      <c r="C2878" t="s">
        <v>297</v>
      </c>
      <c r="D2878" t="s">
        <v>175</v>
      </c>
      <c r="E2878">
        <v>12</v>
      </c>
      <c r="F2878" t="str">
        <f>INDEX(Branch[Area],MATCH(SOF[[#This Row],[Branch]],Branch[SortCode],0))</f>
        <v>North &amp; West</v>
      </c>
      <c r="G2878" t="str">
        <f>INDEX(Branch[Branch],MATCH(SOF[[#This Row],[Branch]],Branch[SortCode],0))</f>
        <v>Mullingar</v>
      </c>
      <c r="V2878">
        <v>990733</v>
      </c>
      <c r="W2878" t="str">
        <f t="shared" si="49"/>
        <v>11273320</v>
      </c>
    </row>
    <row r="2879" spans="1:23" x14ac:dyDescent="0.55000000000000004">
      <c r="A2879" s="21" t="b">
        <f>SOF[[#This Row],[RepDate]]='Monthly-Individual-Data'!A2884</f>
        <v>0</v>
      </c>
      <c r="B2879" s="21">
        <v>44562</v>
      </c>
      <c r="C2879" t="s">
        <v>288</v>
      </c>
      <c r="D2879" t="s">
        <v>109</v>
      </c>
      <c r="E2879">
        <v>82</v>
      </c>
      <c r="F2879" t="str">
        <f>INDEX(Branch[Area],MATCH(SOF[[#This Row],[Branch]],Branch[SortCode],0))</f>
        <v>North &amp; West</v>
      </c>
      <c r="G2879" t="str">
        <f>INDEX(Branch[Branch],MATCH(SOF[[#This Row],[Branch]],Branch[SortCode],0))</f>
        <v>Galway SC</v>
      </c>
      <c r="V2879">
        <v>990742</v>
      </c>
      <c r="W2879" t="str">
        <f t="shared" si="49"/>
        <v>10374211</v>
      </c>
    </row>
    <row r="2880" spans="1:23" x14ac:dyDescent="0.55000000000000004">
      <c r="A2880" s="21" t="b">
        <f>SOF[[#This Row],[RepDate]]='Monthly-Individual-Data'!A2885</f>
        <v>0</v>
      </c>
      <c r="B2880" s="21">
        <v>44562</v>
      </c>
      <c r="C2880" t="s">
        <v>288</v>
      </c>
      <c r="D2880" t="s">
        <v>168</v>
      </c>
      <c r="E2880">
        <v>127</v>
      </c>
      <c r="F2880" t="str">
        <f>INDEX(Branch[Area],MATCH(SOF[[#This Row],[Branch]],Branch[SortCode],0))</f>
        <v>North &amp; West</v>
      </c>
      <c r="G2880" t="str">
        <f>INDEX(Branch[Branch],MATCH(SOF[[#This Row],[Branch]],Branch[SortCode],0))</f>
        <v>Galway SC</v>
      </c>
      <c r="V2880">
        <v>990742</v>
      </c>
      <c r="W2880" t="str">
        <f t="shared" si="49"/>
        <v>10374211</v>
      </c>
    </row>
    <row r="2881" spans="1:23" x14ac:dyDescent="0.55000000000000004">
      <c r="A2881" s="21" t="b">
        <f>SOF[[#This Row],[RepDate]]='Monthly-Individual-Data'!A2886</f>
        <v>0</v>
      </c>
      <c r="B2881" s="21">
        <v>44562</v>
      </c>
      <c r="C2881" t="s">
        <v>288</v>
      </c>
      <c r="D2881" t="s">
        <v>169</v>
      </c>
      <c r="E2881">
        <v>55</v>
      </c>
      <c r="F2881" t="str">
        <f>INDEX(Branch[Area],MATCH(SOF[[#This Row],[Branch]],Branch[SortCode],0))</f>
        <v>North &amp; West</v>
      </c>
      <c r="G2881" t="str">
        <f>INDEX(Branch[Branch],MATCH(SOF[[#This Row],[Branch]],Branch[SortCode],0))</f>
        <v>Galway SC</v>
      </c>
      <c r="V2881">
        <v>990742</v>
      </c>
      <c r="W2881" t="str">
        <f t="shared" si="49"/>
        <v>10374211</v>
      </c>
    </row>
    <row r="2882" spans="1:23" x14ac:dyDescent="0.55000000000000004">
      <c r="A2882" s="21" t="b">
        <f>SOF[[#This Row],[RepDate]]='Monthly-Individual-Data'!A2887</f>
        <v>0</v>
      </c>
      <c r="B2882" s="21">
        <v>44562</v>
      </c>
      <c r="C2882" t="s">
        <v>288</v>
      </c>
      <c r="D2882" t="s">
        <v>171</v>
      </c>
      <c r="E2882">
        <v>93</v>
      </c>
      <c r="F2882" t="str">
        <f>INDEX(Branch[Area],MATCH(SOF[[#This Row],[Branch]],Branch[SortCode],0))</f>
        <v>North &amp; West</v>
      </c>
      <c r="G2882" t="str">
        <f>INDEX(Branch[Branch],MATCH(SOF[[#This Row],[Branch]],Branch[SortCode],0))</f>
        <v>Galway SC</v>
      </c>
      <c r="V2882">
        <v>990742</v>
      </c>
      <c r="W2882" t="str">
        <f t="shared" si="49"/>
        <v>10374211</v>
      </c>
    </row>
    <row r="2883" spans="1:23" x14ac:dyDescent="0.55000000000000004">
      <c r="A2883" s="21" t="b">
        <f>SOF[[#This Row],[RepDate]]='Monthly-Individual-Data'!A2888</f>
        <v>0</v>
      </c>
      <c r="B2883" s="21">
        <v>44562</v>
      </c>
      <c r="C2883" t="s">
        <v>288</v>
      </c>
      <c r="D2883" t="s">
        <v>175</v>
      </c>
      <c r="E2883">
        <v>90</v>
      </c>
      <c r="F2883" t="str">
        <f>INDEX(Branch[Area],MATCH(SOF[[#This Row],[Branch]],Branch[SortCode],0))</f>
        <v>North &amp; West</v>
      </c>
      <c r="G2883" t="str">
        <f>INDEX(Branch[Branch],MATCH(SOF[[#This Row],[Branch]],Branch[SortCode],0))</f>
        <v>Galway SC</v>
      </c>
      <c r="V2883">
        <v>990742</v>
      </c>
      <c r="W2883" t="str">
        <f t="shared" ref="W2883:W2946" si="50">VLOOKUP(V2883,R:S,2,0)</f>
        <v>10374211</v>
      </c>
    </row>
    <row r="2884" spans="1:23" x14ac:dyDescent="0.55000000000000004">
      <c r="A2884" s="21" t="b">
        <f>SOF[[#This Row],[RepDate]]='Monthly-Individual-Data'!A2889</f>
        <v>0</v>
      </c>
      <c r="B2884" s="21">
        <v>44562</v>
      </c>
      <c r="C2884" t="s">
        <v>283</v>
      </c>
      <c r="D2884" t="s">
        <v>171</v>
      </c>
      <c r="E2884">
        <v>129</v>
      </c>
      <c r="F2884" t="str">
        <f>INDEX(Branch[Area],MATCH(SOF[[#This Row],[Branch]],Branch[SortCode],0))</f>
        <v>North &amp; West</v>
      </c>
      <c r="G2884" t="str">
        <f>INDEX(Branch[Branch],MATCH(SOF[[#This Row],[Branch]],Branch[SortCode],0))</f>
        <v>Roscommon</v>
      </c>
      <c r="V2884">
        <v>990745</v>
      </c>
      <c r="W2884" t="str">
        <f t="shared" si="50"/>
        <v>98745160</v>
      </c>
    </row>
    <row r="2885" spans="1:23" x14ac:dyDescent="0.55000000000000004">
      <c r="A2885" s="21" t="b">
        <f>SOF[[#This Row],[RepDate]]='Monthly-Individual-Data'!A2890</f>
        <v>0</v>
      </c>
      <c r="B2885" s="21">
        <v>44562</v>
      </c>
      <c r="C2885" t="s">
        <v>283</v>
      </c>
      <c r="D2885" t="s">
        <v>174</v>
      </c>
      <c r="E2885">
        <v>110</v>
      </c>
      <c r="F2885" t="str">
        <f>INDEX(Branch[Area],MATCH(SOF[[#This Row],[Branch]],Branch[SortCode],0))</f>
        <v>North &amp; West</v>
      </c>
      <c r="G2885" t="str">
        <f>INDEX(Branch[Branch],MATCH(SOF[[#This Row],[Branch]],Branch[SortCode],0))</f>
        <v>Roscommon</v>
      </c>
      <c r="V2885">
        <v>990745</v>
      </c>
      <c r="W2885" t="str">
        <f t="shared" si="50"/>
        <v>98745160</v>
      </c>
    </row>
    <row r="2886" spans="1:23" x14ac:dyDescent="0.55000000000000004">
      <c r="A2886" s="21" t="b">
        <f>SOF[[#This Row],[RepDate]]='Monthly-Individual-Data'!A2891</f>
        <v>0</v>
      </c>
      <c r="B2886" s="21">
        <v>44562</v>
      </c>
      <c r="C2886" t="s">
        <v>283</v>
      </c>
      <c r="D2886" t="s">
        <v>175</v>
      </c>
      <c r="E2886">
        <v>132</v>
      </c>
      <c r="F2886" t="str">
        <f>INDEX(Branch[Area],MATCH(SOF[[#This Row],[Branch]],Branch[SortCode],0))</f>
        <v>North &amp; West</v>
      </c>
      <c r="G2886" t="str">
        <f>INDEX(Branch[Branch],MATCH(SOF[[#This Row],[Branch]],Branch[SortCode],0))</f>
        <v>Roscommon</v>
      </c>
      <c r="V2886">
        <v>990745</v>
      </c>
      <c r="W2886" t="str">
        <f t="shared" si="50"/>
        <v>98745160</v>
      </c>
    </row>
    <row r="2887" spans="1:23" x14ac:dyDescent="0.55000000000000004">
      <c r="A2887" s="21" t="b">
        <f>SOF[[#This Row],[RepDate]]='Monthly-Individual-Data'!A2892</f>
        <v>0</v>
      </c>
      <c r="B2887" s="21">
        <v>44562</v>
      </c>
      <c r="C2887" t="s">
        <v>292</v>
      </c>
      <c r="D2887" t="s">
        <v>109</v>
      </c>
      <c r="E2887">
        <v>60</v>
      </c>
      <c r="F2887" t="str">
        <f>INDEX(Branch[Area],MATCH(SOF[[#This Row],[Branch]],Branch[SortCode],0))</f>
        <v>North &amp; West</v>
      </c>
      <c r="G2887" t="str">
        <f>INDEX(Branch[Branch],MATCH(SOF[[#This Row],[Branch]],Branch[SortCode],0))</f>
        <v>Dooradoyle</v>
      </c>
      <c r="V2887">
        <v>990751</v>
      </c>
      <c r="W2887" t="str">
        <f t="shared" si="50"/>
        <v>10775170</v>
      </c>
    </row>
    <row r="2888" spans="1:23" x14ac:dyDescent="0.55000000000000004">
      <c r="A2888" s="21" t="b">
        <f>SOF[[#This Row],[RepDate]]='Monthly-Individual-Data'!A2893</f>
        <v>0</v>
      </c>
      <c r="B2888" s="21">
        <v>44562</v>
      </c>
      <c r="C2888" t="s">
        <v>292</v>
      </c>
      <c r="D2888" t="s">
        <v>169</v>
      </c>
      <c r="E2888">
        <v>7</v>
      </c>
      <c r="F2888" t="str">
        <f>INDEX(Branch[Area],MATCH(SOF[[#This Row],[Branch]],Branch[SortCode],0))</f>
        <v>North &amp; West</v>
      </c>
      <c r="G2888" t="str">
        <f>INDEX(Branch[Branch],MATCH(SOF[[#This Row],[Branch]],Branch[SortCode],0))</f>
        <v>Dooradoyle</v>
      </c>
      <c r="V2888">
        <v>990751</v>
      </c>
      <c r="W2888" t="str">
        <f t="shared" si="50"/>
        <v>10775170</v>
      </c>
    </row>
    <row r="2889" spans="1:23" x14ac:dyDescent="0.55000000000000004">
      <c r="A2889" s="21" t="b">
        <f>SOF[[#This Row],[RepDate]]='Monthly-Individual-Data'!A2894</f>
        <v>0</v>
      </c>
      <c r="B2889" s="21">
        <v>44562</v>
      </c>
      <c r="C2889" t="s">
        <v>292</v>
      </c>
      <c r="D2889" t="s">
        <v>171</v>
      </c>
      <c r="E2889">
        <v>18</v>
      </c>
      <c r="F2889" t="str">
        <f>INDEX(Branch[Area],MATCH(SOF[[#This Row],[Branch]],Branch[SortCode],0))</f>
        <v>North &amp; West</v>
      </c>
      <c r="G2889" t="str">
        <f>INDEX(Branch[Branch],MATCH(SOF[[#This Row],[Branch]],Branch[SortCode],0))</f>
        <v>Dooradoyle</v>
      </c>
      <c r="V2889">
        <v>990751</v>
      </c>
      <c r="W2889" t="str">
        <f t="shared" si="50"/>
        <v>10775170</v>
      </c>
    </row>
    <row r="2890" spans="1:23" x14ac:dyDescent="0.55000000000000004">
      <c r="A2890" s="21" t="b">
        <f>SOF[[#This Row],[RepDate]]='Monthly-Individual-Data'!A2895</f>
        <v>0</v>
      </c>
      <c r="B2890" s="21">
        <v>44562</v>
      </c>
      <c r="C2890" t="s">
        <v>292</v>
      </c>
      <c r="D2890" t="s">
        <v>172</v>
      </c>
      <c r="E2890">
        <v>80</v>
      </c>
      <c r="F2890" t="str">
        <f>INDEX(Branch[Area],MATCH(SOF[[#This Row],[Branch]],Branch[SortCode],0))</f>
        <v>North &amp; West</v>
      </c>
      <c r="G2890" t="str">
        <f>INDEX(Branch[Branch],MATCH(SOF[[#This Row],[Branch]],Branch[SortCode],0))</f>
        <v>Dooradoyle</v>
      </c>
      <c r="V2890">
        <v>990751</v>
      </c>
      <c r="W2890" t="str">
        <f t="shared" si="50"/>
        <v>10775170</v>
      </c>
    </row>
    <row r="2891" spans="1:23" x14ac:dyDescent="0.55000000000000004">
      <c r="A2891" s="21" t="b">
        <f>SOF[[#This Row],[RepDate]]='Monthly-Individual-Data'!A2896</f>
        <v>0</v>
      </c>
      <c r="B2891" s="21">
        <v>44562</v>
      </c>
      <c r="C2891" t="s">
        <v>292</v>
      </c>
      <c r="D2891" t="s">
        <v>174</v>
      </c>
      <c r="E2891">
        <v>55</v>
      </c>
      <c r="F2891" t="str">
        <f>INDEX(Branch[Area],MATCH(SOF[[#This Row],[Branch]],Branch[SortCode],0))</f>
        <v>North &amp; West</v>
      </c>
      <c r="G2891" t="str">
        <f>INDEX(Branch[Branch],MATCH(SOF[[#This Row],[Branch]],Branch[SortCode],0))</f>
        <v>Dooradoyle</v>
      </c>
      <c r="V2891">
        <v>990751</v>
      </c>
      <c r="W2891" t="str">
        <f t="shared" si="50"/>
        <v>10775170</v>
      </c>
    </row>
    <row r="2892" spans="1:23" x14ac:dyDescent="0.55000000000000004">
      <c r="A2892" s="21" t="b">
        <f>SOF[[#This Row],[RepDate]]='Monthly-Individual-Data'!A2897</f>
        <v>0</v>
      </c>
      <c r="B2892" s="21">
        <v>44562</v>
      </c>
      <c r="C2892" t="s">
        <v>292</v>
      </c>
      <c r="D2892" t="s">
        <v>175</v>
      </c>
      <c r="E2892">
        <v>87</v>
      </c>
      <c r="F2892" t="str">
        <f>INDEX(Branch[Area],MATCH(SOF[[#This Row],[Branch]],Branch[SortCode],0))</f>
        <v>North &amp; West</v>
      </c>
      <c r="G2892" t="str">
        <f>INDEX(Branch[Branch],MATCH(SOF[[#This Row],[Branch]],Branch[SortCode],0))</f>
        <v>Dooradoyle</v>
      </c>
      <c r="V2892">
        <v>990751</v>
      </c>
      <c r="W2892" t="str">
        <f t="shared" si="50"/>
        <v>10775170</v>
      </c>
    </row>
    <row r="2893" spans="1:23" x14ac:dyDescent="0.55000000000000004">
      <c r="A2893" s="21" t="b">
        <f>SOF[[#This Row],[RepDate]]='Monthly-Individual-Data'!A2898</f>
        <v>0</v>
      </c>
      <c r="B2893" s="21">
        <v>44593</v>
      </c>
      <c r="C2893" t="s">
        <v>270</v>
      </c>
      <c r="D2893" t="s">
        <v>109</v>
      </c>
      <c r="E2893">
        <v>132</v>
      </c>
      <c r="F2893" t="str">
        <f>INDEX(Branch[Area],MATCH(SOF[[#This Row],[Branch]],Branch[SortCode],0))</f>
        <v>North &amp; West</v>
      </c>
      <c r="G2893" t="str">
        <f>INDEX(Branch[Branch],MATCH(SOF[[#This Row],[Branch]],Branch[SortCode],0))</f>
        <v>Monaghan</v>
      </c>
      <c r="V2893">
        <v>990613</v>
      </c>
      <c r="W2893" t="str">
        <f t="shared" si="50"/>
        <v>85613290</v>
      </c>
    </row>
    <row r="2894" spans="1:23" x14ac:dyDescent="0.55000000000000004">
      <c r="A2894" s="21" t="b">
        <f>SOF[[#This Row],[RepDate]]='Monthly-Individual-Data'!A2899</f>
        <v>0</v>
      </c>
      <c r="B2894" s="21">
        <v>44593</v>
      </c>
      <c r="C2894" t="s">
        <v>270</v>
      </c>
      <c r="D2894" t="s">
        <v>174</v>
      </c>
      <c r="E2894">
        <v>41</v>
      </c>
      <c r="F2894" t="str">
        <f>INDEX(Branch[Area],MATCH(SOF[[#This Row],[Branch]],Branch[SortCode],0))</f>
        <v>North &amp; West</v>
      </c>
      <c r="G2894" t="str">
        <f>INDEX(Branch[Branch],MATCH(SOF[[#This Row],[Branch]],Branch[SortCode],0))</f>
        <v>Monaghan</v>
      </c>
      <c r="V2894">
        <v>990613</v>
      </c>
      <c r="W2894" t="str">
        <f t="shared" si="50"/>
        <v>85613290</v>
      </c>
    </row>
    <row r="2895" spans="1:23" x14ac:dyDescent="0.55000000000000004">
      <c r="A2895" s="21" t="b">
        <f>SOF[[#This Row],[RepDate]]='Monthly-Individual-Data'!A2900</f>
        <v>0</v>
      </c>
      <c r="B2895" s="21">
        <v>44593</v>
      </c>
      <c r="C2895" t="s">
        <v>267</v>
      </c>
      <c r="D2895" t="s">
        <v>109</v>
      </c>
      <c r="E2895">
        <v>117</v>
      </c>
      <c r="F2895" t="str">
        <f>INDEX(Branch[Area],MATCH(SOF[[#This Row],[Branch]],Branch[SortCode],0))</f>
        <v>North &amp; West</v>
      </c>
      <c r="G2895" t="str">
        <f>INDEX(Branch[Branch],MATCH(SOF[[#This Row],[Branch]],Branch[SortCode],0))</f>
        <v>Dundalk</v>
      </c>
      <c r="V2895">
        <v>990614</v>
      </c>
      <c r="W2895" t="str">
        <f t="shared" si="50"/>
        <v>82614320</v>
      </c>
    </row>
    <row r="2896" spans="1:23" x14ac:dyDescent="0.55000000000000004">
      <c r="A2896" s="21" t="b">
        <f>SOF[[#This Row],[RepDate]]='Monthly-Individual-Data'!A2901</f>
        <v>0</v>
      </c>
      <c r="B2896" s="21">
        <v>44593</v>
      </c>
      <c r="C2896" t="s">
        <v>267</v>
      </c>
      <c r="D2896" t="s">
        <v>168</v>
      </c>
      <c r="E2896">
        <v>40</v>
      </c>
      <c r="F2896" t="str">
        <f>INDEX(Branch[Area],MATCH(SOF[[#This Row],[Branch]],Branch[SortCode],0))</f>
        <v>North &amp; West</v>
      </c>
      <c r="G2896" t="str">
        <f>INDEX(Branch[Branch],MATCH(SOF[[#This Row],[Branch]],Branch[SortCode],0))</f>
        <v>Dundalk</v>
      </c>
      <c r="V2896">
        <v>990614</v>
      </c>
      <c r="W2896" t="str">
        <f t="shared" si="50"/>
        <v>82614320</v>
      </c>
    </row>
    <row r="2897" spans="1:23" x14ac:dyDescent="0.55000000000000004">
      <c r="A2897" s="21" t="b">
        <f>SOF[[#This Row],[RepDate]]='Monthly-Individual-Data'!A2902</f>
        <v>0</v>
      </c>
      <c r="B2897" s="21">
        <v>44593</v>
      </c>
      <c r="C2897" t="s">
        <v>267</v>
      </c>
      <c r="D2897" t="s">
        <v>169</v>
      </c>
      <c r="E2897">
        <v>156</v>
      </c>
      <c r="F2897" t="str">
        <f>INDEX(Branch[Area],MATCH(SOF[[#This Row],[Branch]],Branch[SortCode],0))</f>
        <v>North &amp; West</v>
      </c>
      <c r="G2897" t="str">
        <f>INDEX(Branch[Branch],MATCH(SOF[[#This Row],[Branch]],Branch[SortCode],0))</f>
        <v>Dundalk</v>
      </c>
      <c r="V2897">
        <v>990614</v>
      </c>
      <c r="W2897" t="str">
        <f t="shared" si="50"/>
        <v>82614320</v>
      </c>
    </row>
    <row r="2898" spans="1:23" x14ac:dyDescent="0.55000000000000004">
      <c r="A2898" s="21" t="b">
        <f>SOF[[#This Row],[RepDate]]='Monthly-Individual-Data'!A2903</f>
        <v>0</v>
      </c>
      <c r="B2898" s="21">
        <v>44593</v>
      </c>
      <c r="C2898" t="s">
        <v>267</v>
      </c>
      <c r="D2898" t="s">
        <v>174</v>
      </c>
      <c r="E2898">
        <v>70</v>
      </c>
      <c r="F2898" t="str">
        <f>INDEX(Branch[Area],MATCH(SOF[[#This Row],[Branch]],Branch[SortCode],0))</f>
        <v>North &amp; West</v>
      </c>
      <c r="G2898" t="str">
        <f>INDEX(Branch[Branch],MATCH(SOF[[#This Row],[Branch]],Branch[SortCode],0))</f>
        <v>Dundalk</v>
      </c>
      <c r="V2898">
        <v>990614</v>
      </c>
      <c r="W2898" t="str">
        <f t="shared" si="50"/>
        <v>82614320</v>
      </c>
    </row>
    <row r="2899" spans="1:23" x14ac:dyDescent="0.55000000000000004">
      <c r="A2899" s="21" t="b">
        <f>SOF[[#This Row],[RepDate]]='Monthly-Individual-Data'!A2904</f>
        <v>0</v>
      </c>
      <c r="B2899" s="21">
        <v>44593</v>
      </c>
      <c r="C2899" t="s">
        <v>272</v>
      </c>
      <c r="D2899" t="s">
        <v>109</v>
      </c>
      <c r="E2899">
        <v>17</v>
      </c>
      <c r="F2899" t="str">
        <f>INDEX(Branch[Area],MATCH(SOF[[#This Row],[Branch]],Branch[SortCode],0))</f>
        <v>North &amp; West</v>
      </c>
      <c r="G2899" t="str">
        <f>INDEX(Branch[Branch],MATCH(SOF[[#This Row],[Branch]],Branch[SortCode],0))</f>
        <v>Navan</v>
      </c>
      <c r="V2899">
        <v>990615</v>
      </c>
      <c r="W2899" t="str">
        <f t="shared" si="50"/>
        <v>87615270</v>
      </c>
    </row>
    <row r="2900" spans="1:23" x14ac:dyDescent="0.55000000000000004">
      <c r="A2900" s="21" t="b">
        <f>SOF[[#This Row],[RepDate]]='Monthly-Individual-Data'!A2905</f>
        <v>0</v>
      </c>
      <c r="B2900" s="21">
        <v>44593</v>
      </c>
      <c r="C2900" t="s">
        <v>272</v>
      </c>
      <c r="D2900" t="s">
        <v>168</v>
      </c>
      <c r="E2900">
        <v>31</v>
      </c>
      <c r="F2900" t="str">
        <f>INDEX(Branch[Area],MATCH(SOF[[#This Row],[Branch]],Branch[SortCode],0))</f>
        <v>North &amp; West</v>
      </c>
      <c r="G2900" t="str">
        <f>INDEX(Branch[Branch],MATCH(SOF[[#This Row],[Branch]],Branch[SortCode],0))</f>
        <v>Navan</v>
      </c>
      <c r="V2900">
        <v>990615</v>
      </c>
      <c r="W2900" t="str">
        <f t="shared" si="50"/>
        <v>87615270</v>
      </c>
    </row>
    <row r="2901" spans="1:23" x14ac:dyDescent="0.55000000000000004">
      <c r="A2901" s="21" t="b">
        <f>SOF[[#This Row],[RepDate]]='Monthly-Individual-Data'!A2906</f>
        <v>0</v>
      </c>
      <c r="B2901" s="21">
        <v>44593</v>
      </c>
      <c r="C2901" t="s">
        <v>272</v>
      </c>
      <c r="D2901" t="s">
        <v>169</v>
      </c>
      <c r="E2901">
        <v>88</v>
      </c>
      <c r="F2901" t="str">
        <f>INDEX(Branch[Area],MATCH(SOF[[#This Row],[Branch]],Branch[SortCode],0))</f>
        <v>North &amp; West</v>
      </c>
      <c r="G2901" t="str">
        <f>INDEX(Branch[Branch],MATCH(SOF[[#This Row],[Branch]],Branch[SortCode],0))</f>
        <v>Navan</v>
      </c>
      <c r="V2901">
        <v>990615</v>
      </c>
      <c r="W2901" t="str">
        <f t="shared" si="50"/>
        <v>87615270</v>
      </c>
    </row>
    <row r="2902" spans="1:23" x14ac:dyDescent="0.55000000000000004">
      <c r="A2902" s="21" t="b">
        <f>SOF[[#This Row],[RepDate]]='Monthly-Individual-Data'!A2907</f>
        <v>0</v>
      </c>
      <c r="B2902" s="21">
        <v>44593</v>
      </c>
      <c r="C2902" t="s">
        <v>272</v>
      </c>
      <c r="D2902" t="s">
        <v>172</v>
      </c>
      <c r="E2902">
        <v>31</v>
      </c>
      <c r="F2902" t="str">
        <f>INDEX(Branch[Area],MATCH(SOF[[#This Row],[Branch]],Branch[SortCode],0))</f>
        <v>North &amp; West</v>
      </c>
      <c r="G2902" t="str">
        <f>INDEX(Branch[Branch],MATCH(SOF[[#This Row],[Branch]],Branch[SortCode],0))</f>
        <v>Navan</v>
      </c>
      <c r="V2902">
        <v>990615</v>
      </c>
      <c r="W2902" t="str">
        <f t="shared" si="50"/>
        <v>87615270</v>
      </c>
    </row>
    <row r="2903" spans="1:23" x14ac:dyDescent="0.55000000000000004">
      <c r="A2903" s="21" t="b">
        <f>SOF[[#This Row],[RepDate]]='Monthly-Individual-Data'!A2908</f>
        <v>0</v>
      </c>
      <c r="B2903" s="21">
        <v>44593</v>
      </c>
      <c r="C2903" t="s">
        <v>272</v>
      </c>
      <c r="D2903" t="s">
        <v>175</v>
      </c>
      <c r="E2903">
        <v>12</v>
      </c>
      <c r="F2903" t="str">
        <f>INDEX(Branch[Area],MATCH(SOF[[#This Row],[Branch]],Branch[SortCode],0))</f>
        <v>North &amp; West</v>
      </c>
      <c r="G2903" t="str">
        <f>INDEX(Branch[Branch],MATCH(SOF[[#This Row],[Branch]],Branch[SortCode],0))</f>
        <v>Navan</v>
      </c>
      <c r="V2903">
        <v>990615</v>
      </c>
      <c r="W2903" t="str">
        <f t="shared" si="50"/>
        <v>87615270</v>
      </c>
    </row>
    <row r="2904" spans="1:23" x14ac:dyDescent="0.55000000000000004">
      <c r="A2904" s="21" t="b">
        <f>SOF[[#This Row],[RepDate]]='Monthly-Individual-Data'!A2909</f>
        <v>0</v>
      </c>
      <c r="B2904" s="21">
        <v>44593</v>
      </c>
      <c r="C2904" t="s">
        <v>272</v>
      </c>
      <c r="D2904" t="s">
        <v>183</v>
      </c>
      <c r="E2904">
        <v>58</v>
      </c>
      <c r="F2904" t="str">
        <f>INDEX(Branch[Area],MATCH(SOF[[#This Row],[Branch]],Branch[SortCode],0))</f>
        <v>North &amp; West</v>
      </c>
      <c r="G2904" t="str">
        <f>INDEX(Branch[Branch],MATCH(SOF[[#This Row],[Branch]],Branch[SortCode],0))</f>
        <v>Navan</v>
      </c>
      <c r="V2904">
        <v>990615</v>
      </c>
      <c r="W2904" t="str">
        <f t="shared" si="50"/>
        <v>87615270</v>
      </c>
    </row>
    <row r="2905" spans="1:23" x14ac:dyDescent="0.55000000000000004">
      <c r="A2905" s="21" t="b">
        <f>SOF[[#This Row],[RepDate]]='Monthly-Individual-Data'!A2910</f>
        <v>0</v>
      </c>
      <c r="B2905" s="21">
        <v>44593</v>
      </c>
      <c r="C2905" t="s">
        <v>269</v>
      </c>
      <c r="D2905" t="s">
        <v>109</v>
      </c>
      <c r="E2905">
        <v>143</v>
      </c>
      <c r="F2905" t="str">
        <f>INDEX(Branch[Area],MATCH(SOF[[#This Row],[Branch]],Branch[SortCode],0))</f>
        <v>North &amp; West</v>
      </c>
      <c r="G2905" t="str">
        <f>INDEX(Branch[Branch],MATCH(SOF[[#This Row],[Branch]],Branch[SortCode],0))</f>
        <v>Drogheda</v>
      </c>
      <c r="V2905">
        <v>990622</v>
      </c>
      <c r="W2905" t="str">
        <f t="shared" si="50"/>
        <v>84622300</v>
      </c>
    </row>
    <row r="2906" spans="1:23" x14ac:dyDescent="0.55000000000000004">
      <c r="A2906" s="21" t="b">
        <f>SOF[[#This Row],[RepDate]]='Monthly-Individual-Data'!A2911</f>
        <v>0</v>
      </c>
      <c r="B2906" s="21">
        <v>44593</v>
      </c>
      <c r="C2906" t="s">
        <v>269</v>
      </c>
      <c r="D2906" t="s">
        <v>169</v>
      </c>
      <c r="E2906">
        <v>160</v>
      </c>
      <c r="F2906" t="str">
        <f>INDEX(Branch[Area],MATCH(SOF[[#This Row],[Branch]],Branch[SortCode],0))</f>
        <v>North &amp; West</v>
      </c>
      <c r="G2906" t="str">
        <f>INDEX(Branch[Branch],MATCH(SOF[[#This Row],[Branch]],Branch[SortCode],0))</f>
        <v>Drogheda</v>
      </c>
      <c r="V2906">
        <v>990622</v>
      </c>
      <c r="W2906" t="str">
        <f t="shared" si="50"/>
        <v>84622300</v>
      </c>
    </row>
    <row r="2907" spans="1:23" x14ac:dyDescent="0.55000000000000004">
      <c r="A2907" s="21" t="b">
        <f>SOF[[#This Row],[RepDate]]='Monthly-Individual-Data'!A2912</f>
        <v>0</v>
      </c>
      <c r="B2907" s="21">
        <v>44593</v>
      </c>
      <c r="C2907" t="s">
        <v>269</v>
      </c>
      <c r="D2907" t="s">
        <v>171</v>
      </c>
      <c r="E2907">
        <v>20</v>
      </c>
      <c r="F2907" t="str">
        <f>INDEX(Branch[Area],MATCH(SOF[[#This Row],[Branch]],Branch[SortCode],0))</f>
        <v>North &amp; West</v>
      </c>
      <c r="G2907" t="str">
        <f>INDEX(Branch[Branch],MATCH(SOF[[#This Row],[Branch]],Branch[SortCode],0))</f>
        <v>Drogheda</v>
      </c>
      <c r="V2907">
        <v>990622</v>
      </c>
      <c r="W2907" t="str">
        <f t="shared" si="50"/>
        <v>84622300</v>
      </c>
    </row>
    <row r="2908" spans="1:23" x14ac:dyDescent="0.55000000000000004">
      <c r="A2908" s="21" t="b">
        <f>SOF[[#This Row],[RepDate]]='Monthly-Individual-Data'!A2913</f>
        <v>0</v>
      </c>
      <c r="B2908" s="21">
        <v>44593</v>
      </c>
      <c r="C2908" t="s">
        <v>269</v>
      </c>
      <c r="D2908" t="s">
        <v>174</v>
      </c>
      <c r="E2908">
        <v>99</v>
      </c>
      <c r="F2908" t="str">
        <f>INDEX(Branch[Area],MATCH(SOF[[#This Row],[Branch]],Branch[SortCode],0))</f>
        <v>North &amp; West</v>
      </c>
      <c r="G2908" t="str">
        <f>INDEX(Branch[Branch],MATCH(SOF[[#This Row],[Branch]],Branch[SortCode],0))</f>
        <v>Drogheda</v>
      </c>
      <c r="V2908">
        <v>990622</v>
      </c>
      <c r="W2908" t="str">
        <f t="shared" si="50"/>
        <v>84622300</v>
      </c>
    </row>
    <row r="2909" spans="1:23" x14ac:dyDescent="0.55000000000000004">
      <c r="A2909" s="21" t="b">
        <f>SOF[[#This Row],[RepDate]]='Monthly-Individual-Data'!A2914</f>
        <v>0</v>
      </c>
      <c r="B2909" s="21">
        <v>44593</v>
      </c>
      <c r="C2909" t="s">
        <v>274</v>
      </c>
      <c r="D2909" t="s">
        <v>109</v>
      </c>
      <c r="E2909">
        <v>1</v>
      </c>
      <c r="F2909" t="str">
        <f>INDEX(Branch[Area],MATCH(SOF[[#This Row],[Branch]],Branch[SortCode],0))</f>
        <v>North &amp; West</v>
      </c>
      <c r="G2909" t="str">
        <f>INDEX(Branch[Branch],MATCH(SOF[[#This Row],[Branch]],Branch[SortCode],0))</f>
        <v>Naas</v>
      </c>
      <c r="V2909">
        <v>990627</v>
      </c>
      <c r="W2909" t="str">
        <f t="shared" si="50"/>
        <v>89627250</v>
      </c>
    </row>
    <row r="2910" spans="1:23" x14ac:dyDescent="0.55000000000000004">
      <c r="A2910" s="21" t="b">
        <f>SOF[[#This Row],[RepDate]]='Monthly-Individual-Data'!A2915</f>
        <v>0</v>
      </c>
      <c r="B2910" s="21">
        <v>44593</v>
      </c>
      <c r="C2910" t="s">
        <v>274</v>
      </c>
      <c r="D2910" t="s">
        <v>168</v>
      </c>
      <c r="E2910">
        <v>137</v>
      </c>
      <c r="F2910" t="str">
        <f>INDEX(Branch[Area],MATCH(SOF[[#This Row],[Branch]],Branch[SortCode],0))</f>
        <v>North &amp; West</v>
      </c>
      <c r="G2910" t="str">
        <f>INDEX(Branch[Branch],MATCH(SOF[[#This Row],[Branch]],Branch[SortCode],0))</f>
        <v>Naas</v>
      </c>
      <c r="V2910">
        <v>990627</v>
      </c>
      <c r="W2910" t="str">
        <f t="shared" si="50"/>
        <v>89627250</v>
      </c>
    </row>
    <row r="2911" spans="1:23" x14ac:dyDescent="0.55000000000000004">
      <c r="A2911" s="21" t="b">
        <f>SOF[[#This Row],[RepDate]]='Monthly-Individual-Data'!A2916</f>
        <v>0</v>
      </c>
      <c r="B2911" s="21">
        <v>44593</v>
      </c>
      <c r="C2911" t="s">
        <v>274</v>
      </c>
      <c r="D2911" t="s">
        <v>169</v>
      </c>
      <c r="E2911">
        <v>79</v>
      </c>
      <c r="F2911" t="str">
        <f>INDEX(Branch[Area],MATCH(SOF[[#This Row],[Branch]],Branch[SortCode],0))</f>
        <v>North &amp; West</v>
      </c>
      <c r="G2911" t="str">
        <f>INDEX(Branch[Branch],MATCH(SOF[[#This Row],[Branch]],Branch[SortCode],0))</f>
        <v>Naas</v>
      </c>
      <c r="V2911">
        <v>990627</v>
      </c>
      <c r="W2911" t="str">
        <f t="shared" si="50"/>
        <v>89627250</v>
      </c>
    </row>
    <row r="2912" spans="1:23" x14ac:dyDescent="0.55000000000000004">
      <c r="A2912" s="21" t="b">
        <f>SOF[[#This Row],[RepDate]]='Monthly-Individual-Data'!A2917</f>
        <v>0</v>
      </c>
      <c r="B2912" s="21">
        <v>44593</v>
      </c>
      <c r="C2912" t="s">
        <v>274</v>
      </c>
      <c r="D2912" t="s">
        <v>171</v>
      </c>
      <c r="E2912">
        <v>121</v>
      </c>
      <c r="F2912" t="str">
        <f>INDEX(Branch[Area],MATCH(SOF[[#This Row],[Branch]],Branch[SortCode],0))</f>
        <v>North &amp; West</v>
      </c>
      <c r="G2912" t="str">
        <f>INDEX(Branch[Branch],MATCH(SOF[[#This Row],[Branch]],Branch[SortCode],0))</f>
        <v>Naas</v>
      </c>
      <c r="V2912">
        <v>990627</v>
      </c>
      <c r="W2912" t="str">
        <f t="shared" si="50"/>
        <v>89627250</v>
      </c>
    </row>
    <row r="2913" spans="1:23" x14ac:dyDescent="0.55000000000000004">
      <c r="A2913" s="21" t="b">
        <f>SOF[[#This Row],[RepDate]]='Monthly-Individual-Data'!A2918</f>
        <v>0</v>
      </c>
      <c r="B2913" s="21">
        <v>44593</v>
      </c>
      <c r="C2913" t="s">
        <v>274</v>
      </c>
      <c r="D2913" t="s">
        <v>172</v>
      </c>
      <c r="E2913">
        <v>126</v>
      </c>
      <c r="F2913" t="str">
        <f>INDEX(Branch[Area],MATCH(SOF[[#This Row],[Branch]],Branch[SortCode],0))</f>
        <v>North &amp; West</v>
      </c>
      <c r="G2913" t="str">
        <f>INDEX(Branch[Branch],MATCH(SOF[[#This Row],[Branch]],Branch[SortCode],0))</f>
        <v>Naas</v>
      </c>
      <c r="V2913">
        <v>990627</v>
      </c>
      <c r="W2913" t="str">
        <f t="shared" si="50"/>
        <v>89627250</v>
      </c>
    </row>
    <row r="2914" spans="1:23" x14ac:dyDescent="0.55000000000000004">
      <c r="A2914" s="21" t="b">
        <f>SOF[[#This Row],[RepDate]]='Monthly-Individual-Data'!A2919</f>
        <v>0</v>
      </c>
      <c r="B2914" s="21">
        <v>44593</v>
      </c>
      <c r="C2914" t="s">
        <v>274</v>
      </c>
      <c r="D2914" t="s">
        <v>173</v>
      </c>
      <c r="E2914">
        <v>140</v>
      </c>
      <c r="F2914" t="str">
        <f>INDEX(Branch[Area],MATCH(SOF[[#This Row],[Branch]],Branch[SortCode],0))</f>
        <v>North &amp; West</v>
      </c>
      <c r="G2914" t="str">
        <f>INDEX(Branch[Branch],MATCH(SOF[[#This Row],[Branch]],Branch[SortCode],0))</f>
        <v>Naas</v>
      </c>
      <c r="V2914">
        <v>990627</v>
      </c>
      <c r="W2914" t="str">
        <f t="shared" si="50"/>
        <v>89627250</v>
      </c>
    </row>
    <row r="2915" spans="1:23" x14ac:dyDescent="0.55000000000000004">
      <c r="A2915" s="21" t="b">
        <f>SOF[[#This Row],[RepDate]]='Monthly-Individual-Data'!A2920</f>
        <v>0</v>
      </c>
      <c r="B2915" s="21">
        <v>44593</v>
      </c>
      <c r="C2915" t="s">
        <v>274</v>
      </c>
      <c r="D2915" t="s">
        <v>174</v>
      </c>
      <c r="E2915">
        <v>80</v>
      </c>
      <c r="F2915" t="str">
        <f>INDEX(Branch[Area],MATCH(SOF[[#This Row],[Branch]],Branch[SortCode],0))</f>
        <v>North &amp; West</v>
      </c>
      <c r="G2915" t="str">
        <f>INDEX(Branch[Branch],MATCH(SOF[[#This Row],[Branch]],Branch[SortCode],0))</f>
        <v>Naas</v>
      </c>
      <c r="V2915">
        <v>990627</v>
      </c>
      <c r="W2915" t="str">
        <f t="shared" si="50"/>
        <v>89627250</v>
      </c>
    </row>
    <row r="2916" spans="1:23" x14ac:dyDescent="0.55000000000000004">
      <c r="A2916" s="21" t="b">
        <f>SOF[[#This Row],[RepDate]]='Monthly-Individual-Data'!A2921</f>
        <v>0</v>
      </c>
      <c r="B2916" s="21">
        <v>44593</v>
      </c>
      <c r="C2916" t="s">
        <v>274</v>
      </c>
      <c r="D2916" t="s">
        <v>175</v>
      </c>
      <c r="E2916">
        <v>99</v>
      </c>
      <c r="F2916" t="str">
        <f>INDEX(Branch[Area],MATCH(SOF[[#This Row],[Branch]],Branch[SortCode],0))</f>
        <v>North &amp; West</v>
      </c>
      <c r="G2916" t="str">
        <f>INDEX(Branch[Branch],MATCH(SOF[[#This Row],[Branch]],Branch[SortCode],0))</f>
        <v>Naas</v>
      </c>
      <c r="V2916">
        <v>990627</v>
      </c>
      <c r="W2916" t="str">
        <f t="shared" si="50"/>
        <v>89627250</v>
      </c>
    </row>
    <row r="2917" spans="1:23" x14ac:dyDescent="0.55000000000000004">
      <c r="A2917" s="21" t="b">
        <f>SOF[[#This Row],[RepDate]]='Monthly-Individual-Data'!A2922</f>
        <v>0</v>
      </c>
      <c r="B2917" s="21">
        <v>44593</v>
      </c>
      <c r="C2917" t="s">
        <v>274</v>
      </c>
      <c r="D2917" t="s">
        <v>177</v>
      </c>
      <c r="E2917">
        <v>148</v>
      </c>
      <c r="F2917" t="str">
        <f>INDEX(Branch[Area],MATCH(SOF[[#This Row],[Branch]],Branch[SortCode],0))</f>
        <v>North &amp; West</v>
      </c>
      <c r="G2917" t="str">
        <f>INDEX(Branch[Branch],MATCH(SOF[[#This Row],[Branch]],Branch[SortCode],0))</f>
        <v>Naas</v>
      </c>
      <c r="V2917">
        <v>990627</v>
      </c>
      <c r="W2917" t="str">
        <f t="shared" si="50"/>
        <v>89627250</v>
      </c>
    </row>
    <row r="2918" spans="1:23" x14ac:dyDescent="0.55000000000000004">
      <c r="A2918" s="21" t="b">
        <f>SOF[[#This Row],[RepDate]]='Monthly-Individual-Data'!A2923</f>
        <v>0</v>
      </c>
      <c r="B2918" s="21">
        <v>44593</v>
      </c>
      <c r="C2918" t="s">
        <v>274</v>
      </c>
      <c r="D2918" t="s">
        <v>179</v>
      </c>
      <c r="E2918">
        <v>77</v>
      </c>
      <c r="F2918" t="str">
        <f>INDEX(Branch[Area],MATCH(SOF[[#This Row],[Branch]],Branch[SortCode],0))</f>
        <v>North &amp; West</v>
      </c>
      <c r="G2918" t="str">
        <f>INDEX(Branch[Branch],MATCH(SOF[[#This Row],[Branch]],Branch[SortCode],0))</f>
        <v>Naas</v>
      </c>
      <c r="V2918">
        <v>990627</v>
      </c>
      <c r="W2918" t="str">
        <f t="shared" si="50"/>
        <v>89627250</v>
      </c>
    </row>
    <row r="2919" spans="1:23" x14ac:dyDescent="0.55000000000000004">
      <c r="A2919" s="21" t="b">
        <f>SOF[[#This Row],[RepDate]]='Monthly-Individual-Data'!A2924</f>
        <v>0</v>
      </c>
      <c r="B2919" s="21">
        <v>44593</v>
      </c>
      <c r="C2919" t="s">
        <v>274</v>
      </c>
      <c r="D2919" t="s">
        <v>180</v>
      </c>
      <c r="E2919">
        <v>24</v>
      </c>
      <c r="F2919" t="str">
        <f>INDEX(Branch[Area],MATCH(SOF[[#This Row],[Branch]],Branch[SortCode],0))</f>
        <v>North &amp; West</v>
      </c>
      <c r="G2919" t="str">
        <f>INDEX(Branch[Branch],MATCH(SOF[[#This Row],[Branch]],Branch[SortCode],0))</f>
        <v>Naas</v>
      </c>
      <c r="V2919">
        <v>990627</v>
      </c>
      <c r="W2919" t="str">
        <f t="shared" si="50"/>
        <v>89627250</v>
      </c>
    </row>
    <row r="2920" spans="1:23" x14ac:dyDescent="0.55000000000000004">
      <c r="A2920" s="21" t="b">
        <f>SOF[[#This Row],[RepDate]]='Monthly-Individual-Data'!A2925</f>
        <v>0</v>
      </c>
      <c r="B2920" s="21">
        <v>44593</v>
      </c>
      <c r="C2920" t="s">
        <v>274</v>
      </c>
      <c r="D2920" t="s">
        <v>183</v>
      </c>
      <c r="E2920">
        <v>7</v>
      </c>
      <c r="F2920" t="str">
        <f>INDEX(Branch[Area],MATCH(SOF[[#This Row],[Branch]],Branch[SortCode],0))</f>
        <v>North &amp; West</v>
      </c>
      <c r="G2920" t="str">
        <f>INDEX(Branch[Branch],MATCH(SOF[[#This Row],[Branch]],Branch[SortCode],0))</f>
        <v>Naas</v>
      </c>
      <c r="V2920">
        <v>990627</v>
      </c>
      <c r="W2920" t="str">
        <f t="shared" si="50"/>
        <v>89627250</v>
      </c>
    </row>
    <row r="2921" spans="1:23" x14ac:dyDescent="0.55000000000000004">
      <c r="A2921" s="21" t="b">
        <f>SOF[[#This Row],[RepDate]]='Monthly-Individual-Data'!A2926</f>
        <v>0</v>
      </c>
      <c r="B2921" s="21">
        <v>44593</v>
      </c>
      <c r="C2921" t="s">
        <v>280</v>
      </c>
      <c r="D2921" t="s">
        <v>109</v>
      </c>
      <c r="E2921">
        <v>158</v>
      </c>
      <c r="F2921" t="str">
        <f>INDEX(Branch[Area],MATCH(SOF[[#This Row],[Branch]],Branch[SortCode],0))</f>
        <v>North &amp; West</v>
      </c>
      <c r="G2921" t="str">
        <f>INDEX(Branch[Branch],MATCH(SOF[[#This Row],[Branch]],Branch[SortCode],0))</f>
        <v>Sligo</v>
      </c>
      <c r="V2921">
        <v>990628</v>
      </c>
      <c r="W2921" t="str">
        <f t="shared" si="50"/>
        <v>95628190</v>
      </c>
    </row>
    <row r="2922" spans="1:23" x14ac:dyDescent="0.55000000000000004">
      <c r="A2922" s="21" t="b">
        <f>SOF[[#This Row],[RepDate]]='Monthly-Individual-Data'!A2927</f>
        <v>0</v>
      </c>
      <c r="B2922" s="21">
        <v>44593</v>
      </c>
      <c r="C2922" t="s">
        <v>280</v>
      </c>
      <c r="D2922" t="s">
        <v>168</v>
      </c>
      <c r="E2922">
        <v>135</v>
      </c>
      <c r="F2922" t="str">
        <f>INDEX(Branch[Area],MATCH(SOF[[#This Row],[Branch]],Branch[SortCode],0))</f>
        <v>North &amp; West</v>
      </c>
      <c r="G2922" t="str">
        <f>INDEX(Branch[Branch],MATCH(SOF[[#This Row],[Branch]],Branch[SortCode],0))</f>
        <v>Sligo</v>
      </c>
      <c r="V2922">
        <v>990628</v>
      </c>
      <c r="W2922" t="str">
        <f t="shared" si="50"/>
        <v>95628190</v>
      </c>
    </row>
    <row r="2923" spans="1:23" x14ac:dyDescent="0.55000000000000004">
      <c r="A2923" s="21" t="b">
        <f>SOF[[#This Row],[RepDate]]='Monthly-Individual-Data'!A2928</f>
        <v>0</v>
      </c>
      <c r="B2923" s="21">
        <v>44593</v>
      </c>
      <c r="C2923" t="s">
        <v>280</v>
      </c>
      <c r="D2923" t="s">
        <v>169</v>
      </c>
      <c r="E2923">
        <v>16</v>
      </c>
      <c r="F2923" t="str">
        <f>INDEX(Branch[Area],MATCH(SOF[[#This Row],[Branch]],Branch[SortCode],0))</f>
        <v>North &amp; West</v>
      </c>
      <c r="G2923" t="str">
        <f>INDEX(Branch[Branch],MATCH(SOF[[#This Row],[Branch]],Branch[SortCode],0))</f>
        <v>Sligo</v>
      </c>
      <c r="V2923">
        <v>990628</v>
      </c>
      <c r="W2923" t="str">
        <f t="shared" si="50"/>
        <v>95628190</v>
      </c>
    </row>
    <row r="2924" spans="1:23" x14ac:dyDescent="0.55000000000000004">
      <c r="A2924" s="21" t="b">
        <f>SOF[[#This Row],[RepDate]]='Monthly-Individual-Data'!A2929</f>
        <v>0</v>
      </c>
      <c r="B2924" s="21">
        <v>44593</v>
      </c>
      <c r="C2924" t="s">
        <v>280</v>
      </c>
      <c r="D2924" t="s">
        <v>171</v>
      </c>
      <c r="E2924">
        <v>64</v>
      </c>
      <c r="F2924" t="str">
        <f>INDEX(Branch[Area],MATCH(SOF[[#This Row],[Branch]],Branch[SortCode],0))</f>
        <v>North &amp; West</v>
      </c>
      <c r="G2924" t="str">
        <f>INDEX(Branch[Branch],MATCH(SOF[[#This Row],[Branch]],Branch[SortCode],0))</f>
        <v>Sligo</v>
      </c>
      <c r="V2924">
        <v>990628</v>
      </c>
      <c r="W2924" t="str">
        <f t="shared" si="50"/>
        <v>95628190</v>
      </c>
    </row>
    <row r="2925" spans="1:23" x14ac:dyDescent="0.55000000000000004">
      <c r="A2925" s="21" t="b">
        <f>SOF[[#This Row],[RepDate]]='Monthly-Individual-Data'!A2930</f>
        <v>0</v>
      </c>
      <c r="B2925" s="21">
        <v>44593</v>
      </c>
      <c r="C2925" t="s">
        <v>280</v>
      </c>
      <c r="D2925" t="s">
        <v>174</v>
      </c>
      <c r="E2925">
        <v>145</v>
      </c>
      <c r="F2925" t="str">
        <f>INDEX(Branch[Area],MATCH(SOF[[#This Row],[Branch]],Branch[SortCode],0))</f>
        <v>North &amp; West</v>
      </c>
      <c r="G2925" t="str">
        <f>INDEX(Branch[Branch],MATCH(SOF[[#This Row],[Branch]],Branch[SortCode],0))</f>
        <v>Sligo</v>
      </c>
      <c r="V2925">
        <v>990628</v>
      </c>
      <c r="W2925" t="str">
        <f t="shared" si="50"/>
        <v>95628190</v>
      </c>
    </row>
    <row r="2926" spans="1:23" x14ac:dyDescent="0.55000000000000004">
      <c r="A2926" s="21" t="b">
        <f>SOF[[#This Row],[RepDate]]='Monthly-Individual-Data'!A2931</f>
        <v>0</v>
      </c>
      <c r="B2926" s="21">
        <v>44593</v>
      </c>
      <c r="C2926" t="s">
        <v>280</v>
      </c>
      <c r="D2926" t="s">
        <v>175</v>
      </c>
      <c r="E2926">
        <v>44</v>
      </c>
      <c r="F2926" t="str">
        <f>INDEX(Branch[Area],MATCH(SOF[[#This Row],[Branch]],Branch[SortCode],0))</f>
        <v>North &amp; West</v>
      </c>
      <c r="G2926" t="str">
        <f>INDEX(Branch[Branch],MATCH(SOF[[#This Row],[Branch]],Branch[SortCode],0))</f>
        <v>Sligo</v>
      </c>
      <c r="V2926">
        <v>990628</v>
      </c>
      <c r="W2926" t="str">
        <f t="shared" si="50"/>
        <v>95628190</v>
      </c>
    </row>
    <row r="2927" spans="1:23" x14ac:dyDescent="0.55000000000000004">
      <c r="A2927" s="21" t="b">
        <f>SOF[[#This Row],[RepDate]]='Monthly-Individual-Data'!A2932</f>
        <v>0</v>
      </c>
      <c r="B2927" s="21">
        <v>44593</v>
      </c>
      <c r="C2927" t="s">
        <v>280</v>
      </c>
      <c r="D2927" t="s">
        <v>179</v>
      </c>
      <c r="E2927">
        <v>3</v>
      </c>
      <c r="F2927" t="str">
        <f>INDEX(Branch[Area],MATCH(SOF[[#This Row],[Branch]],Branch[SortCode],0))</f>
        <v>North &amp; West</v>
      </c>
      <c r="G2927" t="str">
        <f>INDEX(Branch[Branch],MATCH(SOF[[#This Row],[Branch]],Branch[SortCode],0))</f>
        <v>Sligo</v>
      </c>
      <c r="V2927">
        <v>990628</v>
      </c>
      <c r="W2927" t="str">
        <f t="shared" si="50"/>
        <v>95628190</v>
      </c>
    </row>
    <row r="2928" spans="1:23" x14ac:dyDescent="0.55000000000000004">
      <c r="A2928" s="21" t="b">
        <f>SOF[[#This Row],[RepDate]]='Monthly-Individual-Data'!A2933</f>
        <v>0</v>
      </c>
      <c r="B2928" s="21">
        <v>44593</v>
      </c>
      <c r="C2928" t="s">
        <v>276</v>
      </c>
      <c r="D2928" t="s">
        <v>109</v>
      </c>
      <c r="E2928">
        <v>68</v>
      </c>
      <c r="F2928" t="str">
        <f>INDEX(Branch[Area],MATCH(SOF[[#This Row],[Branch]],Branch[SortCode],0))</f>
        <v>North &amp; West</v>
      </c>
      <c r="G2928" t="str">
        <f>INDEX(Branch[Branch],MATCH(SOF[[#This Row],[Branch]],Branch[SortCode],0))</f>
        <v>Maynooth</v>
      </c>
      <c r="V2928">
        <v>990643</v>
      </c>
      <c r="W2928" t="str">
        <f t="shared" si="50"/>
        <v>91643230</v>
      </c>
    </row>
    <row r="2929" spans="1:23" x14ac:dyDescent="0.55000000000000004">
      <c r="A2929" s="21" t="b">
        <f>SOF[[#This Row],[RepDate]]='Monthly-Individual-Data'!A2934</f>
        <v>0</v>
      </c>
      <c r="B2929" s="21">
        <v>44593</v>
      </c>
      <c r="C2929" t="s">
        <v>275</v>
      </c>
      <c r="D2929" t="s">
        <v>168</v>
      </c>
      <c r="E2929">
        <v>144</v>
      </c>
      <c r="F2929" t="str">
        <f>INDEX(Branch[Area],MATCH(SOF[[#This Row],[Branch]],Branch[SortCode],0))</f>
        <v>North &amp; West</v>
      </c>
      <c r="G2929" t="str">
        <f>INDEX(Branch[Branch],MATCH(SOF[[#This Row],[Branch]],Branch[SortCode],0))</f>
        <v>Newbridge</v>
      </c>
      <c r="V2929">
        <v>990645</v>
      </c>
      <c r="W2929" t="str">
        <f t="shared" si="50"/>
        <v>90645240</v>
      </c>
    </row>
    <row r="2930" spans="1:23" x14ac:dyDescent="0.55000000000000004">
      <c r="A2930" s="21" t="b">
        <f>SOF[[#This Row],[RepDate]]='Monthly-Individual-Data'!A2935</f>
        <v>0</v>
      </c>
      <c r="B2930" s="21">
        <v>44593</v>
      </c>
      <c r="C2930" t="s">
        <v>275</v>
      </c>
      <c r="D2930" t="s">
        <v>169</v>
      </c>
      <c r="E2930">
        <v>34</v>
      </c>
      <c r="F2930" t="str">
        <f>INDEX(Branch[Area],MATCH(SOF[[#This Row],[Branch]],Branch[SortCode],0))</f>
        <v>North &amp; West</v>
      </c>
      <c r="G2930" t="str">
        <f>INDEX(Branch[Branch],MATCH(SOF[[#This Row],[Branch]],Branch[SortCode],0))</f>
        <v>Newbridge</v>
      </c>
      <c r="V2930">
        <v>990645</v>
      </c>
      <c r="W2930" t="str">
        <f t="shared" si="50"/>
        <v>90645240</v>
      </c>
    </row>
    <row r="2931" spans="1:23" x14ac:dyDescent="0.55000000000000004">
      <c r="A2931" s="21" t="b">
        <f>SOF[[#This Row],[RepDate]]='Monthly-Individual-Data'!A2936</f>
        <v>0</v>
      </c>
      <c r="B2931" s="21">
        <v>44593</v>
      </c>
      <c r="C2931" t="s">
        <v>281</v>
      </c>
      <c r="D2931" t="s">
        <v>109</v>
      </c>
      <c r="E2931">
        <v>104</v>
      </c>
      <c r="F2931" t="str">
        <f>INDEX(Branch[Area],MATCH(SOF[[#This Row],[Branch]],Branch[SortCode],0))</f>
        <v>North &amp; West</v>
      </c>
      <c r="G2931" t="str">
        <f>INDEX(Branch[Branch],MATCH(SOF[[#This Row],[Branch]],Branch[SortCode],0))</f>
        <v>Letterkenny</v>
      </c>
      <c r="V2931">
        <v>990646</v>
      </c>
      <c r="W2931" t="str">
        <f t="shared" si="50"/>
        <v>96646180</v>
      </c>
    </row>
    <row r="2932" spans="1:23" x14ac:dyDescent="0.55000000000000004">
      <c r="A2932" s="21" t="b">
        <f>SOF[[#This Row],[RepDate]]='Monthly-Individual-Data'!A2937</f>
        <v>0</v>
      </c>
      <c r="B2932" s="21">
        <v>44593</v>
      </c>
      <c r="C2932" t="s">
        <v>281</v>
      </c>
      <c r="D2932" t="s">
        <v>168</v>
      </c>
      <c r="E2932">
        <v>65</v>
      </c>
      <c r="F2932" t="str">
        <f>INDEX(Branch[Area],MATCH(SOF[[#This Row],[Branch]],Branch[SortCode],0))</f>
        <v>North &amp; West</v>
      </c>
      <c r="G2932" t="str">
        <f>INDEX(Branch[Branch],MATCH(SOF[[#This Row],[Branch]],Branch[SortCode],0))</f>
        <v>Letterkenny</v>
      </c>
      <c r="V2932">
        <v>990646</v>
      </c>
      <c r="W2932" t="str">
        <f t="shared" si="50"/>
        <v>96646180</v>
      </c>
    </row>
    <row r="2933" spans="1:23" x14ac:dyDescent="0.55000000000000004">
      <c r="A2933" s="21" t="b">
        <f>SOF[[#This Row],[RepDate]]='Monthly-Individual-Data'!A2938</f>
        <v>0</v>
      </c>
      <c r="B2933" s="21">
        <v>44593</v>
      </c>
      <c r="C2933" t="s">
        <v>281</v>
      </c>
      <c r="D2933" t="s">
        <v>169</v>
      </c>
      <c r="E2933">
        <v>106</v>
      </c>
      <c r="F2933" t="str">
        <f>INDEX(Branch[Area],MATCH(SOF[[#This Row],[Branch]],Branch[SortCode],0))</f>
        <v>North &amp; West</v>
      </c>
      <c r="G2933" t="str">
        <f>INDEX(Branch[Branch],MATCH(SOF[[#This Row],[Branch]],Branch[SortCode],0))</f>
        <v>Letterkenny</v>
      </c>
      <c r="V2933">
        <v>990646</v>
      </c>
      <c r="W2933" t="str">
        <f t="shared" si="50"/>
        <v>96646180</v>
      </c>
    </row>
    <row r="2934" spans="1:23" x14ac:dyDescent="0.55000000000000004">
      <c r="A2934" s="21" t="b">
        <f>SOF[[#This Row],[RepDate]]='Monthly-Individual-Data'!A2939</f>
        <v>0</v>
      </c>
      <c r="B2934" s="21">
        <v>44593</v>
      </c>
      <c r="C2934" t="s">
        <v>281</v>
      </c>
      <c r="D2934" t="s">
        <v>172</v>
      </c>
      <c r="E2934">
        <v>148</v>
      </c>
      <c r="F2934" t="str">
        <f>INDEX(Branch[Area],MATCH(SOF[[#This Row],[Branch]],Branch[SortCode],0))</f>
        <v>North &amp; West</v>
      </c>
      <c r="G2934" t="str">
        <f>INDEX(Branch[Branch],MATCH(SOF[[#This Row],[Branch]],Branch[SortCode],0))</f>
        <v>Letterkenny</v>
      </c>
      <c r="V2934">
        <v>990646</v>
      </c>
      <c r="W2934" t="str">
        <f t="shared" si="50"/>
        <v>96646180</v>
      </c>
    </row>
    <row r="2935" spans="1:23" x14ac:dyDescent="0.55000000000000004">
      <c r="A2935" s="21" t="b">
        <f>SOF[[#This Row],[RepDate]]='Monthly-Individual-Data'!A2940</f>
        <v>0</v>
      </c>
      <c r="B2935" s="21">
        <v>44593</v>
      </c>
      <c r="C2935" t="s">
        <v>281</v>
      </c>
      <c r="D2935" t="s">
        <v>174</v>
      </c>
      <c r="E2935">
        <v>36</v>
      </c>
      <c r="F2935" t="str">
        <f>INDEX(Branch[Area],MATCH(SOF[[#This Row],[Branch]],Branch[SortCode],0))</f>
        <v>North &amp; West</v>
      </c>
      <c r="G2935" t="str">
        <f>INDEX(Branch[Branch],MATCH(SOF[[#This Row],[Branch]],Branch[SortCode],0))</f>
        <v>Letterkenny</v>
      </c>
      <c r="V2935">
        <v>990646</v>
      </c>
      <c r="W2935" t="str">
        <f t="shared" si="50"/>
        <v>96646180</v>
      </c>
    </row>
    <row r="2936" spans="1:23" x14ac:dyDescent="0.55000000000000004">
      <c r="A2936" s="21" t="b">
        <f>SOF[[#This Row],[RepDate]]='Monthly-Individual-Data'!A2941</f>
        <v>0</v>
      </c>
      <c r="B2936" s="21">
        <v>44593</v>
      </c>
      <c r="C2936" t="s">
        <v>281</v>
      </c>
      <c r="D2936" t="s">
        <v>175</v>
      </c>
      <c r="E2936">
        <v>152</v>
      </c>
      <c r="F2936" t="str">
        <f>INDEX(Branch[Area],MATCH(SOF[[#This Row],[Branch]],Branch[SortCode],0))</f>
        <v>North &amp; West</v>
      </c>
      <c r="G2936" t="str">
        <f>INDEX(Branch[Branch],MATCH(SOF[[#This Row],[Branch]],Branch[SortCode],0))</f>
        <v>Letterkenny</v>
      </c>
      <c r="V2936">
        <v>990646</v>
      </c>
      <c r="W2936" t="str">
        <f t="shared" si="50"/>
        <v>96646180</v>
      </c>
    </row>
    <row r="2937" spans="1:23" x14ac:dyDescent="0.55000000000000004">
      <c r="A2937" s="21" t="b">
        <f>SOF[[#This Row],[RepDate]]='Monthly-Individual-Data'!A2942</f>
        <v>0</v>
      </c>
      <c r="B2937" s="21">
        <v>44593</v>
      </c>
      <c r="C2937" t="s">
        <v>271</v>
      </c>
      <c r="D2937" t="s">
        <v>109</v>
      </c>
      <c r="E2937">
        <v>26</v>
      </c>
      <c r="F2937" t="str">
        <f>INDEX(Branch[Area],MATCH(SOF[[#This Row],[Branch]],Branch[SortCode],0))</f>
        <v>North &amp; West</v>
      </c>
      <c r="G2937" t="str">
        <f>INDEX(Branch[Branch],MATCH(SOF[[#This Row],[Branch]],Branch[SortCode],0))</f>
        <v>Cavan</v>
      </c>
      <c r="V2937">
        <v>990668</v>
      </c>
      <c r="W2937" t="str">
        <f t="shared" si="50"/>
        <v>86668280</v>
      </c>
    </row>
    <row r="2938" spans="1:23" x14ac:dyDescent="0.55000000000000004">
      <c r="A2938" s="21" t="b">
        <f>SOF[[#This Row],[RepDate]]='Monthly-Individual-Data'!A2943</f>
        <v>0</v>
      </c>
      <c r="B2938" s="21">
        <v>44593</v>
      </c>
      <c r="C2938" t="s">
        <v>273</v>
      </c>
      <c r="D2938" t="s">
        <v>169</v>
      </c>
      <c r="E2938">
        <v>132</v>
      </c>
      <c r="F2938" t="str">
        <f>INDEX(Branch[Area],MATCH(SOF[[#This Row],[Branch]],Branch[SortCode],0))</f>
        <v>North &amp; West</v>
      </c>
      <c r="G2938" t="str">
        <f>INDEX(Branch[Branch],MATCH(SOF[[#This Row],[Branch]],Branch[SortCode],0))</f>
        <v>Ashbourne</v>
      </c>
      <c r="V2938">
        <v>990671</v>
      </c>
      <c r="W2938" t="str">
        <f t="shared" si="50"/>
        <v>88671260</v>
      </c>
    </row>
    <row r="2939" spans="1:23" x14ac:dyDescent="0.55000000000000004">
      <c r="A2939" s="21" t="b">
        <f>SOF[[#This Row],[RepDate]]='Monthly-Individual-Data'!A2944</f>
        <v>0</v>
      </c>
      <c r="B2939" s="21">
        <v>44593</v>
      </c>
      <c r="C2939" t="s">
        <v>273</v>
      </c>
      <c r="D2939" t="s">
        <v>174</v>
      </c>
      <c r="E2939">
        <v>117</v>
      </c>
      <c r="F2939" t="str">
        <f>INDEX(Branch[Area],MATCH(SOF[[#This Row],[Branch]],Branch[SortCode],0))</f>
        <v>North &amp; West</v>
      </c>
      <c r="G2939" t="str">
        <f>INDEX(Branch[Branch],MATCH(SOF[[#This Row],[Branch]],Branch[SortCode],0))</f>
        <v>Ashbourne</v>
      </c>
      <c r="V2939">
        <v>990671</v>
      </c>
      <c r="W2939" t="str">
        <f t="shared" si="50"/>
        <v>88671260</v>
      </c>
    </row>
    <row r="2940" spans="1:23" x14ac:dyDescent="0.55000000000000004">
      <c r="A2940" s="21" t="b">
        <f>SOF[[#This Row],[RepDate]]='Monthly-Individual-Data'!A2945</f>
        <v>0</v>
      </c>
      <c r="B2940" s="21">
        <v>44593</v>
      </c>
      <c r="C2940" t="s">
        <v>278</v>
      </c>
      <c r="D2940" t="s">
        <v>109</v>
      </c>
      <c r="E2940">
        <v>112</v>
      </c>
      <c r="F2940" t="str">
        <f>INDEX(Branch[Area],MATCH(SOF[[#This Row],[Branch]],Branch[SortCode],0))</f>
        <v>North &amp; West</v>
      </c>
      <c r="G2940" t="str">
        <f>INDEX(Branch[Branch],MATCH(SOF[[#This Row],[Branch]],Branch[SortCode],0))</f>
        <v>Athlone</v>
      </c>
      <c r="V2940">
        <v>990718</v>
      </c>
      <c r="W2940" t="str">
        <f t="shared" si="50"/>
        <v>93718210</v>
      </c>
    </row>
    <row r="2941" spans="1:23" x14ac:dyDescent="0.55000000000000004">
      <c r="A2941" s="21" t="b">
        <f>SOF[[#This Row],[RepDate]]='Monthly-Individual-Data'!A2946</f>
        <v>0</v>
      </c>
      <c r="B2941" s="21">
        <v>44593</v>
      </c>
      <c r="C2941" t="s">
        <v>278</v>
      </c>
      <c r="D2941" t="s">
        <v>168</v>
      </c>
      <c r="E2941">
        <v>152</v>
      </c>
      <c r="F2941" t="str">
        <f>INDEX(Branch[Area],MATCH(SOF[[#This Row],[Branch]],Branch[SortCode],0))</f>
        <v>North &amp; West</v>
      </c>
      <c r="G2941" t="str">
        <f>INDEX(Branch[Branch],MATCH(SOF[[#This Row],[Branch]],Branch[SortCode],0))</f>
        <v>Athlone</v>
      </c>
      <c r="V2941">
        <v>990718</v>
      </c>
      <c r="W2941" t="str">
        <f t="shared" si="50"/>
        <v>93718210</v>
      </c>
    </row>
    <row r="2942" spans="1:23" x14ac:dyDescent="0.55000000000000004">
      <c r="A2942" s="21" t="b">
        <f>SOF[[#This Row],[RepDate]]='Monthly-Individual-Data'!A2947</f>
        <v>0</v>
      </c>
      <c r="B2942" s="21">
        <v>44593</v>
      </c>
      <c r="C2942" t="s">
        <v>278</v>
      </c>
      <c r="D2942" t="s">
        <v>169</v>
      </c>
      <c r="E2942">
        <v>73</v>
      </c>
      <c r="F2942" t="str">
        <f>INDEX(Branch[Area],MATCH(SOF[[#This Row],[Branch]],Branch[SortCode],0))</f>
        <v>North &amp; West</v>
      </c>
      <c r="G2942" t="str">
        <f>INDEX(Branch[Branch],MATCH(SOF[[#This Row],[Branch]],Branch[SortCode],0))</f>
        <v>Athlone</v>
      </c>
      <c r="V2942">
        <v>990718</v>
      </c>
      <c r="W2942" t="str">
        <f t="shared" si="50"/>
        <v>93718210</v>
      </c>
    </row>
    <row r="2943" spans="1:23" x14ac:dyDescent="0.55000000000000004">
      <c r="A2943" s="21" t="b">
        <f>SOF[[#This Row],[RepDate]]='Monthly-Individual-Data'!A2948</f>
        <v>0</v>
      </c>
      <c r="B2943" s="21">
        <v>44593</v>
      </c>
      <c r="C2943" t="s">
        <v>278</v>
      </c>
      <c r="D2943" t="s">
        <v>174</v>
      </c>
      <c r="E2943">
        <v>145</v>
      </c>
      <c r="F2943" t="str">
        <f>INDEX(Branch[Area],MATCH(SOF[[#This Row],[Branch]],Branch[SortCode],0))</f>
        <v>North &amp; West</v>
      </c>
      <c r="G2943" t="str">
        <f>INDEX(Branch[Branch],MATCH(SOF[[#This Row],[Branch]],Branch[SortCode],0))</f>
        <v>Athlone</v>
      </c>
      <c r="V2943">
        <v>990718</v>
      </c>
      <c r="W2943" t="str">
        <f t="shared" si="50"/>
        <v>93718210</v>
      </c>
    </row>
    <row r="2944" spans="1:23" x14ac:dyDescent="0.55000000000000004">
      <c r="A2944" s="21" t="b">
        <f>SOF[[#This Row],[RepDate]]='Monthly-Individual-Data'!A2949</f>
        <v>0</v>
      </c>
      <c r="B2944" s="21">
        <v>44593</v>
      </c>
      <c r="C2944" t="s">
        <v>298</v>
      </c>
      <c r="D2944" t="s">
        <v>109</v>
      </c>
      <c r="E2944">
        <v>36</v>
      </c>
      <c r="F2944" t="str">
        <f>INDEX(Branch[Area],MATCH(SOF[[#This Row],[Branch]],Branch[SortCode],0))</f>
        <v>North &amp; West</v>
      </c>
      <c r="G2944" t="str">
        <f>INDEX(Branch[Branch],MATCH(SOF[[#This Row],[Branch]],Branch[SortCode],0))</f>
        <v>Tullamore</v>
      </c>
      <c r="V2944">
        <v>990721</v>
      </c>
      <c r="W2944" t="str">
        <f t="shared" si="50"/>
        <v>11372110</v>
      </c>
    </row>
    <row r="2945" spans="1:23" x14ac:dyDescent="0.55000000000000004">
      <c r="A2945" s="21" t="b">
        <f>SOF[[#This Row],[RepDate]]='Monthly-Individual-Data'!A2950</f>
        <v>0</v>
      </c>
      <c r="B2945" s="21">
        <v>44593</v>
      </c>
      <c r="C2945" t="s">
        <v>298</v>
      </c>
      <c r="D2945" t="s">
        <v>169</v>
      </c>
      <c r="E2945">
        <v>140</v>
      </c>
      <c r="F2945" t="str">
        <f>INDEX(Branch[Area],MATCH(SOF[[#This Row],[Branch]],Branch[SortCode],0))</f>
        <v>North &amp; West</v>
      </c>
      <c r="G2945" t="str">
        <f>INDEX(Branch[Branch],MATCH(SOF[[#This Row],[Branch]],Branch[SortCode],0))</f>
        <v>Tullamore</v>
      </c>
      <c r="V2945">
        <v>990721</v>
      </c>
      <c r="W2945" t="str">
        <f t="shared" si="50"/>
        <v>11372110</v>
      </c>
    </row>
    <row r="2946" spans="1:23" x14ac:dyDescent="0.55000000000000004">
      <c r="A2946" s="21" t="b">
        <f>SOF[[#This Row],[RepDate]]='Monthly-Individual-Data'!A2951</f>
        <v>0</v>
      </c>
      <c r="B2946" s="21">
        <v>44593</v>
      </c>
      <c r="C2946" t="s">
        <v>298</v>
      </c>
      <c r="D2946" t="s">
        <v>171</v>
      </c>
      <c r="E2946">
        <v>122</v>
      </c>
      <c r="F2946" t="str">
        <f>INDEX(Branch[Area],MATCH(SOF[[#This Row],[Branch]],Branch[SortCode],0))</f>
        <v>North &amp; West</v>
      </c>
      <c r="G2946" t="str">
        <f>INDEX(Branch[Branch],MATCH(SOF[[#This Row],[Branch]],Branch[SortCode],0))</f>
        <v>Tullamore</v>
      </c>
      <c r="V2946">
        <v>990721</v>
      </c>
      <c r="W2946" t="str">
        <f t="shared" si="50"/>
        <v>11372110</v>
      </c>
    </row>
    <row r="2947" spans="1:23" x14ac:dyDescent="0.55000000000000004">
      <c r="A2947" s="21" t="b">
        <f>SOF[[#This Row],[RepDate]]='Monthly-Individual-Data'!A2952</f>
        <v>0</v>
      </c>
      <c r="B2947" s="21">
        <v>44593</v>
      </c>
      <c r="C2947" t="s">
        <v>298</v>
      </c>
      <c r="D2947" t="s">
        <v>174</v>
      </c>
      <c r="E2947">
        <v>119</v>
      </c>
      <c r="F2947" t="str">
        <f>INDEX(Branch[Area],MATCH(SOF[[#This Row],[Branch]],Branch[SortCode],0))</f>
        <v>North &amp; West</v>
      </c>
      <c r="G2947" t="str">
        <f>INDEX(Branch[Branch],MATCH(SOF[[#This Row],[Branch]],Branch[SortCode],0))</f>
        <v>Tullamore</v>
      </c>
      <c r="V2947">
        <v>990721</v>
      </c>
      <c r="W2947" t="str">
        <f t="shared" ref="W2947:W3010" si="51">VLOOKUP(V2947,R:S,2,0)</f>
        <v>11372110</v>
      </c>
    </row>
    <row r="2948" spans="1:23" x14ac:dyDescent="0.55000000000000004">
      <c r="A2948" s="21" t="b">
        <f>SOF[[#This Row],[RepDate]]='Monthly-Individual-Data'!A2953</f>
        <v>0</v>
      </c>
      <c r="B2948" s="21">
        <v>44593</v>
      </c>
      <c r="C2948" t="s">
        <v>298</v>
      </c>
      <c r="D2948" t="s">
        <v>175</v>
      </c>
      <c r="E2948">
        <v>14</v>
      </c>
      <c r="F2948" t="str">
        <f>INDEX(Branch[Area],MATCH(SOF[[#This Row],[Branch]],Branch[SortCode],0))</f>
        <v>North &amp; West</v>
      </c>
      <c r="G2948" t="str">
        <f>INDEX(Branch[Branch],MATCH(SOF[[#This Row],[Branch]],Branch[SortCode],0))</f>
        <v>Tullamore</v>
      </c>
      <c r="V2948">
        <v>990721</v>
      </c>
      <c r="W2948" t="str">
        <f t="shared" si="51"/>
        <v>11372110</v>
      </c>
    </row>
    <row r="2949" spans="1:23" x14ac:dyDescent="0.55000000000000004">
      <c r="A2949" s="21" t="b">
        <f>SOF[[#This Row],[RepDate]]='Monthly-Individual-Data'!A2954</f>
        <v>0</v>
      </c>
      <c r="B2949" s="21">
        <v>44593</v>
      </c>
      <c r="C2949" t="s">
        <v>296</v>
      </c>
      <c r="D2949" t="s">
        <v>109</v>
      </c>
      <c r="E2949">
        <v>63</v>
      </c>
      <c r="F2949" t="str">
        <f>INDEX(Branch[Area],MATCH(SOF[[#This Row],[Branch]],Branch[SortCode],0))</f>
        <v>North &amp; West</v>
      </c>
      <c r="G2949" t="str">
        <f>INDEX(Branch[Branch],MATCH(SOF[[#This Row],[Branch]],Branch[SortCode],0))</f>
        <v>Portlaoise</v>
      </c>
      <c r="V2949">
        <v>990722</v>
      </c>
      <c r="W2949" t="str">
        <f t="shared" si="51"/>
        <v>11172230</v>
      </c>
    </row>
    <row r="2950" spans="1:23" x14ac:dyDescent="0.55000000000000004">
      <c r="A2950" s="21" t="b">
        <f>SOF[[#This Row],[RepDate]]='Monthly-Individual-Data'!A2955</f>
        <v>0</v>
      </c>
      <c r="B2950" s="21">
        <v>44593</v>
      </c>
      <c r="C2950" t="s">
        <v>296</v>
      </c>
      <c r="D2950" t="s">
        <v>169</v>
      </c>
      <c r="E2950">
        <v>118</v>
      </c>
      <c r="F2950" t="str">
        <f>INDEX(Branch[Area],MATCH(SOF[[#This Row],[Branch]],Branch[SortCode],0))</f>
        <v>North &amp; West</v>
      </c>
      <c r="G2950" t="str">
        <f>INDEX(Branch[Branch],MATCH(SOF[[#This Row],[Branch]],Branch[SortCode],0))</f>
        <v>Portlaoise</v>
      </c>
      <c r="V2950">
        <v>990722</v>
      </c>
      <c r="W2950" t="str">
        <f t="shared" si="51"/>
        <v>11172230</v>
      </c>
    </row>
    <row r="2951" spans="1:23" x14ac:dyDescent="0.55000000000000004">
      <c r="A2951" s="21" t="b">
        <f>SOF[[#This Row],[RepDate]]='Monthly-Individual-Data'!A2956</f>
        <v>0</v>
      </c>
      <c r="B2951" s="21">
        <v>44593</v>
      </c>
      <c r="C2951" t="s">
        <v>296</v>
      </c>
      <c r="D2951" t="s">
        <v>174</v>
      </c>
      <c r="E2951">
        <v>129</v>
      </c>
      <c r="F2951" t="str">
        <f>INDEX(Branch[Area],MATCH(SOF[[#This Row],[Branch]],Branch[SortCode],0))</f>
        <v>North &amp; West</v>
      </c>
      <c r="G2951" t="str">
        <f>INDEX(Branch[Branch],MATCH(SOF[[#This Row],[Branch]],Branch[SortCode],0))</f>
        <v>Portlaoise</v>
      </c>
      <c r="V2951">
        <v>990722</v>
      </c>
      <c r="W2951" t="str">
        <f t="shared" si="51"/>
        <v>11172230</v>
      </c>
    </row>
    <row r="2952" spans="1:23" x14ac:dyDescent="0.55000000000000004">
      <c r="A2952" s="21" t="b">
        <f>SOF[[#This Row],[RepDate]]='Monthly-Individual-Data'!A2957</f>
        <v>0</v>
      </c>
      <c r="B2952" s="21">
        <v>44593</v>
      </c>
      <c r="C2952" t="s">
        <v>293</v>
      </c>
      <c r="D2952" t="s">
        <v>109</v>
      </c>
      <c r="E2952">
        <v>24</v>
      </c>
      <c r="F2952" t="str">
        <f>INDEX(Branch[Area],MATCH(SOF[[#This Row],[Branch]],Branch[SortCode],0))</f>
        <v>North &amp; West</v>
      </c>
      <c r="G2952" t="str">
        <f>INDEX(Branch[Branch],MATCH(SOF[[#This Row],[Branch]],Branch[SortCode],0))</f>
        <v>131 O'Connell St</v>
      </c>
      <c r="V2952">
        <v>990724</v>
      </c>
      <c r="W2952" t="str">
        <f t="shared" si="51"/>
        <v>10872460</v>
      </c>
    </row>
    <row r="2953" spans="1:23" x14ac:dyDescent="0.55000000000000004">
      <c r="A2953" s="21" t="b">
        <f>SOF[[#This Row],[RepDate]]='Monthly-Individual-Data'!A2958</f>
        <v>0</v>
      </c>
      <c r="B2953" s="21">
        <v>44593</v>
      </c>
      <c r="C2953" t="s">
        <v>293</v>
      </c>
      <c r="D2953" t="s">
        <v>168</v>
      </c>
      <c r="E2953">
        <v>8</v>
      </c>
      <c r="F2953" t="str">
        <f>INDEX(Branch[Area],MATCH(SOF[[#This Row],[Branch]],Branch[SortCode],0))</f>
        <v>North &amp; West</v>
      </c>
      <c r="G2953" t="str">
        <f>INDEX(Branch[Branch],MATCH(SOF[[#This Row],[Branch]],Branch[SortCode],0))</f>
        <v>131 O'Connell St</v>
      </c>
      <c r="V2953">
        <v>990724</v>
      </c>
      <c r="W2953" t="str">
        <f t="shared" si="51"/>
        <v>10872460</v>
      </c>
    </row>
    <row r="2954" spans="1:23" x14ac:dyDescent="0.55000000000000004">
      <c r="A2954" s="21" t="b">
        <f>SOF[[#This Row],[RepDate]]='Monthly-Individual-Data'!A2959</f>
        <v>0</v>
      </c>
      <c r="B2954" s="21">
        <v>44593</v>
      </c>
      <c r="C2954" t="s">
        <v>293</v>
      </c>
      <c r="D2954" t="s">
        <v>169</v>
      </c>
      <c r="E2954">
        <v>148</v>
      </c>
      <c r="F2954" t="str">
        <f>INDEX(Branch[Area],MATCH(SOF[[#This Row],[Branch]],Branch[SortCode],0))</f>
        <v>North &amp; West</v>
      </c>
      <c r="G2954" t="str">
        <f>INDEX(Branch[Branch],MATCH(SOF[[#This Row],[Branch]],Branch[SortCode],0))</f>
        <v>131 O'Connell St</v>
      </c>
      <c r="V2954">
        <v>990724</v>
      </c>
      <c r="W2954" t="str">
        <f t="shared" si="51"/>
        <v>10872460</v>
      </c>
    </row>
    <row r="2955" spans="1:23" x14ac:dyDescent="0.55000000000000004">
      <c r="A2955" s="21" t="b">
        <f>SOF[[#This Row],[RepDate]]='Monthly-Individual-Data'!A2960</f>
        <v>0</v>
      </c>
      <c r="B2955" s="21">
        <v>44593</v>
      </c>
      <c r="C2955" t="s">
        <v>293</v>
      </c>
      <c r="D2955" t="s">
        <v>171</v>
      </c>
      <c r="E2955">
        <v>47</v>
      </c>
      <c r="F2955" t="str">
        <f>INDEX(Branch[Area],MATCH(SOF[[#This Row],[Branch]],Branch[SortCode],0))</f>
        <v>North &amp; West</v>
      </c>
      <c r="G2955" t="str">
        <f>INDEX(Branch[Branch],MATCH(SOF[[#This Row],[Branch]],Branch[SortCode],0))</f>
        <v>131 O'Connell St</v>
      </c>
      <c r="V2955">
        <v>990724</v>
      </c>
      <c r="W2955" t="str">
        <f t="shared" si="51"/>
        <v>10872460</v>
      </c>
    </row>
    <row r="2956" spans="1:23" x14ac:dyDescent="0.55000000000000004">
      <c r="A2956" s="21" t="b">
        <f>SOF[[#This Row],[RepDate]]='Monthly-Individual-Data'!A2961</f>
        <v>0</v>
      </c>
      <c r="B2956" s="21">
        <v>44593</v>
      </c>
      <c r="C2956" t="s">
        <v>293</v>
      </c>
      <c r="D2956" t="s">
        <v>174</v>
      </c>
      <c r="E2956">
        <v>156</v>
      </c>
      <c r="F2956" t="str">
        <f>INDEX(Branch[Area],MATCH(SOF[[#This Row],[Branch]],Branch[SortCode],0))</f>
        <v>North &amp; West</v>
      </c>
      <c r="G2956" t="str">
        <f>INDEX(Branch[Branch],MATCH(SOF[[#This Row],[Branch]],Branch[SortCode],0))</f>
        <v>131 O'Connell St</v>
      </c>
      <c r="V2956">
        <v>990724</v>
      </c>
      <c r="W2956" t="str">
        <f t="shared" si="51"/>
        <v>10872460</v>
      </c>
    </row>
    <row r="2957" spans="1:23" x14ac:dyDescent="0.55000000000000004">
      <c r="A2957" s="21" t="b">
        <f>SOF[[#This Row],[RepDate]]='Monthly-Individual-Data'!A2962</f>
        <v>0</v>
      </c>
      <c r="B2957" s="21">
        <v>44593</v>
      </c>
      <c r="C2957" t="s">
        <v>293</v>
      </c>
      <c r="D2957" t="s">
        <v>175</v>
      </c>
      <c r="E2957">
        <v>102</v>
      </c>
      <c r="F2957" t="str">
        <f>INDEX(Branch[Area],MATCH(SOF[[#This Row],[Branch]],Branch[SortCode],0))</f>
        <v>North &amp; West</v>
      </c>
      <c r="G2957" t="str">
        <f>INDEX(Branch[Branch],MATCH(SOF[[#This Row],[Branch]],Branch[SortCode],0))</f>
        <v>131 O'Connell St</v>
      </c>
      <c r="V2957">
        <v>990724</v>
      </c>
      <c r="W2957" t="str">
        <f t="shared" si="51"/>
        <v>10872460</v>
      </c>
    </row>
    <row r="2958" spans="1:23" x14ac:dyDescent="0.55000000000000004">
      <c r="A2958" s="21" t="b">
        <f>SOF[[#This Row],[RepDate]]='Monthly-Individual-Data'!A2963</f>
        <v>0</v>
      </c>
      <c r="B2958" s="21">
        <v>44593</v>
      </c>
      <c r="C2958" t="s">
        <v>293</v>
      </c>
      <c r="D2958" t="s">
        <v>180</v>
      </c>
      <c r="E2958">
        <v>65</v>
      </c>
      <c r="F2958" t="str">
        <f>INDEX(Branch[Area],MATCH(SOF[[#This Row],[Branch]],Branch[SortCode],0))</f>
        <v>North &amp; West</v>
      </c>
      <c r="G2958" t="str">
        <f>INDEX(Branch[Branch],MATCH(SOF[[#This Row],[Branch]],Branch[SortCode],0))</f>
        <v>131 O'Connell St</v>
      </c>
      <c r="V2958">
        <v>990724</v>
      </c>
      <c r="W2958" t="str">
        <f t="shared" si="51"/>
        <v>10872460</v>
      </c>
    </row>
    <row r="2959" spans="1:23" x14ac:dyDescent="0.55000000000000004">
      <c r="A2959" s="21" t="b">
        <f>SOF[[#This Row],[RepDate]]='Monthly-Individual-Data'!A2964</f>
        <v>0</v>
      </c>
      <c r="B2959" s="21">
        <v>44593</v>
      </c>
      <c r="C2959" t="s">
        <v>293</v>
      </c>
      <c r="D2959" t="s">
        <v>182</v>
      </c>
      <c r="E2959">
        <v>49</v>
      </c>
      <c r="F2959" t="str">
        <f>INDEX(Branch[Area],MATCH(SOF[[#This Row],[Branch]],Branch[SortCode],0))</f>
        <v>North &amp; West</v>
      </c>
      <c r="G2959" t="str">
        <f>INDEX(Branch[Branch],MATCH(SOF[[#This Row],[Branch]],Branch[SortCode],0))</f>
        <v>131 O'Connell St</v>
      </c>
      <c r="V2959">
        <v>990724</v>
      </c>
      <c r="W2959" t="str">
        <f t="shared" si="51"/>
        <v>10872460</v>
      </c>
    </row>
    <row r="2960" spans="1:23" x14ac:dyDescent="0.55000000000000004">
      <c r="A2960" s="21" t="b">
        <f>SOF[[#This Row],[RepDate]]='Monthly-Individual-Data'!A2965</f>
        <v>0</v>
      </c>
      <c r="B2960" s="21">
        <v>44593</v>
      </c>
      <c r="C2960" t="s">
        <v>287</v>
      </c>
      <c r="D2960" t="s">
        <v>109</v>
      </c>
      <c r="E2960">
        <v>101</v>
      </c>
      <c r="F2960" t="str">
        <f>INDEX(Branch[Area],MATCH(SOF[[#This Row],[Branch]],Branch[SortCode],0))</f>
        <v>North &amp; West</v>
      </c>
      <c r="G2960" t="str">
        <f>INDEX(Branch[Branch],MATCH(SOF[[#This Row],[Branch]],Branch[SortCode],0))</f>
        <v>Eyre Square</v>
      </c>
      <c r="V2960">
        <v>990725</v>
      </c>
      <c r="W2960" t="str">
        <f t="shared" si="51"/>
        <v>10272512</v>
      </c>
    </row>
    <row r="2961" spans="1:23" x14ac:dyDescent="0.55000000000000004">
      <c r="A2961" s="21" t="b">
        <f>SOF[[#This Row],[RepDate]]='Monthly-Individual-Data'!A2966</f>
        <v>0</v>
      </c>
      <c r="B2961" s="21">
        <v>44593</v>
      </c>
      <c r="C2961" t="s">
        <v>295</v>
      </c>
      <c r="D2961" t="s">
        <v>109</v>
      </c>
      <c r="E2961">
        <v>116</v>
      </c>
      <c r="F2961" t="str">
        <f>INDEX(Branch[Area],MATCH(SOF[[#This Row],[Branch]],Branch[SortCode],0))</f>
        <v>North &amp; West</v>
      </c>
      <c r="G2961" t="str">
        <f>INDEX(Branch[Branch],MATCH(SOF[[#This Row],[Branch]],Branch[SortCode],0))</f>
        <v>Castletroy</v>
      </c>
      <c r="V2961">
        <v>990726</v>
      </c>
      <c r="W2961" t="str">
        <f t="shared" si="51"/>
        <v>11072640</v>
      </c>
    </row>
    <row r="2962" spans="1:23" x14ac:dyDescent="0.55000000000000004">
      <c r="A2962" s="21" t="b">
        <f>SOF[[#This Row],[RepDate]]='Monthly-Individual-Data'!A2967</f>
        <v>0</v>
      </c>
      <c r="B2962" s="21">
        <v>44593</v>
      </c>
      <c r="C2962" t="s">
        <v>291</v>
      </c>
      <c r="D2962" t="s">
        <v>109</v>
      </c>
      <c r="E2962">
        <v>148</v>
      </c>
      <c r="F2962" t="str">
        <f>INDEX(Branch[Area],MATCH(SOF[[#This Row],[Branch]],Branch[SortCode],0))</f>
        <v>North &amp; West</v>
      </c>
      <c r="G2962" t="str">
        <f>INDEX(Branch[Branch],MATCH(SOF[[#This Row],[Branch]],Branch[SortCode],0))</f>
        <v>Newcastlewest</v>
      </c>
      <c r="V2962">
        <v>990727</v>
      </c>
      <c r="W2962" t="str">
        <f t="shared" si="51"/>
        <v>10672780</v>
      </c>
    </row>
    <row r="2963" spans="1:23" x14ac:dyDescent="0.55000000000000004">
      <c r="A2963" s="21" t="b">
        <f>SOF[[#This Row],[RepDate]]='Monthly-Individual-Data'!A2968</f>
        <v>0</v>
      </c>
      <c r="B2963" s="21">
        <v>44593</v>
      </c>
      <c r="C2963" t="s">
        <v>291</v>
      </c>
      <c r="D2963" t="s">
        <v>169</v>
      </c>
      <c r="E2963">
        <v>112</v>
      </c>
      <c r="F2963" t="str">
        <f>INDEX(Branch[Area],MATCH(SOF[[#This Row],[Branch]],Branch[SortCode],0))</f>
        <v>North &amp; West</v>
      </c>
      <c r="G2963" t="str">
        <f>INDEX(Branch[Branch],MATCH(SOF[[#This Row],[Branch]],Branch[SortCode],0))</f>
        <v>Newcastlewest</v>
      </c>
      <c r="V2963">
        <v>990727</v>
      </c>
      <c r="W2963" t="str">
        <f t="shared" si="51"/>
        <v>10672780</v>
      </c>
    </row>
    <row r="2964" spans="1:23" x14ac:dyDescent="0.55000000000000004">
      <c r="A2964" s="21" t="b">
        <f>SOF[[#This Row],[RepDate]]='Monthly-Individual-Data'!A2969</f>
        <v>0</v>
      </c>
      <c r="B2964" s="21">
        <v>44593</v>
      </c>
      <c r="C2964" t="s">
        <v>291</v>
      </c>
      <c r="D2964" t="s">
        <v>175</v>
      </c>
      <c r="E2964">
        <v>111</v>
      </c>
      <c r="F2964" t="str">
        <f>INDEX(Branch[Area],MATCH(SOF[[#This Row],[Branch]],Branch[SortCode],0))</f>
        <v>North &amp; West</v>
      </c>
      <c r="G2964" t="str">
        <f>INDEX(Branch[Branch],MATCH(SOF[[#This Row],[Branch]],Branch[SortCode],0))</f>
        <v>Newcastlewest</v>
      </c>
      <c r="V2964">
        <v>990727</v>
      </c>
      <c r="W2964" t="str">
        <f t="shared" si="51"/>
        <v>10672780</v>
      </c>
    </row>
    <row r="2965" spans="1:23" x14ac:dyDescent="0.55000000000000004">
      <c r="A2965" s="21" t="b">
        <f>SOF[[#This Row],[RepDate]]='Monthly-Individual-Data'!A2970</f>
        <v>0</v>
      </c>
      <c r="B2965" s="21">
        <v>44593</v>
      </c>
      <c r="C2965" t="s">
        <v>291</v>
      </c>
      <c r="D2965" t="s">
        <v>182</v>
      </c>
      <c r="E2965">
        <v>80</v>
      </c>
      <c r="F2965" t="str">
        <f>INDEX(Branch[Area],MATCH(SOF[[#This Row],[Branch]],Branch[SortCode],0))</f>
        <v>North &amp; West</v>
      </c>
      <c r="G2965" t="str">
        <f>INDEX(Branch[Branch],MATCH(SOF[[#This Row],[Branch]],Branch[SortCode],0))</f>
        <v>Newcastlewest</v>
      </c>
      <c r="V2965">
        <v>990727</v>
      </c>
      <c r="W2965" t="str">
        <f t="shared" si="51"/>
        <v>10672780</v>
      </c>
    </row>
    <row r="2966" spans="1:23" x14ac:dyDescent="0.55000000000000004">
      <c r="A2966" s="21" t="b">
        <f>SOF[[#This Row],[RepDate]]='Monthly-Individual-Data'!A2971</f>
        <v>0</v>
      </c>
      <c r="B2966" s="21">
        <v>44593</v>
      </c>
      <c r="C2966" t="s">
        <v>290</v>
      </c>
      <c r="D2966" t="s">
        <v>109</v>
      </c>
      <c r="E2966">
        <v>148</v>
      </c>
      <c r="F2966" t="str">
        <f>INDEX(Branch[Area],MATCH(SOF[[#This Row],[Branch]],Branch[SortCode],0))</f>
        <v>North &amp; West</v>
      </c>
      <c r="G2966" t="str">
        <f>INDEX(Branch[Branch],MATCH(SOF[[#This Row],[Branch]],Branch[SortCode],0))</f>
        <v>Ennis</v>
      </c>
      <c r="V2966">
        <v>990728</v>
      </c>
      <c r="W2966" t="str">
        <f t="shared" si="51"/>
        <v>10572890</v>
      </c>
    </row>
    <row r="2967" spans="1:23" x14ac:dyDescent="0.55000000000000004">
      <c r="A2967" s="21" t="b">
        <f>SOF[[#This Row],[RepDate]]='Monthly-Individual-Data'!A2972</f>
        <v>0</v>
      </c>
      <c r="B2967" s="21">
        <v>44593</v>
      </c>
      <c r="C2967" t="s">
        <v>290</v>
      </c>
      <c r="D2967" t="s">
        <v>168</v>
      </c>
      <c r="E2967">
        <v>83</v>
      </c>
      <c r="F2967" t="str">
        <f>INDEX(Branch[Area],MATCH(SOF[[#This Row],[Branch]],Branch[SortCode],0))</f>
        <v>North &amp; West</v>
      </c>
      <c r="G2967" t="str">
        <f>INDEX(Branch[Branch],MATCH(SOF[[#This Row],[Branch]],Branch[SortCode],0))</f>
        <v>Ennis</v>
      </c>
      <c r="V2967">
        <v>990728</v>
      </c>
      <c r="W2967" t="str">
        <f t="shared" si="51"/>
        <v>10572890</v>
      </c>
    </row>
    <row r="2968" spans="1:23" x14ac:dyDescent="0.55000000000000004">
      <c r="A2968" s="21" t="b">
        <f>SOF[[#This Row],[RepDate]]='Monthly-Individual-Data'!A2973</f>
        <v>0</v>
      </c>
      <c r="B2968" s="21">
        <v>44593</v>
      </c>
      <c r="C2968" t="s">
        <v>290</v>
      </c>
      <c r="D2968" t="s">
        <v>169</v>
      </c>
      <c r="E2968">
        <v>153</v>
      </c>
      <c r="F2968" t="str">
        <f>INDEX(Branch[Area],MATCH(SOF[[#This Row],[Branch]],Branch[SortCode],0))</f>
        <v>North &amp; West</v>
      </c>
      <c r="G2968" t="str">
        <f>INDEX(Branch[Branch],MATCH(SOF[[#This Row],[Branch]],Branch[SortCode],0))</f>
        <v>Ennis</v>
      </c>
      <c r="V2968">
        <v>990728</v>
      </c>
      <c r="W2968" t="str">
        <f t="shared" si="51"/>
        <v>10572890</v>
      </c>
    </row>
    <row r="2969" spans="1:23" x14ac:dyDescent="0.55000000000000004">
      <c r="A2969" s="21" t="b">
        <f>SOF[[#This Row],[RepDate]]='Monthly-Individual-Data'!A2974</f>
        <v>0</v>
      </c>
      <c r="B2969" s="21">
        <v>44593</v>
      </c>
      <c r="C2969" t="s">
        <v>290</v>
      </c>
      <c r="D2969" t="s">
        <v>171</v>
      </c>
      <c r="E2969">
        <v>140</v>
      </c>
      <c r="F2969" t="str">
        <f>INDEX(Branch[Area],MATCH(SOF[[#This Row],[Branch]],Branch[SortCode],0))</f>
        <v>North &amp; West</v>
      </c>
      <c r="G2969" t="str">
        <f>INDEX(Branch[Branch],MATCH(SOF[[#This Row],[Branch]],Branch[SortCode],0))</f>
        <v>Ennis</v>
      </c>
      <c r="V2969">
        <v>990728</v>
      </c>
      <c r="W2969" t="str">
        <f t="shared" si="51"/>
        <v>10572890</v>
      </c>
    </row>
    <row r="2970" spans="1:23" x14ac:dyDescent="0.55000000000000004">
      <c r="A2970" s="21" t="b">
        <f>SOF[[#This Row],[RepDate]]='Monthly-Individual-Data'!A2975</f>
        <v>0</v>
      </c>
      <c r="B2970" s="21">
        <v>44593</v>
      </c>
      <c r="C2970" t="s">
        <v>290</v>
      </c>
      <c r="D2970" t="s">
        <v>174</v>
      </c>
      <c r="E2970">
        <v>152</v>
      </c>
      <c r="F2970" t="str">
        <f>INDEX(Branch[Area],MATCH(SOF[[#This Row],[Branch]],Branch[SortCode],0))</f>
        <v>North &amp; West</v>
      </c>
      <c r="G2970" t="str">
        <f>INDEX(Branch[Branch],MATCH(SOF[[#This Row],[Branch]],Branch[SortCode],0))</f>
        <v>Ennis</v>
      </c>
      <c r="V2970">
        <v>990728</v>
      </c>
      <c r="W2970" t="str">
        <f t="shared" si="51"/>
        <v>10572890</v>
      </c>
    </row>
    <row r="2971" spans="1:23" x14ac:dyDescent="0.55000000000000004">
      <c r="A2971" s="21" t="b">
        <f>SOF[[#This Row],[RepDate]]='Monthly-Individual-Data'!A2976</f>
        <v>0</v>
      </c>
      <c r="B2971" s="21">
        <v>44593</v>
      </c>
      <c r="C2971" t="s">
        <v>290</v>
      </c>
      <c r="D2971" t="s">
        <v>175</v>
      </c>
      <c r="E2971">
        <v>124</v>
      </c>
      <c r="F2971" t="str">
        <f>INDEX(Branch[Area],MATCH(SOF[[#This Row],[Branch]],Branch[SortCode],0))</f>
        <v>North &amp; West</v>
      </c>
      <c r="G2971" t="str">
        <f>INDEX(Branch[Branch],MATCH(SOF[[#This Row],[Branch]],Branch[SortCode],0))</f>
        <v>Ennis</v>
      </c>
      <c r="V2971">
        <v>990728</v>
      </c>
      <c r="W2971" t="str">
        <f t="shared" si="51"/>
        <v>10572890</v>
      </c>
    </row>
    <row r="2972" spans="1:23" x14ac:dyDescent="0.55000000000000004">
      <c r="A2972" s="21" t="b">
        <f>SOF[[#This Row],[RepDate]]='Monthly-Individual-Data'!A2977</f>
        <v>0</v>
      </c>
      <c r="B2972" s="21">
        <v>44593</v>
      </c>
      <c r="C2972" t="s">
        <v>290</v>
      </c>
      <c r="D2972" t="s">
        <v>179</v>
      </c>
      <c r="E2972">
        <v>19</v>
      </c>
      <c r="F2972" t="str">
        <f>INDEX(Branch[Area],MATCH(SOF[[#This Row],[Branch]],Branch[SortCode],0))</f>
        <v>North &amp; West</v>
      </c>
      <c r="G2972" t="str">
        <f>INDEX(Branch[Branch],MATCH(SOF[[#This Row],[Branch]],Branch[SortCode],0))</f>
        <v>Ennis</v>
      </c>
      <c r="V2972">
        <v>990728</v>
      </c>
      <c r="W2972" t="str">
        <f t="shared" si="51"/>
        <v>10572890</v>
      </c>
    </row>
    <row r="2973" spans="1:23" x14ac:dyDescent="0.55000000000000004">
      <c r="A2973" s="21" t="b">
        <f>SOF[[#This Row],[RepDate]]='Monthly-Individual-Data'!A2978</f>
        <v>0</v>
      </c>
      <c r="B2973" s="21">
        <v>44593</v>
      </c>
      <c r="C2973" t="s">
        <v>290</v>
      </c>
      <c r="D2973" t="s">
        <v>180</v>
      </c>
      <c r="E2973">
        <v>129</v>
      </c>
      <c r="F2973" t="str">
        <f>INDEX(Branch[Area],MATCH(SOF[[#This Row],[Branch]],Branch[SortCode],0))</f>
        <v>North &amp; West</v>
      </c>
      <c r="G2973" t="str">
        <f>INDEX(Branch[Branch],MATCH(SOF[[#This Row],[Branch]],Branch[SortCode],0))</f>
        <v>Ennis</v>
      </c>
      <c r="V2973">
        <v>990728</v>
      </c>
      <c r="W2973" t="str">
        <f t="shared" si="51"/>
        <v>10572890</v>
      </c>
    </row>
    <row r="2974" spans="1:23" x14ac:dyDescent="0.55000000000000004">
      <c r="A2974" s="21" t="b">
        <f>SOF[[#This Row],[RepDate]]='Monthly-Individual-Data'!A2979</f>
        <v>0</v>
      </c>
      <c r="B2974" s="21">
        <v>44593</v>
      </c>
      <c r="C2974" t="s">
        <v>285</v>
      </c>
      <c r="D2974" t="s">
        <v>109</v>
      </c>
      <c r="E2974">
        <v>79</v>
      </c>
      <c r="F2974" t="str">
        <f>INDEX(Branch[Area],MATCH(SOF[[#This Row],[Branch]],Branch[SortCode],0))</f>
        <v>North &amp; West</v>
      </c>
      <c r="G2974" t="str">
        <f>INDEX(Branch[Branch],MATCH(SOF[[#This Row],[Branch]],Branch[SortCode],0))</f>
        <v>Castlebar</v>
      </c>
      <c r="V2974">
        <v>990729</v>
      </c>
      <c r="W2974" t="str">
        <f t="shared" si="51"/>
        <v>10072914</v>
      </c>
    </row>
    <row r="2975" spans="1:23" x14ac:dyDescent="0.55000000000000004">
      <c r="A2975" s="21" t="b">
        <f>SOF[[#This Row],[RepDate]]='Monthly-Individual-Data'!A2980</f>
        <v>0</v>
      </c>
      <c r="B2975" s="21">
        <v>44593</v>
      </c>
      <c r="C2975" t="s">
        <v>285</v>
      </c>
      <c r="D2975" t="s">
        <v>169</v>
      </c>
      <c r="E2975">
        <v>149</v>
      </c>
      <c r="F2975" t="str">
        <f>INDEX(Branch[Area],MATCH(SOF[[#This Row],[Branch]],Branch[SortCode],0))</f>
        <v>North &amp; West</v>
      </c>
      <c r="G2975" t="str">
        <f>INDEX(Branch[Branch],MATCH(SOF[[#This Row],[Branch]],Branch[SortCode],0))</f>
        <v>Castlebar</v>
      </c>
      <c r="V2975">
        <v>990729</v>
      </c>
      <c r="W2975" t="str">
        <f t="shared" si="51"/>
        <v>10072914</v>
      </c>
    </row>
    <row r="2976" spans="1:23" x14ac:dyDescent="0.55000000000000004">
      <c r="A2976" s="21" t="b">
        <f>SOF[[#This Row],[RepDate]]='Monthly-Individual-Data'!A2981</f>
        <v>0</v>
      </c>
      <c r="B2976" s="21">
        <v>44593</v>
      </c>
      <c r="C2976" t="s">
        <v>285</v>
      </c>
      <c r="D2976" t="s">
        <v>171</v>
      </c>
      <c r="E2976">
        <v>11</v>
      </c>
      <c r="F2976" t="str">
        <f>INDEX(Branch[Area],MATCH(SOF[[#This Row],[Branch]],Branch[SortCode],0))</f>
        <v>North &amp; West</v>
      </c>
      <c r="G2976" t="str">
        <f>INDEX(Branch[Branch],MATCH(SOF[[#This Row],[Branch]],Branch[SortCode],0))</f>
        <v>Castlebar</v>
      </c>
      <c r="V2976">
        <v>990729</v>
      </c>
      <c r="W2976" t="str">
        <f t="shared" si="51"/>
        <v>10072914</v>
      </c>
    </row>
    <row r="2977" spans="1:23" x14ac:dyDescent="0.55000000000000004">
      <c r="A2977" s="21" t="b">
        <f>SOF[[#This Row],[RepDate]]='Monthly-Individual-Data'!A2982</f>
        <v>0</v>
      </c>
      <c r="B2977" s="21">
        <v>44593</v>
      </c>
      <c r="C2977" t="s">
        <v>285</v>
      </c>
      <c r="D2977" t="s">
        <v>182</v>
      </c>
      <c r="E2977">
        <v>46</v>
      </c>
      <c r="F2977" t="str">
        <f>INDEX(Branch[Area],MATCH(SOF[[#This Row],[Branch]],Branch[SortCode],0))</f>
        <v>North &amp; West</v>
      </c>
      <c r="G2977" t="str">
        <f>INDEX(Branch[Branch],MATCH(SOF[[#This Row],[Branch]],Branch[SortCode],0))</f>
        <v>Castlebar</v>
      </c>
      <c r="V2977">
        <v>990729</v>
      </c>
      <c r="W2977" t="str">
        <f t="shared" si="51"/>
        <v>10072914</v>
      </c>
    </row>
    <row r="2978" spans="1:23" x14ac:dyDescent="0.55000000000000004">
      <c r="A2978" s="21" t="b">
        <f>SOF[[#This Row],[RepDate]]='Monthly-Individual-Data'!A2983</f>
        <v>0</v>
      </c>
      <c r="B2978" s="21">
        <v>44593</v>
      </c>
      <c r="C2978" t="s">
        <v>284</v>
      </c>
      <c r="D2978" t="s">
        <v>109</v>
      </c>
      <c r="E2978">
        <v>144</v>
      </c>
      <c r="F2978" t="str">
        <f>INDEX(Branch[Area],MATCH(SOF[[#This Row],[Branch]],Branch[SortCode],0))</f>
        <v>North &amp; West</v>
      </c>
      <c r="G2978" t="str">
        <f>INDEX(Branch[Branch],MATCH(SOF[[#This Row],[Branch]],Branch[SortCode],0))</f>
        <v>Ballina</v>
      </c>
      <c r="V2978">
        <v>990730</v>
      </c>
      <c r="W2978" t="str">
        <f t="shared" si="51"/>
        <v>99730150</v>
      </c>
    </row>
    <row r="2979" spans="1:23" x14ac:dyDescent="0.55000000000000004">
      <c r="A2979" s="21" t="b">
        <f>SOF[[#This Row],[RepDate]]='Monthly-Individual-Data'!A2984</f>
        <v>0</v>
      </c>
      <c r="B2979" s="21">
        <v>44593</v>
      </c>
      <c r="C2979" t="s">
        <v>284</v>
      </c>
      <c r="D2979" t="s">
        <v>168</v>
      </c>
      <c r="E2979">
        <v>105</v>
      </c>
      <c r="F2979" t="str">
        <f>INDEX(Branch[Area],MATCH(SOF[[#This Row],[Branch]],Branch[SortCode],0))</f>
        <v>North &amp; West</v>
      </c>
      <c r="G2979" t="str">
        <f>INDEX(Branch[Branch],MATCH(SOF[[#This Row],[Branch]],Branch[SortCode],0))</f>
        <v>Ballina</v>
      </c>
      <c r="V2979">
        <v>990730</v>
      </c>
      <c r="W2979" t="str">
        <f t="shared" si="51"/>
        <v>99730150</v>
      </c>
    </row>
    <row r="2980" spans="1:23" x14ac:dyDescent="0.55000000000000004">
      <c r="A2980" s="21" t="b">
        <f>SOF[[#This Row],[RepDate]]='Monthly-Individual-Data'!A2985</f>
        <v>0</v>
      </c>
      <c r="B2980" s="21">
        <v>44593</v>
      </c>
      <c r="C2980" t="s">
        <v>284</v>
      </c>
      <c r="D2980" t="s">
        <v>169</v>
      </c>
      <c r="E2980">
        <v>133</v>
      </c>
      <c r="F2980" t="str">
        <f>INDEX(Branch[Area],MATCH(SOF[[#This Row],[Branch]],Branch[SortCode],0))</f>
        <v>North &amp; West</v>
      </c>
      <c r="G2980" t="str">
        <f>INDEX(Branch[Branch],MATCH(SOF[[#This Row],[Branch]],Branch[SortCode],0))</f>
        <v>Ballina</v>
      </c>
      <c r="V2980">
        <v>990730</v>
      </c>
      <c r="W2980" t="str">
        <f t="shared" si="51"/>
        <v>99730150</v>
      </c>
    </row>
    <row r="2981" spans="1:23" x14ac:dyDescent="0.55000000000000004">
      <c r="A2981" s="21" t="b">
        <f>SOF[[#This Row],[RepDate]]='Monthly-Individual-Data'!A2986</f>
        <v>0</v>
      </c>
      <c r="B2981" s="21">
        <v>44593</v>
      </c>
      <c r="C2981" t="s">
        <v>284</v>
      </c>
      <c r="D2981" t="s">
        <v>175</v>
      </c>
      <c r="E2981">
        <v>28</v>
      </c>
      <c r="F2981" t="str">
        <f>INDEX(Branch[Area],MATCH(SOF[[#This Row],[Branch]],Branch[SortCode],0))</f>
        <v>North &amp; West</v>
      </c>
      <c r="G2981" t="str">
        <f>INDEX(Branch[Branch],MATCH(SOF[[#This Row],[Branch]],Branch[SortCode],0))</f>
        <v>Ballina</v>
      </c>
      <c r="V2981">
        <v>990730</v>
      </c>
      <c r="W2981" t="str">
        <f t="shared" si="51"/>
        <v>99730150</v>
      </c>
    </row>
    <row r="2982" spans="1:23" x14ac:dyDescent="0.55000000000000004">
      <c r="A2982" s="21" t="b">
        <f>SOF[[#This Row],[RepDate]]='Monthly-Individual-Data'!A2987</f>
        <v>0</v>
      </c>
      <c r="B2982" s="21">
        <v>44593</v>
      </c>
      <c r="C2982" t="s">
        <v>284</v>
      </c>
      <c r="D2982" t="s">
        <v>182</v>
      </c>
      <c r="E2982">
        <v>4</v>
      </c>
      <c r="F2982" t="str">
        <f>INDEX(Branch[Area],MATCH(SOF[[#This Row],[Branch]],Branch[SortCode],0))</f>
        <v>North &amp; West</v>
      </c>
      <c r="G2982" t="str">
        <f>INDEX(Branch[Branch],MATCH(SOF[[#This Row],[Branch]],Branch[SortCode],0))</f>
        <v>Ballina</v>
      </c>
      <c r="V2982">
        <v>990730</v>
      </c>
      <c r="W2982" t="str">
        <f t="shared" si="51"/>
        <v>99730150</v>
      </c>
    </row>
    <row r="2983" spans="1:23" x14ac:dyDescent="0.55000000000000004">
      <c r="A2983" s="21" t="b">
        <f>SOF[[#This Row],[RepDate]]='Monthly-Individual-Data'!A2988</f>
        <v>0</v>
      </c>
      <c r="B2983" s="21">
        <v>44593</v>
      </c>
      <c r="C2983" t="s">
        <v>277</v>
      </c>
      <c r="D2983" t="s">
        <v>109</v>
      </c>
      <c r="E2983">
        <v>151</v>
      </c>
      <c r="F2983" t="str">
        <f>INDEX(Branch[Area],MATCH(SOF[[#This Row],[Branch]],Branch[SortCode],0))</f>
        <v>North &amp; West</v>
      </c>
      <c r="G2983" t="str">
        <f>INDEX(Branch[Branch],MATCH(SOF[[#This Row],[Branch]],Branch[SortCode],0))</f>
        <v>Longford</v>
      </c>
      <c r="V2983">
        <v>990731</v>
      </c>
      <c r="W2983" t="str">
        <f t="shared" si="51"/>
        <v>92731220</v>
      </c>
    </row>
    <row r="2984" spans="1:23" x14ac:dyDescent="0.55000000000000004">
      <c r="A2984" s="21" t="b">
        <f>SOF[[#This Row],[RepDate]]='Monthly-Individual-Data'!A2989</f>
        <v>0</v>
      </c>
      <c r="B2984" s="21">
        <v>44593</v>
      </c>
      <c r="C2984" t="s">
        <v>297</v>
      </c>
      <c r="D2984" t="s">
        <v>109</v>
      </c>
      <c r="E2984">
        <v>11</v>
      </c>
      <c r="F2984" t="str">
        <f>INDEX(Branch[Area],MATCH(SOF[[#This Row],[Branch]],Branch[SortCode],0))</f>
        <v>North &amp; West</v>
      </c>
      <c r="G2984" t="str">
        <f>INDEX(Branch[Branch],MATCH(SOF[[#This Row],[Branch]],Branch[SortCode],0))</f>
        <v>Mullingar</v>
      </c>
      <c r="V2984">
        <v>990733</v>
      </c>
      <c r="W2984" t="str">
        <f t="shared" si="51"/>
        <v>11273320</v>
      </c>
    </row>
    <row r="2985" spans="1:23" x14ac:dyDescent="0.55000000000000004">
      <c r="A2985" s="21" t="b">
        <f>SOF[[#This Row],[RepDate]]='Monthly-Individual-Data'!A2990</f>
        <v>0</v>
      </c>
      <c r="B2985" s="21">
        <v>44593</v>
      </c>
      <c r="C2985" t="s">
        <v>297</v>
      </c>
      <c r="D2985" t="s">
        <v>168</v>
      </c>
      <c r="E2985">
        <v>130</v>
      </c>
      <c r="F2985" t="str">
        <f>INDEX(Branch[Area],MATCH(SOF[[#This Row],[Branch]],Branch[SortCode],0))</f>
        <v>North &amp; West</v>
      </c>
      <c r="G2985" t="str">
        <f>INDEX(Branch[Branch],MATCH(SOF[[#This Row],[Branch]],Branch[SortCode],0))</f>
        <v>Mullingar</v>
      </c>
      <c r="V2985">
        <v>990733</v>
      </c>
      <c r="W2985" t="str">
        <f t="shared" si="51"/>
        <v>11273320</v>
      </c>
    </row>
    <row r="2986" spans="1:23" x14ac:dyDescent="0.55000000000000004">
      <c r="A2986" s="21" t="b">
        <f>SOF[[#This Row],[RepDate]]='Monthly-Individual-Data'!A2991</f>
        <v>0</v>
      </c>
      <c r="B2986" s="21">
        <v>44593</v>
      </c>
      <c r="C2986" t="s">
        <v>297</v>
      </c>
      <c r="D2986" t="s">
        <v>169</v>
      </c>
      <c r="E2986">
        <v>100</v>
      </c>
      <c r="F2986" t="str">
        <f>INDEX(Branch[Area],MATCH(SOF[[#This Row],[Branch]],Branch[SortCode],0))</f>
        <v>North &amp; West</v>
      </c>
      <c r="G2986" t="str">
        <f>INDEX(Branch[Branch],MATCH(SOF[[#This Row],[Branch]],Branch[SortCode],0))</f>
        <v>Mullingar</v>
      </c>
      <c r="V2986">
        <v>990733</v>
      </c>
      <c r="W2986" t="str">
        <f t="shared" si="51"/>
        <v>11273320</v>
      </c>
    </row>
    <row r="2987" spans="1:23" x14ac:dyDescent="0.55000000000000004">
      <c r="A2987" s="21" t="b">
        <f>SOF[[#This Row],[RepDate]]='Monthly-Individual-Data'!A2992</f>
        <v>0</v>
      </c>
      <c r="B2987" s="21">
        <v>44593</v>
      </c>
      <c r="C2987" t="s">
        <v>297</v>
      </c>
      <c r="D2987" t="s">
        <v>171</v>
      </c>
      <c r="E2987">
        <v>88</v>
      </c>
      <c r="F2987" t="str">
        <f>INDEX(Branch[Area],MATCH(SOF[[#This Row],[Branch]],Branch[SortCode],0))</f>
        <v>North &amp; West</v>
      </c>
      <c r="G2987" t="str">
        <f>INDEX(Branch[Branch],MATCH(SOF[[#This Row],[Branch]],Branch[SortCode],0))</f>
        <v>Mullingar</v>
      </c>
      <c r="V2987">
        <v>990733</v>
      </c>
      <c r="W2987" t="str">
        <f t="shared" si="51"/>
        <v>11273320</v>
      </c>
    </row>
    <row r="2988" spans="1:23" x14ac:dyDescent="0.55000000000000004">
      <c r="A2988" s="21" t="b">
        <f>SOF[[#This Row],[RepDate]]='Monthly-Individual-Data'!A2993</f>
        <v>0</v>
      </c>
      <c r="B2988" s="21">
        <v>44593</v>
      </c>
      <c r="C2988" t="s">
        <v>297</v>
      </c>
      <c r="D2988" t="s">
        <v>172</v>
      </c>
      <c r="E2988">
        <v>155</v>
      </c>
      <c r="F2988" t="str">
        <f>INDEX(Branch[Area],MATCH(SOF[[#This Row],[Branch]],Branch[SortCode],0))</f>
        <v>North &amp; West</v>
      </c>
      <c r="G2988" t="str">
        <f>INDEX(Branch[Branch],MATCH(SOF[[#This Row],[Branch]],Branch[SortCode],0))</f>
        <v>Mullingar</v>
      </c>
      <c r="V2988">
        <v>990733</v>
      </c>
      <c r="W2988" t="str">
        <f t="shared" si="51"/>
        <v>11273320</v>
      </c>
    </row>
    <row r="2989" spans="1:23" x14ac:dyDescent="0.55000000000000004">
      <c r="A2989" s="21" t="b">
        <f>SOF[[#This Row],[RepDate]]='Monthly-Individual-Data'!A2994</f>
        <v>0</v>
      </c>
      <c r="B2989" s="21">
        <v>44593</v>
      </c>
      <c r="C2989" t="s">
        <v>297</v>
      </c>
      <c r="D2989" t="s">
        <v>174</v>
      </c>
      <c r="E2989">
        <v>49</v>
      </c>
      <c r="F2989" t="str">
        <f>INDEX(Branch[Area],MATCH(SOF[[#This Row],[Branch]],Branch[SortCode],0))</f>
        <v>North &amp; West</v>
      </c>
      <c r="G2989" t="str">
        <f>INDEX(Branch[Branch],MATCH(SOF[[#This Row],[Branch]],Branch[SortCode],0))</f>
        <v>Mullingar</v>
      </c>
      <c r="V2989">
        <v>990733</v>
      </c>
      <c r="W2989" t="str">
        <f t="shared" si="51"/>
        <v>11273320</v>
      </c>
    </row>
    <row r="2990" spans="1:23" x14ac:dyDescent="0.55000000000000004">
      <c r="A2990" s="21" t="b">
        <f>SOF[[#This Row],[RepDate]]='Monthly-Individual-Data'!A2995</f>
        <v>0</v>
      </c>
      <c r="B2990" s="21">
        <v>44593</v>
      </c>
      <c r="C2990" t="s">
        <v>297</v>
      </c>
      <c r="D2990" t="s">
        <v>175</v>
      </c>
      <c r="E2990">
        <v>105</v>
      </c>
      <c r="F2990" t="str">
        <f>INDEX(Branch[Area],MATCH(SOF[[#This Row],[Branch]],Branch[SortCode],0))</f>
        <v>North &amp; West</v>
      </c>
      <c r="G2990" t="str">
        <f>INDEX(Branch[Branch],MATCH(SOF[[#This Row],[Branch]],Branch[SortCode],0))</f>
        <v>Mullingar</v>
      </c>
      <c r="V2990">
        <v>990733</v>
      </c>
      <c r="W2990" t="str">
        <f t="shared" si="51"/>
        <v>11273320</v>
      </c>
    </row>
    <row r="2991" spans="1:23" x14ac:dyDescent="0.55000000000000004">
      <c r="A2991" s="21" t="b">
        <f>SOF[[#This Row],[RepDate]]='Monthly-Individual-Data'!A2996</f>
        <v>0</v>
      </c>
      <c r="B2991" s="21">
        <v>44593</v>
      </c>
      <c r="C2991" t="s">
        <v>288</v>
      </c>
      <c r="D2991" t="s">
        <v>109</v>
      </c>
      <c r="E2991">
        <v>45</v>
      </c>
      <c r="F2991" t="str">
        <f>INDEX(Branch[Area],MATCH(SOF[[#This Row],[Branch]],Branch[SortCode],0))</f>
        <v>North &amp; West</v>
      </c>
      <c r="G2991" t="str">
        <f>INDEX(Branch[Branch],MATCH(SOF[[#This Row],[Branch]],Branch[SortCode],0))</f>
        <v>Galway SC</v>
      </c>
      <c r="V2991">
        <v>990742</v>
      </c>
      <c r="W2991" t="str">
        <f t="shared" si="51"/>
        <v>10374211</v>
      </c>
    </row>
    <row r="2992" spans="1:23" x14ac:dyDescent="0.55000000000000004">
      <c r="A2992" s="21" t="b">
        <f>SOF[[#This Row],[RepDate]]='Monthly-Individual-Data'!A2997</f>
        <v>0</v>
      </c>
      <c r="B2992" s="21">
        <v>44593</v>
      </c>
      <c r="C2992" t="s">
        <v>288</v>
      </c>
      <c r="D2992" t="s">
        <v>168</v>
      </c>
      <c r="E2992">
        <v>13</v>
      </c>
      <c r="F2992" t="str">
        <f>INDEX(Branch[Area],MATCH(SOF[[#This Row],[Branch]],Branch[SortCode],0))</f>
        <v>North &amp; West</v>
      </c>
      <c r="G2992" t="str">
        <f>INDEX(Branch[Branch],MATCH(SOF[[#This Row],[Branch]],Branch[SortCode],0))</f>
        <v>Galway SC</v>
      </c>
      <c r="V2992">
        <v>990742</v>
      </c>
      <c r="W2992" t="str">
        <f t="shared" si="51"/>
        <v>10374211</v>
      </c>
    </row>
    <row r="2993" spans="1:23" x14ac:dyDescent="0.55000000000000004">
      <c r="A2993" s="21" t="b">
        <f>SOF[[#This Row],[RepDate]]='Monthly-Individual-Data'!A2998</f>
        <v>0</v>
      </c>
      <c r="B2993" s="21">
        <v>44593</v>
      </c>
      <c r="C2993" t="s">
        <v>288</v>
      </c>
      <c r="D2993" t="s">
        <v>169</v>
      </c>
      <c r="E2993">
        <v>116</v>
      </c>
      <c r="F2993" t="str">
        <f>INDEX(Branch[Area],MATCH(SOF[[#This Row],[Branch]],Branch[SortCode],0))</f>
        <v>North &amp; West</v>
      </c>
      <c r="G2993" t="str">
        <f>INDEX(Branch[Branch],MATCH(SOF[[#This Row],[Branch]],Branch[SortCode],0))</f>
        <v>Galway SC</v>
      </c>
      <c r="V2993">
        <v>990742</v>
      </c>
      <c r="W2993" t="str">
        <f t="shared" si="51"/>
        <v>10374211</v>
      </c>
    </row>
    <row r="2994" spans="1:23" x14ac:dyDescent="0.55000000000000004">
      <c r="A2994" s="21" t="b">
        <f>SOF[[#This Row],[RepDate]]='Monthly-Individual-Data'!A2999</f>
        <v>0</v>
      </c>
      <c r="B2994" s="21">
        <v>44593</v>
      </c>
      <c r="C2994" t="s">
        <v>288</v>
      </c>
      <c r="D2994" t="s">
        <v>171</v>
      </c>
      <c r="E2994">
        <v>140</v>
      </c>
      <c r="F2994" t="str">
        <f>INDEX(Branch[Area],MATCH(SOF[[#This Row],[Branch]],Branch[SortCode],0))</f>
        <v>North &amp; West</v>
      </c>
      <c r="G2994" t="str">
        <f>INDEX(Branch[Branch],MATCH(SOF[[#This Row],[Branch]],Branch[SortCode],0))</f>
        <v>Galway SC</v>
      </c>
      <c r="V2994">
        <v>990742</v>
      </c>
      <c r="W2994" t="str">
        <f t="shared" si="51"/>
        <v>10374211</v>
      </c>
    </row>
    <row r="2995" spans="1:23" x14ac:dyDescent="0.55000000000000004">
      <c r="A2995" s="21" t="b">
        <f>SOF[[#This Row],[RepDate]]='Monthly-Individual-Data'!A3000</f>
        <v>0</v>
      </c>
      <c r="B2995" s="21">
        <v>44593</v>
      </c>
      <c r="C2995" t="s">
        <v>283</v>
      </c>
      <c r="D2995" t="s">
        <v>169</v>
      </c>
      <c r="E2995">
        <v>92</v>
      </c>
      <c r="F2995" t="str">
        <f>INDEX(Branch[Area],MATCH(SOF[[#This Row],[Branch]],Branch[SortCode],0))</f>
        <v>North &amp; West</v>
      </c>
      <c r="G2995" t="str">
        <f>INDEX(Branch[Branch],MATCH(SOF[[#This Row],[Branch]],Branch[SortCode],0))</f>
        <v>Roscommon</v>
      </c>
      <c r="V2995">
        <v>990745</v>
      </c>
      <c r="W2995" t="str">
        <f t="shared" si="51"/>
        <v>98745160</v>
      </c>
    </row>
    <row r="2996" spans="1:23" x14ac:dyDescent="0.55000000000000004">
      <c r="A2996" s="21" t="b">
        <f>SOF[[#This Row],[RepDate]]='Monthly-Individual-Data'!A3001</f>
        <v>0</v>
      </c>
      <c r="B2996" s="21">
        <v>44593</v>
      </c>
      <c r="C2996" t="s">
        <v>283</v>
      </c>
      <c r="D2996" t="s">
        <v>174</v>
      </c>
      <c r="E2996">
        <v>79</v>
      </c>
      <c r="F2996" t="str">
        <f>INDEX(Branch[Area],MATCH(SOF[[#This Row],[Branch]],Branch[SortCode],0))</f>
        <v>North &amp; West</v>
      </c>
      <c r="G2996" t="str">
        <f>INDEX(Branch[Branch],MATCH(SOF[[#This Row],[Branch]],Branch[SortCode],0))</f>
        <v>Roscommon</v>
      </c>
      <c r="V2996">
        <v>990745</v>
      </c>
      <c r="W2996" t="str">
        <f t="shared" si="51"/>
        <v>98745160</v>
      </c>
    </row>
    <row r="2997" spans="1:23" x14ac:dyDescent="0.55000000000000004">
      <c r="A2997" s="21" t="b">
        <f>SOF[[#This Row],[RepDate]]='Monthly-Individual-Data'!A3002</f>
        <v>0</v>
      </c>
      <c r="B2997" s="21">
        <v>44593</v>
      </c>
      <c r="C2997" t="s">
        <v>283</v>
      </c>
      <c r="D2997" t="s">
        <v>175</v>
      </c>
      <c r="E2997">
        <v>57</v>
      </c>
      <c r="F2997" t="str">
        <f>INDEX(Branch[Area],MATCH(SOF[[#This Row],[Branch]],Branch[SortCode],0))</f>
        <v>North &amp; West</v>
      </c>
      <c r="G2997" t="str">
        <f>INDEX(Branch[Branch],MATCH(SOF[[#This Row],[Branch]],Branch[SortCode],0))</f>
        <v>Roscommon</v>
      </c>
      <c r="V2997">
        <v>990745</v>
      </c>
      <c r="W2997" t="str">
        <f t="shared" si="51"/>
        <v>98745160</v>
      </c>
    </row>
    <row r="2998" spans="1:23" x14ac:dyDescent="0.55000000000000004">
      <c r="A2998" s="21" t="b">
        <f>SOF[[#This Row],[RepDate]]='Monthly-Individual-Data'!A3003</f>
        <v>0</v>
      </c>
      <c r="B2998" s="21">
        <v>44593</v>
      </c>
      <c r="C2998" t="s">
        <v>292</v>
      </c>
      <c r="D2998" t="s">
        <v>109</v>
      </c>
      <c r="E2998">
        <v>145</v>
      </c>
      <c r="F2998" t="str">
        <f>INDEX(Branch[Area],MATCH(SOF[[#This Row],[Branch]],Branch[SortCode],0))</f>
        <v>North &amp; West</v>
      </c>
      <c r="G2998" t="str">
        <f>INDEX(Branch[Branch],MATCH(SOF[[#This Row],[Branch]],Branch[SortCode],0))</f>
        <v>Dooradoyle</v>
      </c>
      <c r="V2998">
        <v>990751</v>
      </c>
      <c r="W2998" t="str">
        <f t="shared" si="51"/>
        <v>10775170</v>
      </c>
    </row>
    <row r="2999" spans="1:23" x14ac:dyDescent="0.55000000000000004">
      <c r="A2999" s="21" t="b">
        <f>SOF[[#This Row],[RepDate]]='Monthly-Individual-Data'!A3004</f>
        <v>0</v>
      </c>
      <c r="B2999" s="21">
        <v>44621</v>
      </c>
      <c r="C2999" t="s">
        <v>270</v>
      </c>
      <c r="D2999" t="s">
        <v>109</v>
      </c>
      <c r="E2999">
        <v>68</v>
      </c>
      <c r="F2999" t="str">
        <f>INDEX(Branch[Area],MATCH(SOF[[#This Row],[Branch]],Branch[SortCode],0))</f>
        <v>North &amp; West</v>
      </c>
      <c r="G2999" t="str">
        <f>INDEX(Branch[Branch],MATCH(SOF[[#This Row],[Branch]],Branch[SortCode],0))</f>
        <v>Monaghan</v>
      </c>
      <c r="V2999">
        <v>990613</v>
      </c>
      <c r="W2999" t="str">
        <f t="shared" si="51"/>
        <v>85613290</v>
      </c>
    </row>
    <row r="3000" spans="1:23" x14ac:dyDescent="0.55000000000000004">
      <c r="A3000" s="21" t="b">
        <f>SOF[[#This Row],[RepDate]]='Monthly-Individual-Data'!A3005</f>
        <v>0</v>
      </c>
      <c r="B3000" s="21">
        <v>44621</v>
      </c>
      <c r="C3000" t="s">
        <v>270</v>
      </c>
      <c r="D3000" t="s">
        <v>169</v>
      </c>
      <c r="E3000">
        <v>58</v>
      </c>
      <c r="F3000" t="str">
        <f>INDEX(Branch[Area],MATCH(SOF[[#This Row],[Branch]],Branch[SortCode],0))</f>
        <v>North &amp; West</v>
      </c>
      <c r="G3000" t="str">
        <f>INDEX(Branch[Branch],MATCH(SOF[[#This Row],[Branch]],Branch[SortCode],0))</f>
        <v>Monaghan</v>
      </c>
      <c r="V3000">
        <v>990613</v>
      </c>
      <c r="W3000" t="str">
        <f t="shared" si="51"/>
        <v>85613290</v>
      </c>
    </row>
    <row r="3001" spans="1:23" x14ac:dyDescent="0.55000000000000004">
      <c r="A3001" s="21" t="b">
        <f>SOF[[#This Row],[RepDate]]='Monthly-Individual-Data'!A3006</f>
        <v>0</v>
      </c>
      <c r="B3001" s="21">
        <v>44621</v>
      </c>
      <c r="C3001" t="s">
        <v>267</v>
      </c>
      <c r="D3001" t="s">
        <v>109</v>
      </c>
      <c r="E3001">
        <v>27</v>
      </c>
      <c r="F3001" t="str">
        <f>INDEX(Branch[Area],MATCH(SOF[[#This Row],[Branch]],Branch[SortCode],0))</f>
        <v>North &amp; West</v>
      </c>
      <c r="G3001" t="str">
        <f>INDEX(Branch[Branch],MATCH(SOF[[#This Row],[Branch]],Branch[SortCode],0))</f>
        <v>Dundalk</v>
      </c>
      <c r="V3001">
        <v>990614</v>
      </c>
      <c r="W3001" t="str">
        <f t="shared" si="51"/>
        <v>82614320</v>
      </c>
    </row>
    <row r="3002" spans="1:23" x14ac:dyDescent="0.55000000000000004">
      <c r="A3002" s="21" t="b">
        <f>SOF[[#This Row],[RepDate]]='Monthly-Individual-Data'!A3007</f>
        <v>0</v>
      </c>
      <c r="B3002" s="21">
        <v>44621</v>
      </c>
      <c r="C3002" t="s">
        <v>267</v>
      </c>
      <c r="D3002" t="s">
        <v>168</v>
      </c>
      <c r="E3002">
        <v>8</v>
      </c>
      <c r="F3002" t="str">
        <f>INDEX(Branch[Area],MATCH(SOF[[#This Row],[Branch]],Branch[SortCode],0))</f>
        <v>North &amp; West</v>
      </c>
      <c r="G3002" t="str">
        <f>INDEX(Branch[Branch],MATCH(SOF[[#This Row],[Branch]],Branch[SortCode],0))</f>
        <v>Dundalk</v>
      </c>
      <c r="V3002">
        <v>990614</v>
      </c>
      <c r="W3002" t="str">
        <f t="shared" si="51"/>
        <v>82614320</v>
      </c>
    </row>
    <row r="3003" spans="1:23" x14ac:dyDescent="0.55000000000000004">
      <c r="A3003" s="21" t="b">
        <f>SOF[[#This Row],[RepDate]]='Monthly-Individual-Data'!A3008</f>
        <v>0</v>
      </c>
      <c r="B3003" s="21">
        <v>44621</v>
      </c>
      <c r="C3003" t="s">
        <v>267</v>
      </c>
      <c r="D3003" t="s">
        <v>169</v>
      </c>
      <c r="E3003">
        <v>148</v>
      </c>
      <c r="F3003" t="str">
        <f>INDEX(Branch[Area],MATCH(SOF[[#This Row],[Branch]],Branch[SortCode],0))</f>
        <v>North &amp; West</v>
      </c>
      <c r="G3003" t="str">
        <f>INDEX(Branch[Branch],MATCH(SOF[[#This Row],[Branch]],Branch[SortCode],0))</f>
        <v>Dundalk</v>
      </c>
      <c r="V3003">
        <v>990614</v>
      </c>
      <c r="W3003" t="str">
        <f t="shared" si="51"/>
        <v>82614320</v>
      </c>
    </row>
    <row r="3004" spans="1:23" x14ac:dyDescent="0.55000000000000004">
      <c r="A3004" s="21" t="b">
        <f>SOF[[#This Row],[RepDate]]='Monthly-Individual-Data'!A3009</f>
        <v>0</v>
      </c>
      <c r="B3004" s="21">
        <v>44621</v>
      </c>
      <c r="C3004" t="s">
        <v>267</v>
      </c>
      <c r="D3004" t="s">
        <v>171</v>
      </c>
      <c r="E3004">
        <v>84</v>
      </c>
      <c r="F3004" t="str">
        <f>INDEX(Branch[Area],MATCH(SOF[[#This Row],[Branch]],Branch[SortCode],0))</f>
        <v>North &amp; West</v>
      </c>
      <c r="G3004" t="str">
        <f>INDEX(Branch[Branch],MATCH(SOF[[#This Row],[Branch]],Branch[SortCode],0))</f>
        <v>Dundalk</v>
      </c>
      <c r="V3004">
        <v>990614</v>
      </c>
      <c r="W3004" t="str">
        <f t="shared" si="51"/>
        <v>82614320</v>
      </c>
    </row>
    <row r="3005" spans="1:23" x14ac:dyDescent="0.55000000000000004">
      <c r="A3005" s="21" t="b">
        <f>SOF[[#This Row],[RepDate]]='Monthly-Individual-Data'!A3010</f>
        <v>0</v>
      </c>
      <c r="B3005" s="21">
        <v>44621</v>
      </c>
      <c r="C3005" t="s">
        <v>267</v>
      </c>
      <c r="D3005" t="s">
        <v>174</v>
      </c>
      <c r="E3005">
        <v>56</v>
      </c>
      <c r="F3005" t="str">
        <f>INDEX(Branch[Area],MATCH(SOF[[#This Row],[Branch]],Branch[SortCode],0))</f>
        <v>North &amp; West</v>
      </c>
      <c r="G3005" t="str">
        <f>INDEX(Branch[Branch],MATCH(SOF[[#This Row],[Branch]],Branch[SortCode],0))</f>
        <v>Dundalk</v>
      </c>
      <c r="V3005">
        <v>990614</v>
      </c>
      <c r="W3005" t="str">
        <f t="shared" si="51"/>
        <v>82614320</v>
      </c>
    </row>
    <row r="3006" spans="1:23" x14ac:dyDescent="0.55000000000000004">
      <c r="A3006" s="21" t="b">
        <f>SOF[[#This Row],[RepDate]]='Monthly-Individual-Data'!A3011</f>
        <v>0</v>
      </c>
      <c r="B3006" s="21">
        <v>44621</v>
      </c>
      <c r="C3006" t="s">
        <v>272</v>
      </c>
      <c r="D3006" t="s">
        <v>109</v>
      </c>
      <c r="E3006">
        <v>132</v>
      </c>
      <c r="F3006" t="str">
        <f>INDEX(Branch[Area],MATCH(SOF[[#This Row],[Branch]],Branch[SortCode],0))</f>
        <v>North &amp; West</v>
      </c>
      <c r="G3006" t="str">
        <f>INDEX(Branch[Branch],MATCH(SOF[[#This Row],[Branch]],Branch[SortCode],0))</f>
        <v>Navan</v>
      </c>
      <c r="V3006">
        <v>990615</v>
      </c>
      <c r="W3006" t="str">
        <f t="shared" si="51"/>
        <v>87615270</v>
      </c>
    </row>
    <row r="3007" spans="1:23" x14ac:dyDescent="0.55000000000000004">
      <c r="A3007" s="21" t="b">
        <f>SOF[[#This Row],[RepDate]]='Monthly-Individual-Data'!A3012</f>
        <v>0</v>
      </c>
      <c r="B3007" s="21">
        <v>44621</v>
      </c>
      <c r="C3007" t="s">
        <v>272</v>
      </c>
      <c r="D3007" t="s">
        <v>168</v>
      </c>
      <c r="E3007">
        <v>79</v>
      </c>
      <c r="F3007" t="str">
        <f>INDEX(Branch[Area],MATCH(SOF[[#This Row],[Branch]],Branch[SortCode],0))</f>
        <v>North &amp; West</v>
      </c>
      <c r="G3007" t="str">
        <f>INDEX(Branch[Branch],MATCH(SOF[[#This Row],[Branch]],Branch[SortCode],0))</f>
        <v>Navan</v>
      </c>
      <c r="V3007">
        <v>990615</v>
      </c>
      <c r="W3007" t="str">
        <f t="shared" si="51"/>
        <v>87615270</v>
      </c>
    </row>
    <row r="3008" spans="1:23" x14ac:dyDescent="0.55000000000000004">
      <c r="A3008" s="21" t="b">
        <f>SOF[[#This Row],[RepDate]]='Monthly-Individual-Data'!A3013</f>
        <v>0</v>
      </c>
      <c r="B3008" s="21">
        <v>44621</v>
      </c>
      <c r="C3008" t="s">
        <v>272</v>
      </c>
      <c r="D3008" t="s">
        <v>169</v>
      </c>
      <c r="E3008">
        <v>125</v>
      </c>
      <c r="F3008" t="str">
        <f>INDEX(Branch[Area],MATCH(SOF[[#This Row],[Branch]],Branch[SortCode],0))</f>
        <v>North &amp; West</v>
      </c>
      <c r="G3008" t="str">
        <f>INDEX(Branch[Branch],MATCH(SOF[[#This Row],[Branch]],Branch[SortCode],0))</f>
        <v>Navan</v>
      </c>
      <c r="V3008">
        <v>990615</v>
      </c>
      <c r="W3008" t="str">
        <f t="shared" si="51"/>
        <v>87615270</v>
      </c>
    </row>
    <row r="3009" spans="1:23" x14ac:dyDescent="0.55000000000000004">
      <c r="A3009" s="21" t="b">
        <f>SOF[[#This Row],[RepDate]]='Monthly-Individual-Data'!A3014</f>
        <v>0</v>
      </c>
      <c r="B3009" s="21">
        <v>44621</v>
      </c>
      <c r="C3009" t="s">
        <v>272</v>
      </c>
      <c r="D3009" t="s">
        <v>171</v>
      </c>
      <c r="E3009">
        <v>47</v>
      </c>
      <c r="F3009" t="str">
        <f>INDEX(Branch[Area],MATCH(SOF[[#This Row],[Branch]],Branch[SortCode],0))</f>
        <v>North &amp; West</v>
      </c>
      <c r="G3009" t="str">
        <f>INDEX(Branch[Branch],MATCH(SOF[[#This Row],[Branch]],Branch[SortCode],0))</f>
        <v>Navan</v>
      </c>
      <c r="V3009">
        <v>990615</v>
      </c>
      <c r="W3009" t="str">
        <f t="shared" si="51"/>
        <v>87615270</v>
      </c>
    </row>
    <row r="3010" spans="1:23" x14ac:dyDescent="0.55000000000000004">
      <c r="A3010" s="21" t="b">
        <f>SOF[[#This Row],[RepDate]]='Monthly-Individual-Data'!A3015</f>
        <v>0</v>
      </c>
      <c r="B3010" s="21">
        <v>44621</v>
      </c>
      <c r="C3010" t="s">
        <v>272</v>
      </c>
      <c r="D3010" t="s">
        <v>175</v>
      </c>
      <c r="E3010">
        <v>48</v>
      </c>
      <c r="F3010" t="str">
        <f>INDEX(Branch[Area],MATCH(SOF[[#This Row],[Branch]],Branch[SortCode],0))</f>
        <v>North &amp; West</v>
      </c>
      <c r="G3010" t="str">
        <f>INDEX(Branch[Branch],MATCH(SOF[[#This Row],[Branch]],Branch[SortCode],0))</f>
        <v>Navan</v>
      </c>
      <c r="V3010">
        <v>990615</v>
      </c>
      <c r="W3010" t="str">
        <f t="shared" si="51"/>
        <v>87615270</v>
      </c>
    </row>
    <row r="3011" spans="1:23" x14ac:dyDescent="0.55000000000000004">
      <c r="A3011" s="21" t="b">
        <f>SOF[[#This Row],[RepDate]]='Monthly-Individual-Data'!A3016</f>
        <v>0</v>
      </c>
      <c r="B3011" s="21">
        <v>44621</v>
      </c>
      <c r="C3011" t="s">
        <v>272</v>
      </c>
      <c r="D3011" t="s">
        <v>184</v>
      </c>
      <c r="E3011">
        <v>111</v>
      </c>
      <c r="F3011" t="str">
        <f>INDEX(Branch[Area],MATCH(SOF[[#This Row],[Branch]],Branch[SortCode],0))</f>
        <v>North &amp; West</v>
      </c>
      <c r="G3011" t="str">
        <f>INDEX(Branch[Branch],MATCH(SOF[[#This Row],[Branch]],Branch[SortCode],0))</f>
        <v>Navan</v>
      </c>
      <c r="V3011">
        <v>990615</v>
      </c>
      <c r="W3011" t="str">
        <f t="shared" ref="W3011:W3074" si="52">VLOOKUP(V3011,R:S,2,0)</f>
        <v>87615270</v>
      </c>
    </row>
    <row r="3012" spans="1:23" x14ac:dyDescent="0.55000000000000004">
      <c r="A3012" s="21" t="b">
        <f>SOF[[#This Row],[RepDate]]='Monthly-Individual-Data'!A3017</f>
        <v>0</v>
      </c>
      <c r="B3012" s="21">
        <v>44621</v>
      </c>
      <c r="C3012" t="s">
        <v>269</v>
      </c>
      <c r="D3012" t="s">
        <v>109</v>
      </c>
      <c r="E3012">
        <v>88</v>
      </c>
      <c r="F3012" t="str">
        <f>INDEX(Branch[Area],MATCH(SOF[[#This Row],[Branch]],Branch[SortCode],0))</f>
        <v>North &amp; West</v>
      </c>
      <c r="G3012" t="str">
        <f>INDEX(Branch[Branch],MATCH(SOF[[#This Row],[Branch]],Branch[SortCode],0))</f>
        <v>Drogheda</v>
      </c>
      <c r="V3012">
        <v>990622</v>
      </c>
      <c r="W3012" t="str">
        <f t="shared" si="52"/>
        <v>84622300</v>
      </c>
    </row>
    <row r="3013" spans="1:23" x14ac:dyDescent="0.55000000000000004">
      <c r="A3013" s="21" t="b">
        <f>SOF[[#This Row],[RepDate]]='Monthly-Individual-Data'!A3018</f>
        <v>0</v>
      </c>
      <c r="B3013" s="21">
        <v>44621</v>
      </c>
      <c r="C3013" t="s">
        <v>269</v>
      </c>
      <c r="D3013" t="s">
        <v>169</v>
      </c>
      <c r="E3013">
        <v>49</v>
      </c>
      <c r="F3013" t="str">
        <f>INDEX(Branch[Area],MATCH(SOF[[#This Row],[Branch]],Branch[SortCode],0))</f>
        <v>North &amp; West</v>
      </c>
      <c r="G3013" t="str">
        <f>INDEX(Branch[Branch],MATCH(SOF[[#This Row],[Branch]],Branch[SortCode],0))</f>
        <v>Drogheda</v>
      </c>
      <c r="V3013">
        <v>990622</v>
      </c>
      <c r="W3013" t="str">
        <f t="shared" si="52"/>
        <v>84622300</v>
      </c>
    </row>
    <row r="3014" spans="1:23" x14ac:dyDescent="0.55000000000000004">
      <c r="A3014" s="21" t="b">
        <f>SOF[[#This Row],[RepDate]]='Monthly-Individual-Data'!A3019</f>
        <v>0</v>
      </c>
      <c r="B3014" s="21">
        <v>44621</v>
      </c>
      <c r="C3014" t="s">
        <v>269</v>
      </c>
      <c r="D3014" t="s">
        <v>172</v>
      </c>
      <c r="E3014">
        <v>72</v>
      </c>
      <c r="F3014" t="str">
        <f>INDEX(Branch[Area],MATCH(SOF[[#This Row],[Branch]],Branch[SortCode],0))</f>
        <v>North &amp; West</v>
      </c>
      <c r="G3014" t="str">
        <f>INDEX(Branch[Branch],MATCH(SOF[[#This Row],[Branch]],Branch[SortCode],0))</f>
        <v>Drogheda</v>
      </c>
      <c r="V3014">
        <v>990622</v>
      </c>
      <c r="W3014" t="str">
        <f t="shared" si="52"/>
        <v>84622300</v>
      </c>
    </row>
    <row r="3015" spans="1:23" x14ac:dyDescent="0.55000000000000004">
      <c r="A3015" s="21" t="b">
        <f>SOF[[#This Row],[RepDate]]='Monthly-Individual-Data'!A3020</f>
        <v>0</v>
      </c>
      <c r="B3015" s="21">
        <v>44621</v>
      </c>
      <c r="C3015" t="s">
        <v>269</v>
      </c>
      <c r="D3015" t="s">
        <v>174</v>
      </c>
      <c r="E3015">
        <v>151</v>
      </c>
      <c r="F3015" t="str">
        <f>INDEX(Branch[Area],MATCH(SOF[[#This Row],[Branch]],Branch[SortCode],0))</f>
        <v>North &amp; West</v>
      </c>
      <c r="G3015" t="str">
        <f>INDEX(Branch[Branch],MATCH(SOF[[#This Row],[Branch]],Branch[SortCode],0))</f>
        <v>Drogheda</v>
      </c>
      <c r="V3015">
        <v>990622</v>
      </c>
      <c r="W3015" t="str">
        <f t="shared" si="52"/>
        <v>84622300</v>
      </c>
    </row>
    <row r="3016" spans="1:23" x14ac:dyDescent="0.55000000000000004">
      <c r="A3016" s="21" t="b">
        <f>SOF[[#This Row],[RepDate]]='Monthly-Individual-Data'!A3021</f>
        <v>0</v>
      </c>
      <c r="B3016" s="21">
        <v>44621</v>
      </c>
      <c r="C3016" t="s">
        <v>269</v>
      </c>
      <c r="D3016" t="s">
        <v>175</v>
      </c>
      <c r="E3016">
        <v>76</v>
      </c>
      <c r="F3016" t="str">
        <f>INDEX(Branch[Area],MATCH(SOF[[#This Row],[Branch]],Branch[SortCode],0))</f>
        <v>North &amp; West</v>
      </c>
      <c r="G3016" t="str">
        <f>INDEX(Branch[Branch],MATCH(SOF[[#This Row],[Branch]],Branch[SortCode],0))</f>
        <v>Drogheda</v>
      </c>
      <c r="V3016">
        <v>990622</v>
      </c>
      <c r="W3016" t="str">
        <f t="shared" si="52"/>
        <v>84622300</v>
      </c>
    </row>
    <row r="3017" spans="1:23" x14ac:dyDescent="0.55000000000000004">
      <c r="A3017" s="21" t="b">
        <f>SOF[[#This Row],[RepDate]]='Monthly-Individual-Data'!A3022</f>
        <v>0</v>
      </c>
      <c r="B3017" s="21">
        <v>44621</v>
      </c>
      <c r="C3017" t="s">
        <v>269</v>
      </c>
      <c r="D3017" t="s">
        <v>176</v>
      </c>
      <c r="E3017">
        <v>17</v>
      </c>
      <c r="F3017" t="str">
        <f>INDEX(Branch[Area],MATCH(SOF[[#This Row],[Branch]],Branch[SortCode],0))</f>
        <v>North &amp; West</v>
      </c>
      <c r="G3017" t="str">
        <f>INDEX(Branch[Branch],MATCH(SOF[[#This Row],[Branch]],Branch[SortCode],0))</f>
        <v>Drogheda</v>
      </c>
      <c r="V3017">
        <v>990622</v>
      </c>
      <c r="W3017" t="str">
        <f t="shared" si="52"/>
        <v>84622300</v>
      </c>
    </row>
    <row r="3018" spans="1:23" x14ac:dyDescent="0.55000000000000004">
      <c r="A3018" s="21" t="b">
        <f>SOF[[#This Row],[RepDate]]='Monthly-Individual-Data'!A3023</f>
        <v>0</v>
      </c>
      <c r="B3018" s="21">
        <v>44621</v>
      </c>
      <c r="C3018" t="s">
        <v>269</v>
      </c>
      <c r="D3018" t="s">
        <v>185</v>
      </c>
      <c r="E3018">
        <v>41</v>
      </c>
      <c r="F3018" t="str">
        <f>INDEX(Branch[Area],MATCH(SOF[[#This Row],[Branch]],Branch[SortCode],0))</f>
        <v>North &amp; West</v>
      </c>
      <c r="G3018" t="str">
        <f>INDEX(Branch[Branch],MATCH(SOF[[#This Row],[Branch]],Branch[SortCode],0))</f>
        <v>Drogheda</v>
      </c>
      <c r="V3018">
        <v>990622</v>
      </c>
      <c r="W3018" t="str">
        <f t="shared" si="52"/>
        <v>84622300</v>
      </c>
    </row>
    <row r="3019" spans="1:23" x14ac:dyDescent="0.55000000000000004">
      <c r="A3019" s="21" t="b">
        <f>SOF[[#This Row],[RepDate]]='Monthly-Individual-Data'!A3024</f>
        <v>0</v>
      </c>
      <c r="B3019" s="21">
        <v>44621</v>
      </c>
      <c r="C3019" t="s">
        <v>274</v>
      </c>
      <c r="D3019" t="s">
        <v>109</v>
      </c>
      <c r="E3019">
        <v>24</v>
      </c>
      <c r="F3019" t="str">
        <f>INDEX(Branch[Area],MATCH(SOF[[#This Row],[Branch]],Branch[SortCode],0))</f>
        <v>North &amp; West</v>
      </c>
      <c r="G3019" t="str">
        <f>INDEX(Branch[Branch],MATCH(SOF[[#This Row],[Branch]],Branch[SortCode],0))</f>
        <v>Naas</v>
      </c>
      <c r="V3019">
        <v>990627</v>
      </c>
      <c r="W3019" t="str">
        <f t="shared" si="52"/>
        <v>89627250</v>
      </c>
    </row>
    <row r="3020" spans="1:23" x14ac:dyDescent="0.55000000000000004">
      <c r="A3020" s="21" t="b">
        <f>SOF[[#This Row],[RepDate]]='Monthly-Individual-Data'!A3025</f>
        <v>0</v>
      </c>
      <c r="B3020" s="21">
        <v>44621</v>
      </c>
      <c r="C3020" t="s">
        <v>274</v>
      </c>
      <c r="D3020" t="s">
        <v>168</v>
      </c>
      <c r="E3020">
        <v>43</v>
      </c>
      <c r="F3020" t="str">
        <f>INDEX(Branch[Area],MATCH(SOF[[#This Row],[Branch]],Branch[SortCode],0))</f>
        <v>North &amp; West</v>
      </c>
      <c r="G3020" t="str">
        <f>INDEX(Branch[Branch],MATCH(SOF[[#This Row],[Branch]],Branch[SortCode],0))</f>
        <v>Naas</v>
      </c>
      <c r="V3020">
        <v>990627</v>
      </c>
      <c r="W3020" t="str">
        <f t="shared" si="52"/>
        <v>89627250</v>
      </c>
    </row>
    <row r="3021" spans="1:23" x14ac:dyDescent="0.55000000000000004">
      <c r="A3021" s="21" t="b">
        <f>SOF[[#This Row],[RepDate]]='Monthly-Individual-Data'!A3026</f>
        <v>0</v>
      </c>
      <c r="B3021" s="21">
        <v>44621</v>
      </c>
      <c r="C3021" t="s">
        <v>274</v>
      </c>
      <c r="D3021" t="s">
        <v>169</v>
      </c>
      <c r="E3021">
        <v>11</v>
      </c>
      <c r="F3021" t="str">
        <f>INDEX(Branch[Area],MATCH(SOF[[#This Row],[Branch]],Branch[SortCode],0))</f>
        <v>North &amp; West</v>
      </c>
      <c r="G3021" t="str">
        <f>INDEX(Branch[Branch],MATCH(SOF[[#This Row],[Branch]],Branch[SortCode],0))</f>
        <v>Naas</v>
      </c>
      <c r="V3021">
        <v>990627</v>
      </c>
      <c r="W3021" t="str">
        <f t="shared" si="52"/>
        <v>89627250</v>
      </c>
    </row>
    <row r="3022" spans="1:23" x14ac:dyDescent="0.55000000000000004">
      <c r="A3022" s="21" t="b">
        <f>SOF[[#This Row],[RepDate]]='Monthly-Individual-Data'!A3027</f>
        <v>0</v>
      </c>
      <c r="B3022" s="21">
        <v>44621</v>
      </c>
      <c r="C3022" t="s">
        <v>274</v>
      </c>
      <c r="D3022" t="s">
        <v>170</v>
      </c>
      <c r="E3022">
        <v>142</v>
      </c>
      <c r="F3022" t="str">
        <f>INDEX(Branch[Area],MATCH(SOF[[#This Row],[Branch]],Branch[SortCode],0))</f>
        <v>North &amp; West</v>
      </c>
      <c r="G3022" t="str">
        <f>INDEX(Branch[Branch],MATCH(SOF[[#This Row],[Branch]],Branch[SortCode],0))</f>
        <v>Naas</v>
      </c>
      <c r="V3022">
        <v>990627</v>
      </c>
      <c r="W3022" t="str">
        <f t="shared" si="52"/>
        <v>89627250</v>
      </c>
    </row>
    <row r="3023" spans="1:23" x14ac:dyDescent="0.55000000000000004">
      <c r="A3023" s="21" t="b">
        <f>SOF[[#This Row],[RepDate]]='Monthly-Individual-Data'!A3028</f>
        <v>0</v>
      </c>
      <c r="B3023" s="21">
        <v>44621</v>
      </c>
      <c r="C3023" t="s">
        <v>274</v>
      </c>
      <c r="D3023" t="s">
        <v>171</v>
      </c>
      <c r="E3023">
        <v>58</v>
      </c>
      <c r="F3023" t="str">
        <f>INDEX(Branch[Area],MATCH(SOF[[#This Row],[Branch]],Branch[SortCode],0))</f>
        <v>North &amp; West</v>
      </c>
      <c r="G3023" t="str">
        <f>INDEX(Branch[Branch],MATCH(SOF[[#This Row],[Branch]],Branch[SortCode],0))</f>
        <v>Naas</v>
      </c>
      <c r="V3023">
        <v>990627</v>
      </c>
      <c r="W3023" t="str">
        <f t="shared" si="52"/>
        <v>89627250</v>
      </c>
    </row>
    <row r="3024" spans="1:23" x14ac:dyDescent="0.55000000000000004">
      <c r="A3024" s="21" t="b">
        <f>SOF[[#This Row],[RepDate]]='Monthly-Individual-Data'!A3029</f>
        <v>0</v>
      </c>
      <c r="B3024" s="21">
        <v>44621</v>
      </c>
      <c r="C3024" t="s">
        <v>274</v>
      </c>
      <c r="D3024" t="s">
        <v>174</v>
      </c>
      <c r="E3024">
        <v>112</v>
      </c>
      <c r="F3024" t="str">
        <f>INDEX(Branch[Area],MATCH(SOF[[#This Row],[Branch]],Branch[SortCode],0))</f>
        <v>North &amp; West</v>
      </c>
      <c r="G3024" t="str">
        <f>INDEX(Branch[Branch],MATCH(SOF[[#This Row],[Branch]],Branch[SortCode],0))</f>
        <v>Naas</v>
      </c>
      <c r="V3024">
        <v>990627</v>
      </c>
      <c r="W3024" t="str">
        <f t="shared" si="52"/>
        <v>89627250</v>
      </c>
    </row>
    <row r="3025" spans="1:23" x14ac:dyDescent="0.55000000000000004">
      <c r="A3025" s="21" t="b">
        <f>SOF[[#This Row],[RepDate]]='Monthly-Individual-Data'!A3030</f>
        <v>0</v>
      </c>
      <c r="B3025" s="21">
        <v>44621</v>
      </c>
      <c r="C3025" t="s">
        <v>274</v>
      </c>
      <c r="D3025" t="s">
        <v>175</v>
      </c>
      <c r="E3025">
        <v>116</v>
      </c>
      <c r="F3025" t="str">
        <f>INDEX(Branch[Area],MATCH(SOF[[#This Row],[Branch]],Branch[SortCode],0))</f>
        <v>North &amp; West</v>
      </c>
      <c r="G3025" t="str">
        <f>INDEX(Branch[Branch],MATCH(SOF[[#This Row],[Branch]],Branch[SortCode],0))</f>
        <v>Naas</v>
      </c>
      <c r="V3025">
        <v>990627</v>
      </c>
      <c r="W3025" t="str">
        <f t="shared" si="52"/>
        <v>89627250</v>
      </c>
    </row>
    <row r="3026" spans="1:23" x14ac:dyDescent="0.55000000000000004">
      <c r="A3026" s="21" t="b">
        <f>SOF[[#This Row],[RepDate]]='Monthly-Individual-Data'!A3031</f>
        <v>0</v>
      </c>
      <c r="B3026" s="21">
        <v>44621</v>
      </c>
      <c r="C3026" t="s">
        <v>274</v>
      </c>
      <c r="D3026" t="s">
        <v>177</v>
      </c>
      <c r="E3026">
        <v>41</v>
      </c>
      <c r="F3026" t="str">
        <f>INDEX(Branch[Area],MATCH(SOF[[#This Row],[Branch]],Branch[SortCode],0))</f>
        <v>North &amp; West</v>
      </c>
      <c r="G3026" t="str">
        <f>INDEX(Branch[Branch],MATCH(SOF[[#This Row],[Branch]],Branch[SortCode],0))</f>
        <v>Naas</v>
      </c>
      <c r="V3026">
        <v>990627</v>
      </c>
      <c r="W3026" t="str">
        <f t="shared" si="52"/>
        <v>89627250</v>
      </c>
    </row>
    <row r="3027" spans="1:23" x14ac:dyDescent="0.55000000000000004">
      <c r="A3027" s="21" t="b">
        <f>SOF[[#This Row],[RepDate]]='Monthly-Individual-Data'!A3032</f>
        <v>0</v>
      </c>
      <c r="B3027" s="21">
        <v>44621</v>
      </c>
      <c r="C3027" t="s">
        <v>274</v>
      </c>
      <c r="D3027" t="s">
        <v>179</v>
      </c>
      <c r="E3027">
        <v>83</v>
      </c>
      <c r="F3027" t="str">
        <f>INDEX(Branch[Area],MATCH(SOF[[#This Row],[Branch]],Branch[SortCode],0))</f>
        <v>North &amp; West</v>
      </c>
      <c r="G3027" t="str">
        <f>INDEX(Branch[Branch],MATCH(SOF[[#This Row],[Branch]],Branch[SortCode],0))</f>
        <v>Naas</v>
      </c>
      <c r="V3027">
        <v>990627</v>
      </c>
      <c r="W3027" t="str">
        <f t="shared" si="52"/>
        <v>89627250</v>
      </c>
    </row>
    <row r="3028" spans="1:23" x14ac:dyDescent="0.55000000000000004">
      <c r="A3028" s="21" t="b">
        <f>SOF[[#This Row],[RepDate]]='Monthly-Individual-Data'!A3033</f>
        <v>0</v>
      </c>
      <c r="B3028" s="21">
        <v>44621</v>
      </c>
      <c r="C3028" t="s">
        <v>274</v>
      </c>
      <c r="D3028" t="s">
        <v>180</v>
      </c>
      <c r="E3028">
        <v>117</v>
      </c>
      <c r="F3028" t="str">
        <f>INDEX(Branch[Area],MATCH(SOF[[#This Row],[Branch]],Branch[SortCode],0))</f>
        <v>North &amp; West</v>
      </c>
      <c r="G3028" t="str">
        <f>INDEX(Branch[Branch],MATCH(SOF[[#This Row],[Branch]],Branch[SortCode],0))</f>
        <v>Naas</v>
      </c>
      <c r="V3028">
        <v>990627</v>
      </c>
      <c r="W3028" t="str">
        <f t="shared" si="52"/>
        <v>89627250</v>
      </c>
    </row>
    <row r="3029" spans="1:23" x14ac:dyDescent="0.55000000000000004">
      <c r="A3029" s="21" t="b">
        <f>SOF[[#This Row],[RepDate]]='Monthly-Individual-Data'!A3034</f>
        <v>0</v>
      </c>
      <c r="B3029" s="21">
        <v>44621</v>
      </c>
      <c r="C3029" t="s">
        <v>274</v>
      </c>
      <c r="D3029" t="s">
        <v>184</v>
      </c>
      <c r="E3029">
        <v>91</v>
      </c>
      <c r="F3029" t="str">
        <f>INDEX(Branch[Area],MATCH(SOF[[#This Row],[Branch]],Branch[SortCode],0))</f>
        <v>North &amp; West</v>
      </c>
      <c r="G3029" t="str">
        <f>INDEX(Branch[Branch],MATCH(SOF[[#This Row],[Branch]],Branch[SortCode],0))</f>
        <v>Naas</v>
      </c>
      <c r="V3029">
        <v>990627</v>
      </c>
      <c r="W3029" t="str">
        <f t="shared" si="52"/>
        <v>89627250</v>
      </c>
    </row>
    <row r="3030" spans="1:23" x14ac:dyDescent="0.55000000000000004">
      <c r="A3030" s="21" t="b">
        <f>SOF[[#This Row],[RepDate]]='Monthly-Individual-Data'!A3035</f>
        <v>0</v>
      </c>
      <c r="B3030" s="21">
        <v>44621</v>
      </c>
      <c r="C3030" t="s">
        <v>280</v>
      </c>
      <c r="D3030" t="s">
        <v>109</v>
      </c>
      <c r="E3030">
        <v>120</v>
      </c>
      <c r="F3030" t="str">
        <f>INDEX(Branch[Area],MATCH(SOF[[#This Row],[Branch]],Branch[SortCode],0))</f>
        <v>North &amp; West</v>
      </c>
      <c r="G3030" t="str">
        <f>INDEX(Branch[Branch],MATCH(SOF[[#This Row],[Branch]],Branch[SortCode],0))</f>
        <v>Sligo</v>
      </c>
      <c r="V3030">
        <v>990628</v>
      </c>
      <c r="W3030" t="str">
        <f t="shared" si="52"/>
        <v>95628190</v>
      </c>
    </row>
    <row r="3031" spans="1:23" x14ac:dyDescent="0.55000000000000004">
      <c r="A3031" s="21" t="b">
        <f>SOF[[#This Row],[RepDate]]='Monthly-Individual-Data'!A3036</f>
        <v>0</v>
      </c>
      <c r="B3031" s="21">
        <v>44621</v>
      </c>
      <c r="C3031" t="s">
        <v>280</v>
      </c>
      <c r="D3031" t="s">
        <v>168</v>
      </c>
      <c r="E3031">
        <v>69</v>
      </c>
      <c r="F3031" t="str">
        <f>INDEX(Branch[Area],MATCH(SOF[[#This Row],[Branch]],Branch[SortCode],0))</f>
        <v>North &amp; West</v>
      </c>
      <c r="G3031" t="str">
        <f>INDEX(Branch[Branch],MATCH(SOF[[#This Row],[Branch]],Branch[SortCode],0))</f>
        <v>Sligo</v>
      </c>
      <c r="V3031">
        <v>990628</v>
      </c>
      <c r="W3031" t="str">
        <f t="shared" si="52"/>
        <v>95628190</v>
      </c>
    </row>
    <row r="3032" spans="1:23" x14ac:dyDescent="0.55000000000000004">
      <c r="A3032" s="21" t="b">
        <f>SOF[[#This Row],[RepDate]]='Monthly-Individual-Data'!A3037</f>
        <v>0</v>
      </c>
      <c r="B3032" s="21">
        <v>44621</v>
      </c>
      <c r="C3032" t="s">
        <v>280</v>
      </c>
      <c r="D3032" t="s">
        <v>169</v>
      </c>
      <c r="E3032">
        <v>86</v>
      </c>
      <c r="F3032" t="str">
        <f>INDEX(Branch[Area],MATCH(SOF[[#This Row],[Branch]],Branch[SortCode],0))</f>
        <v>North &amp; West</v>
      </c>
      <c r="G3032" t="str">
        <f>INDEX(Branch[Branch],MATCH(SOF[[#This Row],[Branch]],Branch[SortCode],0))</f>
        <v>Sligo</v>
      </c>
      <c r="V3032">
        <v>990628</v>
      </c>
      <c r="W3032" t="str">
        <f t="shared" si="52"/>
        <v>95628190</v>
      </c>
    </row>
    <row r="3033" spans="1:23" x14ac:dyDescent="0.55000000000000004">
      <c r="A3033" s="21" t="b">
        <f>SOF[[#This Row],[RepDate]]='Monthly-Individual-Data'!A3038</f>
        <v>0</v>
      </c>
      <c r="B3033" s="21">
        <v>44621</v>
      </c>
      <c r="C3033" t="s">
        <v>280</v>
      </c>
      <c r="D3033" t="s">
        <v>171</v>
      </c>
      <c r="E3033">
        <v>99</v>
      </c>
      <c r="F3033" t="str">
        <f>INDEX(Branch[Area],MATCH(SOF[[#This Row],[Branch]],Branch[SortCode],0))</f>
        <v>North &amp; West</v>
      </c>
      <c r="G3033" t="str">
        <f>INDEX(Branch[Branch],MATCH(SOF[[#This Row],[Branch]],Branch[SortCode],0))</f>
        <v>Sligo</v>
      </c>
      <c r="V3033">
        <v>990628</v>
      </c>
      <c r="W3033" t="str">
        <f t="shared" si="52"/>
        <v>95628190</v>
      </c>
    </row>
    <row r="3034" spans="1:23" x14ac:dyDescent="0.55000000000000004">
      <c r="A3034" s="21" t="b">
        <f>SOF[[#This Row],[RepDate]]='Monthly-Individual-Data'!A3039</f>
        <v>0</v>
      </c>
      <c r="B3034" s="21">
        <v>44621</v>
      </c>
      <c r="C3034" t="s">
        <v>280</v>
      </c>
      <c r="D3034" t="s">
        <v>174</v>
      </c>
      <c r="E3034">
        <v>19</v>
      </c>
      <c r="F3034" t="str">
        <f>INDEX(Branch[Area],MATCH(SOF[[#This Row],[Branch]],Branch[SortCode],0))</f>
        <v>North &amp; West</v>
      </c>
      <c r="G3034" t="str">
        <f>INDEX(Branch[Branch],MATCH(SOF[[#This Row],[Branch]],Branch[SortCode],0))</f>
        <v>Sligo</v>
      </c>
      <c r="V3034">
        <v>990628</v>
      </c>
      <c r="W3034" t="str">
        <f t="shared" si="52"/>
        <v>95628190</v>
      </c>
    </row>
    <row r="3035" spans="1:23" x14ac:dyDescent="0.55000000000000004">
      <c r="A3035" s="21" t="b">
        <f>SOF[[#This Row],[RepDate]]='Monthly-Individual-Data'!A3040</f>
        <v>0</v>
      </c>
      <c r="B3035" s="21">
        <v>44621</v>
      </c>
      <c r="C3035" t="s">
        <v>280</v>
      </c>
      <c r="D3035" t="s">
        <v>175</v>
      </c>
      <c r="E3035">
        <v>12</v>
      </c>
      <c r="F3035" t="str">
        <f>INDEX(Branch[Area],MATCH(SOF[[#This Row],[Branch]],Branch[SortCode],0))</f>
        <v>North &amp; West</v>
      </c>
      <c r="G3035" t="str">
        <f>INDEX(Branch[Branch],MATCH(SOF[[#This Row],[Branch]],Branch[SortCode],0))</f>
        <v>Sligo</v>
      </c>
      <c r="V3035">
        <v>990628</v>
      </c>
      <c r="W3035" t="str">
        <f t="shared" si="52"/>
        <v>95628190</v>
      </c>
    </row>
    <row r="3036" spans="1:23" x14ac:dyDescent="0.55000000000000004">
      <c r="A3036" s="21" t="b">
        <f>SOF[[#This Row],[RepDate]]='Monthly-Individual-Data'!A3041</f>
        <v>0</v>
      </c>
      <c r="B3036" s="21">
        <v>44621</v>
      </c>
      <c r="C3036" t="s">
        <v>280</v>
      </c>
      <c r="D3036" t="s">
        <v>180</v>
      </c>
      <c r="E3036">
        <v>66</v>
      </c>
      <c r="F3036" t="str">
        <f>INDEX(Branch[Area],MATCH(SOF[[#This Row],[Branch]],Branch[SortCode],0))</f>
        <v>North &amp; West</v>
      </c>
      <c r="G3036" t="str">
        <f>INDEX(Branch[Branch],MATCH(SOF[[#This Row],[Branch]],Branch[SortCode],0))</f>
        <v>Sligo</v>
      </c>
      <c r="V3036">
        <v>990628</v>
      </c>
      <c r="W3036" t="str">
        <f t="shared" si="52"/>
        <v>95628190</v>
      </c>
    </row>
    <row r="3037" spans="1:23" x14ac:dyDescent="0.55000000000000004">
      <c r="A3037" s="21" t="b">
        <f>SOF[[#This Row],[RepDate]]='Monthly-Individual-Data'!A3042</f>
        <v>0</v>
      </c>
      <c r="B3037" s="21">
        <v>44621</v>
      </c>
      <c r="C3037" t="s">
        <v>280</v>
      </c>
      <c r="D3037" t="s">
        <v>183</v>
      </c>
      <c r="E3037">
        <v>125</v>
      </c>
      <c r="F3037" t="str">
        <f>INDEX(Branch[Area],MATCH(SOF[[#This Row],[Branch]],Branch[SortCode],0))</f>
        <v>North &amp; West</v>
      </c>
      <c r="G3037" t="str">
        <f>INDEX(Branch[Branch],MATCH(SOF[[#This Row],[Branch]],Branch[SortCode],0))</f>
        <v>Sligo</v>
      </c>
      <c r="V3037">
        <v>990628</v>
      </c>
      <c r="W3037" t="str">
        <f t="shared" si="52"/>
        <v>95628190</v>
      </c>
    </row>
    <row r="3038" spans="1:23" x14ac:dyDescent="0.55000000000000004">
      <c r="A3038" s="21" t="b">
        <f>SOF[[#This Row],[RepDate]]='Monthly-Individual-Data'!A3043</f>
        <v>0</v>
      </c>
      <c r="B3038" s="21">
        <v>44621</v>
      </c>
      <c r="C3038" t="s">
        <v>276</v>
      </c>
      <c r="D3038" t="s">
        <v>109</v>
      </c>
      <c r="E3038">
        <v>126</v>
      </c>
      <c r="F3038" t="str">
        <f>INDEX(Branch[Area],MATCH(SOF[[#This Row],[Branch]],Branch[SortCode],0))</f>
        <v>North &amp; West</v>
      </c>
      <c r="G3038" t="str">
        <f>INDEX(Branch[Branch],MATCH(SOF[[#This Row],[Branch]],Branch[SortCode],0))</f>
        <v>Maynooth</v>
      </c>
      <c r="V3038">
        <v>990643</v>
      </c>
      <c r="W3038" t="str">
        <f t="shared" si="52"/>
        <v>91643230</v>
      </c>
    </row>
    <row r="3039" spans="1:23" x14ac:dyDescent="0.55000000000000004">
      <c r="A3039" s="21" t="b">
        <f>SOF[[#This Row],[RepDate]]='Monthly-Individual-Data'!A3044</f>
        <v>0</v>
      </c>
      <c r="B3039" s="21">
        <v>44621</v>
      </c>
      <c r="C3039" t="s">
        <v>276</v>
      </c>
      <c r="D3039" t="s">
        <v>169</v>
      </c>
      <c r="E3039">
        <v>42</v>
      </c>
      <c r="F3039" t="str">
        <f>INDEX(Branch[Area],MATCH(SOF[[#This Row],[Branch]],Branch[SortCode],0))</f>
        <v>North &amp; West</v>
      </c>
      <c r="G3039" t="str">
        <f>INDEX(Branch[Branch],MATCH(SOF[[#This Row],[Branch]],Branch[SortCode],0))</f>
        <v>Maynooth</v>
      </c>
      <c r="V3039">
        <v>990643</v>
      </c>
      <c r="W3039" t="str">
        <f t="shared" si="52"/>
        <v>91643230</v>
      </c>
    </row>
    <row r="3040" spans="1:23" x14ac:dyDescent="0.55000000000000004">
      <c r="A3040" s="21" t="b">
        <f>SOF[[#This Row],[RepDate]]='Monthly-Individual-Data'!A3045</f>
        <v>0</v>
      </c>
      <c r="B3040" s="21">
        <v>44621</v>
      </c>
      <c r="C3040" t="s">
        <v>276</v>
      </c>
      <c r="D3040" t="s">
        <v>174</v>
      </c>
      <c r="E3040">
        <v>90</v>
      </c>
      <c r="F3040" t="str">
        <f>INDEX(Branch[Area],MATCH(SOF[[#This Row],[Branch]],Branch[SortCode],0))</f>
        <v>North &amp; West</v>
      </c>
      <c r="G3040" t="str">
        <f>INDEX(Branch[Branch],MATCH(SOF[[#This Row],[Branch]],Branch[SortCode],0))</f>
        <v>Maynooth</v>
      </c>
      <c r="V3040">
        <v>990643</v>
      </c>
      <c r="W3040" t="str">
        <f t="shared" si="52"/>
        <v>91643230</v>
      </c>
    </row>
    <row r="3041" spans="1:23" x14ac:dyDescent="0.55000000000000004">
      <c r="A3041" s="21" t="b">
        <f>SOF[[#This Row],[RepDate]]='Monthly-Individual-Data'!A3046</f>
        <v>0</v>
      </c>
      <c r="B3041" s="21">
        <v>44621</v>
      </c>
      <c r="C3041" t="s">
        <v>275</v>
      </c>
      <c r="D3041" t="s">
        <v>168</v>
      </c>
      <c r="E3041">
        <v>118</v>
      </c>
      <c r="F3041" t="str">
        <f>INDEX(Branch[Area],MATCH(SOF[[#This Row],[Branch]],Branch[SortCode],0))</f>
        <v>North &amp; West</v>
      </c>
      <c r="G3041" t="str">
        <f>INDEX(Branch[Branch],MATCH(SOF[[#This Row],[Branch]],Branch[SortCode],0))</f>
        <v>Newbridge</v>
      </c>
      <c r="V3041">
        <v>990645</v>
      </c>
      <c r="W3041" t="str">
        <f t="shared" si="52"/>
        <v>90645240</v>
      </c>
    </row>
    <row r="3042" spans="1:23" x14ac:dyDescent="0.55000000000000004">
      <c r="A3042" s="21" t="b">
        <f>SOF[[#This Row],[RepDate]]='Monthly-Individual-Data'!A3047</f>
        <v>0</v>
      </c>
      <c r="B3042" s="21">
        <v>44621</v>
      </c>
      <c r="C3042" t="s">
        <v>281</v>
      </c>
      <c r="D3042" t="s">
        <v>109</v>
      </c>
      <c r="E3042">
        <v>132</v>
      </c>
      <c r="F3042" t="str">
        <f>INDEX(Branch[Area],MATCH(SOF[[#This Row],[Branch]],Branch[SortCode],0))</f>
        <v>North &amp; West</v>
      </c>
      <c r="G3042" t="str">
        <f>INDEX(Branch[Branch],MATCH(SOF[[#This Row],[Branch]],Branch[SortCode],0))</f>
        <v>Letterkenny</v>
      </c>
      <c r="V3042">
        <v>990646</v>
      </c>
      <c r="W3042" t="str">
        <f t="shared" si="52"/>
        <v>96646180</v>
      </c>
    </row>
    <row r="3043" spans="1:23" x14ac:dyDescent="0.55000000000000004">
      <c r="A3043" s="21" t="b">
        <f>SOF[[#This Row],[RepDate]]='Monthly-Individual-Data'!A3048</f>
        <v>0</v>
      </c>
      <c r="B3043" s="21">
        <v>44621</v>
      </c>
      <c r="C3043" t="s">
        <v>281</v>
      </c>
      <c r="D3043" t="s">
        <v>168</v>
      </c>
      <c r="E3043">
        <v>155</v>
      </c>
      <c r="F3043" t="str">
        <f>INDEX(Branch[Area],MATCH(SOF[[#This Row],[Branch]],Branch[SortCode],0))</f>
        <v>North &amp; West</v>
      </c>
      <c r="G3043" t="str">
        <f>INDEX(Branch[Branch],MATCH(SOF[[#This Row],[Branch]],Branch[SortCode],0))</f>
        <v>Letterkenny</v>
      </c>
      <c r="V3043">
        <v>990646</v>
      </c>
      <c r="W3043" t="str">
        <f t="shared" si="52"/>
        <v>96646180</v>
      </c>
    </row>
    <row r="3044" spans="1:23" x14ac:dyDescent="0.55000000000000004">
      <c r="A3044" s="21" t="b">
        <f>SOF[[#This Row],[RepDate]]='Monthly-Individual-Data'!A3049</f>
        <v>0</v>
      </c>
      <c r="B3044" s="21">
        <v>44621</v>
      </c>
      <c r="C3044" t="s">
        <v>281</v>
      </c>
      <c r="D3044" t="s">
        <v>169</v>
      </c>
      <c r="E3044">
        <v>144</v>
      </c>
      <c r="F3044" t="str">
        <f>INDEX(Branch[Area],MATCH(SOF[[#This Row],[Branch]],Branch[SortCode],0))</f>
        <v>North &amp; West</v>
      </c>
      <c r="G3044" t="str">
        <f>INDEX(Branch[Branch],MATCH(SOF[[#This Row],[Branch]],Branch[SortCode],0))</f>
        <v>Letterkenny</v>
      </c>
      <c r="V3044">
        <v>990646</v>
      </c>
      <c r="W3044" t="str">
        <f t="shared" si="52"/>
        <v>96646180</v>
      </c>
    </row>
    <row r="3045" spans="1:23" x14ac:dyDescent="0.55000000000000004">
      <c r="A3045" s="21" t="b">
        <f>SOF[[#This Row],[RepDate]]='Monthly-Individual-Data'!A3050</f>
        <v>0</v>
      </c>
      <c r="B3045" s="21">
        <v>44621</v>
      </c>
      <c r="C3045" t="s">
        <v>281</v>
      </c>
      <c r="D3045" t="s">
        <v>171</v>
      </c>
      <c r="E3045">
        <v>31</v>
      </c>
      <c r="F3045" t="str">
        <f>INDEX(Branch[Area],MATCH(SOF[[#This Row],[Branch]],Branch[SortCode],0))</f>
        <v>North &amp; West</v>
      </c>
      <c r="G3045" t="str">
        <f>INDEX(Branch[Branch],MATCH(SOF[[#This Row],[Branch]],Branch[SortCode],0))</f>
        <v>Letterkenny</v>
      </c>
      <c r="V3045">
        <v>990646</v>
      </c>
      <c r="W3045" t="str">
        <f t="shared" si="52"/>
        <v>96646180</v>
      </c>
    </row>
    <row r="3046" spans="1:23" x14ac:dyDescent="0.55000000000000004">
      <c r="A3046" s="21" t="b">
        <f>SOF[[#This Row],[RepDate]]='Monthly-Individual-Data'!A3051</f>
        <v>0</v>
      </c>
      <c r="B3046" s="21">
        <v>44621</v>
      </c>
      <c r="C3046" t="s">
        <v>281</v>
      </c>
      <c r="D3046" t="s">
        <v>174</v>
      </c>
      <c r="E3046">
        <v>9</v>
      </c>
      <c r="F3046" t="str">
        <f>INDEX(Branch[Area],MATCH(SOF[[#This Row],[Branch]],Branch[SortCode],0))</f>
        <v>North &amp; West</v>
      </c>
      <c r="G3046" t="str">
        <f>INDEX(Branch[Branch],MATCH(SOF[[#This Row],[Branch]],Branch[SortCode],0))</f>
        <v>Letterkenny</v>
      </c>
      <c r="V3046">
        <v>990646</v>
      </c>
      <c r="W3046" t="str">
        <f t="shared" si="52"/>
        <v>96646180</v>
      </c>
    </row>
    <row r="3047" spans="1:23" x14ac:dyDescent="0.55000000000000004">
      <c r="A3047" s="21" t="b">
        <f>SOF[[#This Row],[RepDate]]='Monthly-Individual-Data'!A3052</f>
        <v>0</v>
      </c>
      <c r="B3047" s="21">
        <v>44621</v>
      </c>
      <c r="C3047" t="s">
        <v>281</v>
      </c>
      <c r="D3047" t="s">
        <v>175</v>
      </c>
      <c r="E3047">
        <v>116</v>
      </c>
      <c r="F3047" t="str">
        <f>INDEX(Branch[Area],MATCH(SOF[[#This Row],[Branch]],Branch[SortCode],0))</f>
        <v>North &amp; West</v>
      </c>
      <c r="G3047" t="str">
        <f>INDEX(Branch[Branch],MATCH(SOF[[#This Row],[Branch]],Branch[SortCode],0))</f>
        <v>Letterkenny</v>
      </c>
      <c r="V3047">
        <v>990646</v>
      </c>
      <c r="W3047" t="str">
        <f t="shared" si="52"/>
        <v>96646180</v>
      </c>
    </row>
    <row r="3048" spans="1:23" x14ac:dyDescent="0.55000000000000004">
      <c r="A3048" s="21" t="b">
        <f>SOF[[#This Row],[RepDate]]='Monthly-Individual-Data'!A3053</f>
        <v>0</v>
      </c>
      <c r="B3048" s="21">
        <v>44621</v>
      </c>
      <c r="C3048" t="s">
        <v>281</v>
      </c>
      <c r="D3048" t="s">
        <v>182</v>
      </c>
      <c r="E3048">
        <v>136</v>
      </c>
      <c r="F3048" t="str">
        <f>INDEX(Branch[Area],MATCH(SOF[[#This Row],[Branch]],Branch[SortCode],0))</f>
        <v>North &amp; West</v>
      </c>
      <c r="G3048" t="str">
        <f>INDEX(Branch[Branch],MATCH(SOF[[#This Row],[Branch]],Branch[SortCode],0))</f>
        <v>Letterkenny</v>
      </c>
      <c r="V3048">
        <v>990646</v>
      </c>
      <c r="W3048" t="str">
        <f t="shared" si="52"/>
        <v>96646180</v>
      </c>
    </row>
    <row r="3049" spans="1:23" x14ac:dyDescent="0.55000000000000004">
      <c r="A3049" s="21" t="b">
        <f>SOF[[#This Row],[RepDate]]='Monthly-Individual-Data'!A3054</f>
        <v>0</v>
      </c>
      <c r="B3049" s="21">
        <v>44621</v>
      </c>
      <c r="C3049" t="s">
        <v>271</v>
      </c>
      <c r="D3049" t="s">
        <v>109</v>
      </c>
      <c r="E3049">
        <v>45</v>
      </c>
      <c r="F3049" t="str">
        <f>INDEX(Branch[Area],MATCH(SOF[[#This Row],[Branch]],Branch[SortCode],0))</f>
        <v>North &amp; West</v>
      </c>
      <c r="G3049" t="str">
        <f>INDEX(Branch[Branch],MATCH(SOF[[#This Row],[Branch]],Branch[SortCode],0))</f>
        <v>Cavan</v>
      </c>
      <c r="V3049">
        <v>990668</v>
      </c>
      <c r="W3049" t="str">
        <f t="shared" si="52"/>
        <v>86668280</v>
      </c>
    </row>
    <row r="3050" spans="1:23" x14ac:dyDescent="0.55000000000000004">
      <c r="A3050" s="21" t="b">
        <f>SOF[[#This Row],[RepDate]]='Monthly-Individual-Data'!A3055</f>
        <v>0</v>
      </c>
      <c r="B3050" s="21">
        <v>44621</v>
      </c>
      <c r="C3050" t="s">
        <v>271</v>
      </c>
      <c r="D3050" t="s">
        <v>169</v>
      </c>
      <c r="E3050">
        <v>119</v>
      </c>
      <c r="F3050" t="str">
        <f>INDEX(Branch[Area],MATCH(SOF[[#This Row],[Branch]],Branch[SortCode],0))</f>
        <v>North &amp; West</v>
      </c>
      <c r="G3050" t="str">
        <f>INDEX(Branch[Branch],MATCH(SOF[[#This Row],[Branch]],Branch[SortCode],0))</f>
        <v>Cavan</v>
      </c>
      <c r="V3050">
        <v>990668</v>
      </c>
      <c r="W3050" t="str">
        <f t="shared" si="52"/>
        <v>86668280</v>
      </c>
    </row>
    <row r="3051" spans="1:23" x14ac:dyDescent="0.55000000000000004">
      <c r="A3051" s="21" t="b">
        <f>SOF[[#This Row],[RepDate]]='Monthly-Individual-Data'!A3056</f>
        <v>0</v>
      </c>
      <c r="B3051" s="21">
        <v>44621</v>
      </c>
      <c r="C3051" t="s">
        <v>273</v>
      </c>
      <c r="D3051" t="s">
        <v>109</v>
      </c>
      <c r="E3051">
        <v>107</v>
      </c>
      <c r="F3051" t="str">
        <f>INDEX(Branch[Area],MATCH(SOF[[#This Row],[Branch]],Branch[SortCode],0))</f>
        <v>North &amp; West</v>
      </c>
      <c r="G3051" t="str">
        <f>INDEX(Branch[Branch],MATCH(SOF[[#This Row],[Branch]],Branch[SortCode],0))</f>
        <v>Ashbourne</v>
      </c>
      <c r="V3051">
        <v>990671</v>
      </c>
      <c r="W3051" t="str">
        <f t="shared" si="52"/>
        <v>88671260</v>
      </c>
    </row>
    <row r="3052" spans="1:23" x14ac:dyDescent="0.55000000000000004">
      <c r="A3052" s="21" t="b">
        <f>SOF[[#This Row],[RepDate]]='Monthly-Individual-Data'!A3057</f>
        <v>0</v>
      </c>
      <c r="B3052" s="21">
        <v>44621</v>
      </c>
      <c r="C3052" t="s">
        <v>273</v>
      </c>
      <c r="D3052" t="s">
        <v>169</v>
      </c>
      <c r="E3052">
        <v>101</v>
      </c>
      <c r="F3052" t="str">
        <f>INDEX(Branch[Area],MATCH(SOF[[#This Row],[Branch]],Branch[SortCode],0))</f>
        <v>North &amp; West</v>
      </c>
      <c r="G3052" t="str">
        <f>INDEX(Branch[Branch],MATCH(SOF[[#This Row],[Branch]],Branch[SortCode],0))</f>
        <v>Ashbourne</v>
      </c>
      <c r="V3052">
        <v>990671</v>
      </c>
      <c r="W3052" t="str">
        <f t="shared" si="52"/>
        <v>88671260</v>
      </c>
    </row>
    <row r="3053" spans="1:23" x14ac:dyDescent="0.55000000000000004">
      <c r="A3053" s="21" t="b">
        <f>SOF[[#This Row],[RepDate]]='Monthly-Individual-Data'!A3058</f>
        <v>0</v>
      </c>
      <c r="B3053" s="21">
        <v>44621</v>
      </c>
      <c r="C3053" t="s">
        <v>278</v>
      </c>
      <c r="D3053" t="s">
        <v>109</v>
      </c>
      <c r="E3053">
        <v>114</v>
      </c>
      <c r="F3053" t="str">
        <f>INDEX(Branch[Area],MATCH(SOF[[#This Row],[Branch]],Branch[SortCode],0))</f>
        <v>North &amp; West</v>
      </c>
      <c r="G3053" t="str">
        <f>INDEX(Branch[Branch],MATCH(SOF[[#This Row],[Branch]],Branch[SortCode],0))</f>
        <v>Athlone</v>
      </c>
      <c r="V3053">
        <v>990718</v>
      </c>
      <c r="W3053" t="str">
        <f t="shared" si="52"/>
        <v>93718210</v>
      </c>
    </row>
    <row r="3054" spans="1:23" x14ac:dyDescent="0.55000000000000004">
      <c r="A3054" s="21" t="b">
        <f>SOF[[#This Row],[RepDate]]='Monthly-Individual-Data'!A3059</f>
        <v>0</v>
      </c>
      <c r="B3054" s="21">
        <v>44621</v>
      </c>
      <c r="C3054" t="s">
        <v>278</v>
      </c>
      <c r="D3054" t="s">
        <v>168</v>
      </c>
      <c r="E3054">
        <v>58</v>
      </c>
      <c r="F3054" t="str">
        <f>INDEX(Branch[Area],MATCH(SOF[[#This Row],[Branch]],Branch[SortCode],0))</f>
        <v>North &amp; West</v>
      </c>
      <c r="G3054" t="str">
        <f>INDEX(Branch[Branch],MATCH(SOF[[#This Row],[Branch]],Branch[SortCode],0))</f>
        <v>Athlone</v>
      </c>
      <c r="V3054">
        <v>990718</v>
      </c>
      <c r="W3054" t="str">
        <f t="shared" si="52"/>
        <v>93718210</v>
      </c>
    </row>
    <row r="3055" spans="1:23" x14ac:dyDescent="0.55000000000000004">
      <c r="A3055" s="21" t="b">
        <f>SOF[[#This Row],[RepDate]]='Monthly-Individual-Data'!A3060</f>
        <v>0</v>
      </c>
      <c r="B3055" s="21">
        <v>44621</v>
      </c>
      <c r="C3055" t="s">
        <v>278</v>
      </c>
      <c r="D3055" t="s">
        <v>169</v>
      </c>
      <c r="E3055">
        <v>72</v>
      </c>
      <c r="F3055" t="str">
        <f>INDEX(Branch[Area],MATCH(SOF[[#This Row],[Branch]],Branch[SortCode],0))</f>
        <v>North &amp; West</v>
      </c>
      <c r="G3055" t="str">
        <f>INDEX(Branch[Branch],MATCH(SOF[[#This Row],[Branch]],Branch[SortCode],0))</f>
        <v>Athlone</v>
      </c>
      <c r="V3055">
        <v>990718</v>
      </c>
      <c r="W3055" t="str">
        <f t="shared" si="52"/>
        <v>93718210</v>
      </c>
    </row>
    <row r="3056" spans="1:23" x14ac:dyDescent="0.55000000000000004">
      <c r="A3056" s="21" t="b">
        <f>SOF[[#This Row],[RepDate]]='Monthly-Individual-Data'!A3061</f>
        <v>0</v>
      </c>
      <c r="B3056" s="21">
        <v>44621</v>
      </c>
      <c r="C3056" t="s">
        <v>278</v>
      </c>
      <c r="D3056" t="s">
        <v>174</v>
      </c>
      <c r="E3056">
        <v>60</v>
      </c>
      <c r="F3056" t="str">
        <f>INDEX(Branch[Area],MATCH(SOF[[#This Row],[Branch]],Branch[SortCode],0))</f>
        <v>North &amp; West</v>
      </c>
      <c r="G3056" t="str">
        <f>INDEX(Branch[Branch],MATCH(SOF[[#This Row],[Branch]],Branch[SortCode],0))</f>
        <v>Athlone</v>
      </c>
      <c r="V3056">
        <v>990718</v>
      </c>
      <c r="W3056" t="str">
        <f t="shared" si="52"/>
        <v>93718210</v>
      </c>
    </row>
    <row r="3057" spans="1:23" x14ac:dyDescent="0.55000000000000004">
      <c r="A3057" s="21" t="b">
        <f>SOF[[#This Row],[RepDate]]='Monthly-Individual-Data'!A3062</f>
        <v>0</v>
      </c>
      <c r="B3057" s="21">
        <v>44621</v>
      </c>
      <c r="C3057" t="s">
        <v>298</v>
      </c>
      <c r="D3057" t="s">
        <v>109</v>
      </c>
      <c r="E3057">
        <v>128</v>
      </c>
      <c r="F3057" t="str">
        <f>INDEX(Branch[Area],MATCH(SOF[[#This Row],[Branch]],Branch[SortCode],0))</f>
        <v>North &amp; West</v>
      </c>
      <c r="G3057" t="str">
        <f>INDEX(Branch[Branch],MATCH(SOF[[#This Row],[Branch]],Branch[SortCode],0))</f>
        <v>Tullamore</v>
      </c>
      <c r="V3057">
        <v>990721</v>
      </c>
      <c r="W3057" t="str">
        <f t="shared" si="52"/>
        <v>11372110</v>
      </c>
    </row>
    <row r="3058" spans="1:23" x14ac:dyDescent="0.55000000000000004">
      <c r="A3058" s="21" t="b">
        <f>SOF[[#This Row],[RepDate]]='Monthly-Individual-Data'!A3063</f>
        <v>0</v>
      </c>
      <c r="B3058" s="21">
        <v>44621</v>
      </c>
      <c r="C3058" t="s">
        <v>298</v>
      </c>
      <c r="D3058" t="s">
        <v>168</v>
      </c>
      <c r="E3058">
        <v>19</v>
      </c>
      <c r="F3058" t="str">
        <f>INDEX(Branch[Area],MATCH(SOF[[#This Row],[Branch]],Branch[SortCode],0))</f>
        <v>North &amp; West</v>
      </c>
      <c r="G3058" t="str">
        <f>INDEX(Branch[Branch],MATCH(SOF[[#This Row],[Branch]],Branch[SortCode],0))</f>
        <v>Tullamore</v>
      </c>
      <c r="V3058">
        <v>990721</v>
      </c>
      <c r="W3058" t="str">
        <f t="shared" si="52"/>
        <v>11372110</v>
      </c>
    </row>
    <row r="3059" spans="1:23" x14ac:dyDescent="0.55000000000000004">
      <c r="A3059" s="21" t="b">
        <f>SOF[[#This Row],[RepDate]]='Monthly-Individual-Data'!A3064</f>
        <v>0</v>
      </c>
      <c r="B3059" s="21">
        <v>44621</v>
      </c>
      <c r="C3059" t="s">
        <v>298</v>
      </c>
      <c r="D3059" t="s">
        <v>169</v>
      </c>
      <c r="E3059">
        <v>18</v>
      </c>
      <c r="F3059" t="str">
        <f>INDEX(Branch[Area],MATCH(SOF[[#This Row],[Branch]],Branch[SortCode],0))</f>
        <v>North &amp; West</v>
      </c>
      <c r="G3059" t="str">
        <f>INDEX(Branch[Branch],MATCH(SOF[[#This Row],[Branch]],Branch[SortCode],0))</f>
        <v>Tullamore</v>
      </c>
      <c r="V3059">
        <v>990721</v>
      </c>
      <c r="W3059" t="str">
        <f t="shared" si="52"/>
        <v>11372110</v>
      </c>
    </row>
    <row r="3060" spans="1:23" x14ac:dyDescent="0.55000000000000004">
      <c r="A3060" s="21" t="b">
        <f>SOF[[#This Row],[RepDate]]='Monthly-Individual-Data'!A3065</f>
        <v>0</v>
      </c>
      <c r="B3060" s="21">
        <v>44621</v>
      </c>
      <c r="C3060" t="s">
        <v>298</v>
      </c>
      <c r="D3060" t="s">
        <v>171</v>
      </c>
      <c r="E3060">
        <v>42</v>
      </c>
      <c r="F3060" t="str">
        <f>INDEX(Branch[Area],MATCH(SOF[[#This Row],[Branch]],Branch[SortCode],0))</f>
        <v>North &amp; West</v>
      </c>
      <c r="G3060" t="str">
        <f>INDEX(Branch[Branch],MATCH(SOF[[#This Row],[Branch]],Branch[SortCode],0))</f>
        <v>Tullamore</v>
      </c>
      <c r="V3060">
        <v>990721</v>
      </c>
      <c r="W3060" t="str">
        <f t="shared" si="52"/>
        <v>11372110</v>
      </c>
    </row>
    <row r="3061" spans="1:23" x14ac:dyDescent="0.55000000000000004">
      <c r="A3061" s="21" t="b">
        <f>SOF[[#This Row],[RepDate]]='Monthly-Individual-Data'!A3066</f>
        <v>0</v>
      </c>
      <c r="B3061" s="21">
        <v>44621</v>
      </c>
      <c r="C3061" t="s">
        <v>298</v>
      </c>
      <c r="D3061" t="s">
        <v>174</v>
      </c>
      <c r="E3061">
        <v>13</v>
      </c>
      <c r="F3061" t="str">
        <f>INDEX(Branch[Area],MATCH(SOF[[#This Row],[Branch]],Branch[SortCode],0))</f>
        <v>North &amp; West</v>
      </c>
      <c r="G3061" t="str">
        <f>INDEX(Branch[Branch],MATCH(SOF[[#This Row],[Branch]],Branch[SortCode],0))</f>
        <v>Tullamore</v>
      </c>
      <c r="V3061">
        <v>990721</v>
      </c>
      <c r="W3061" t="str">
        <f t="shared" si="52"/>
        <v>11372110</v>
      </c>
    </row>
    <row r="3062" spans="1:23" x14ac:dyDescent="0.55000000000000004">
      <c r="A3062" s="21" t="b">
        <f>SOF[[#This Row],[RepDate]]='Monthly-Individual-Data'!A3067</f>
        <v>0</v>
      </c>
      <c r="B3062" s="21">
        <v>44621</v>
      </c>
      <c r="C3062" t="s">
        <v>296</v>
      </c>
      <c r="D3062" t="s">
        <v>109</v>
      </c>
      <c r="E3062">
        <v>3</v>
      </c>
      <c r="F3062" t="str">
        <f>INDEX(Branch[Area],MATCH(SOF[[#This Row],[Branch]],Branch[SortCode],0))</f>
        <v>North &amp; West</v>
      </c>
      <c r="G3062" t="str">
        <f>INDEX(Branch[Branch],MATCH(SOF[[#This Row],[Branch]],Branch[SortCode],0))</f>
        <v>Portlaoise</v>
      </c>
      <c r="V3062">
        <v>990722</v>
      </c>
      <c r="W3062" t="str">
        <f t="shared" si="52"/>
        <v>11172230</v>
      </c>
    </row>
    <row r="3063" spans="1:23" x14ac:dyDescent="0.55000000000000004">
      <c r="A3063" s="21" t="b">
        <f>SOF[[#This Row],[RepDate]]='Monthly-Individual-Data'!A3068</f>
        <v>0</v>
      </c>
      <c r="B3063" s="21">
        <v>44621</v>
      </c>
      <c r="C3063" t="s">
        <v>296</v>
      </c>
      <c r="D3063" t="s">
        <v>174</v>
      </c>
      <c r="E3063">
        <v>22</v>
      </c>
      <c r="F3063" t="str">
        <f>INDEX(Branch[Area],MATCH(SOF[[#This Row],[Branch]],Branch[SortCode],0))</f>
        <v>North &amp; West</v>
      </c>
      <c r="G3063" t="str">
        <f>INDEX(Branch[Branch],MATCH(SOF[[#This Row],[Branch]],Branch[SortCode],0))</f>
        <v>Portlaoise</v>
      </c>
      <c r="V3063">
        <v>990722</v>
      </c>
      <c r="W3063" t="str">
        <f t="shared" si="52"/>
        <v>11172230</v>
      </c>
    </row>
    <row r="3064" spans="1:23" x14ac:dyDescent="0.55000000000000004">
      <c r="A3064" s="21" t="b">
        <f>SOF[[#This Row],[RepDate]]='Monthly-Individual-Data'!A3069</f>
        <v>0</v>
      </c>
      <c r="B3064" s="21">
        <v>44621</v>
      </c>
      <c r="C3064" t="s">
        <v>293</v>
      </c>
      <c r="D3064" t="s">
        <v>109</v>
      </c>
      <c r="E3064">
        <v>138</v>
      </c>
      <c r="F3064" t="str">
        <f>INDEX(Branch[Area],MATCH(SOF[[#This Row],[Branch]],Branch[SortCode],0))</f>
        <v>North &amp; West</v>
      </c>
      <c r="G3064" t="str">
        <f>INDEX(Branch[Branch],MATCH(SOF[[#This Row],[Branch]],Branch[SortCode],0))</f>
        <v>131 O'Connell St</v>
      </c>
      <c r="V3064">
        <v>990724</v>
      </c>
      <c r="W3064" t="str">
        <f t="shared" si="52"/>
        <v>10872460</v>
      </c>
    </row>
    <row r="3065" spans="1:23" x14ac:dyDescent="0.55000000000000004">
      <c r="A3065" s="21" t="b">
        <f>SOF[[#This Row],[RepDate]]='Monthly-Individual-Data'!A3070</f>
        <v>0</v>
      </c>
      <c r="B3065" s="21">
        <v>44621</v>
      </c>
      <c r="C3065" t="s">
        <v>293</v>
      </c>
      <c r="D3065" t="s">
        <v>168</v>
      </c>
      <c r="E3065">
        <v>97</v>
      </c>
      <c r="F3065" t="str">
        <f>INDEX(Branch[Area],MATCH(SOF[[#This Row],[Branch]],Branch[SortCode],0))</f>
        <v>North &amp; West</v>
      </c>
      <c r="G3065" t="str">
        <f>INDEX(Branch[Branch],MATCH(SOF[[#This Row],[Branch]],Branch[SortCode],0))</f>
        <v>131 O'Connell St</v>
      </c>
      <c r="V3065">
        <v>990724</v>
      </c>
      <c r="W3065" t="str">
        <f t="shared" si="52"/>
        <v>10872460</v>
      </c>
    </row>
    <row r="3066" spans="1:23" x14ac:dyDescent="0.55000000000000004">
      <c r="A3066" s="21" t="b">
        <f>SOF[[#This Row],[RepDate]]='Monthly-Individual-Data'!A3071</f>
        <v>0</v>
      </c>
      <c r="B3066" s="21">
        <v>44621</v>
      </c>
      <c r="C3066" t="s">
        <v>293</v>
      </c>
      <c r="D3066" t="s">
        <v>169</v>
      </c>
      <c r="E3066">
        <v>117</v>
      </c>
      <c r="F3066" t="str">
        <f>INDEX(Branch[Area],MATCH(SOF[[#This Row],[Branch]],Branch[SortCode],0))</f>
        <v>North &amp; West</v>
      </c>
      <c r="G3066" t="str">
        <f>INDEX(Branch[Branch],MATCH(SOF[[#This Row],[Branch]],Branch[SortCode],0))</f>
        <v>131 O'Connell St</v>
      </c>
      <c r="V3066">
        <v>990724</v>
      </c>
      <c r="W3066" t="str">
        <f t="shared" si="52"/>
        <v>10872460</v>
      </c>
    </row>
    <row r="3067" spans="1:23" x14ac:dyDescent="0.55000000000000004">
      <c r="A3067" s="21" t="b">
        <f>SOF[[#This Row],[RepDate]]='Monthly-Individual-Data'!A3072</f>
        <v>0</v>
      </c>
      <c r="B3067" s="21">
        <v>44621</v>
      </c>
      <c r="C3067" t="s">
        <v>293</v>
      </c>
      <c r="D3067" t="s">
        <v>170</v>
      </c>
      <c r="E3067">
        <v>140</v>
      </c>
      <c r="F3067" t="str">
        <f>INDEX(Branch[Area],MATCH(SOF[[#This Row],[Branch]],Branch[SortCode],0))</f>
        <v>North &amp; West</v>
      </c>
      <c r="G3067" t="str">
        <f>INDEX(Branch[Branch],MATCH(SOF[[#This Row],[Branch]],Branch[SortCode],0))</f>
        <v>131 O'Connell St</v>
      </c>
      <c r="V3067">
        <v>990724</v>
      </c>
      <c r="W3067" t="str">
        <f t="shared" si="52"/>
        <v>10872460</v>
      </c>
    </row>
    <row r="3068" spans="1:23" x14ac:dyDescent="0.55000000000000004">
      <c r="A3068" s="21" t="b">
        <f>SOF[[#This Row],[RepDate]]='Monthly-Individual-Data'!A3073</f>
        <v>0</v>
      </c>
      <c r="B3068" s="21">
        <v>44621</v>
      </c>
      <c r="C3068" t="s">
        <v>293</v>
      </c>
      <c r="D3068" t="s">
        <v>171</v>
      </c>
      <c r="E3068">
        <v>124</v>
      </c>
      <c r="F3068" t="str">
        <f>INDEX(Branch[Area],MATCH(SOF[[#This Row],[Branch]],Branch[SortCode],0))</f>
        <v>North &amp; West</v>
      </c>
      <c r="G3068" t="str">
        <f>INDEX(Branch[Branch],MATCH(SOF[[#This Row],[Branch]],Branch[SortCode],0))</f>
        <v>131 O'Connell St</v>
      </c>
      <c r="V3068">
        <v>990724</v>
      </c>
      <c r="W3068" t="str">
        <f t="shared" si="52"/>
        <v>10872460</v>
      </c>
    </row>
    <row r="3069" spans="1:23" x14ac:dyDescent="0.55000000000000004">
      <c r="A3069" s="21" t="b">
        <f>SOF[[#This Row],[RepDate]]='Monthly-Individual-Data'!A3074</f>
        <v>0</v>
      </c>
      <c r="B3069" s="21">
        <v>44621</v>
      </c>
      <c r="C3069" t="s">
        <v>293</v>
      </c>
      <c r="D3069" t="s">
        <v>174</v>
      </c>
      <c r="E3069">
        <v>1</v>
      </c>
      <c r="F3069" t="str">
        <f>INDEX(Branch[Area],MATCH(SOF[[#This Row],[Branch]],Branch[SortCode],0))</f>
        <v>North &amp; West</v>
      </c>
      <c r="G3069" t="str">
        <f>INDEX(Branch[Branch],MATCH(SOF[[#This Row],[Branch]],Branch[SortCode],0))</f>
        <v>131 O'Connell St</v>
      </c>
      <c r="V3069">
        <v>990724</v>
      </c>
      <c r="W3069" t="str">
        <f t="shared" si="52"/>
        <v>10872460</v>
      </c>
    </row>
    <row r="3070" spans="1:23" x14ac:dyDescent="0.55000000000000004">
      <c r="A3070" s="21" t="b">
        <f>SOF[[#This Row],[RepDate]]='Monthly-Individual-Data'!A3075</f>
        <v>0</v>
      </c>
      <c r="B3070" s="21">
        <v>44621</v>
      </c>
      <c r="C3070" t="s">
        <v>293</v>
      </c>
      <c r="D3070" t="s">
        <v>175</v>
      </c>
      <c r="E3070">
        <v>11</v>
      </c>
      <c r="F3070" t="str">
        <f>INDEX(Branch[Area],MATCH(SOF[[#This Row],[Branch]],Branch[SortCode],0))</f>
        <v>North &amp; West</v>
      </c>
      <c r="G3070" t="str">
        <f>INDEX(Branch[Branch],MATCH(SOF[[#This Row],[Branch]],Branch[SortCode],0))</f>
        <v>131 O'Connell St</v>
      </c>
      <c r="V3070">
        <v>990724</v>
      </c>
      <c r="W3070" t="str">
        <f t="shared" si="52"/>
        <v>10872460</v>
      </c>
    </row>
    <row r="3071" spans="1:23" x14ac:dyDescent="0.55000000000000004">
      <c r="A3071" s="21" t="b">
        <f>SOF[[#This Row],[RepDate]]='Monthly-Individual-Data'!A3076</f>
        <v>0</v>
      </c>
      <c r="B3071" s="21">
        <v>44621</v>
      </c>
      <c r="C3071" t="s">
        <v>293</v>
      </c>
      <c r="D3071" t="s">
        <v>179</v>
      </c>
      <c r="E3071">
        <v>84</v>
      </c>
      <c r="F3071" t="str">
        <f>INDEX(Branch[Area],MATCH(SOF[[#This Row],[Branch]],Branch[SortCode],0))</f>
        <v>North &amp; West</v>
      </c>
      <c r="G3071" t="str">
        <f>INDEX(Branch[Branch],MATCH(SOF[[#This Row],[Branch]],Branch[SortCode],0))</f>
        <v>131 O'Connell St</v>
      </c>
      <c r="V3071">
        <v>990724</v>
      </c>
      <c r="W3071" t="str">
        <f t="shared" si="52"/>
        <v>10872460</v>
      </c>
    </row>
    <row r="3072" spans="1:23" x14ac:dyDescent="0.55000000000000004">
      <c r="A3072" s="21" t="b">
        <f>SOF[[#This Row],[RepDate]]='Monthly-Individual-Data'!A3077</f>
        <v>0</v>
      </c>
      <c r="B3072" s="21">
        <v>44621</v>
      </c>
      <c r="C3072" t="s">
        <v>293</v>
      </c>
      <c r="D3072" t="s">
        <v>180</v>
      </c>
      <c r="E3072">
        <v>6</v>
      </c>
      <c r="F3072" t="str">
        <f>INDEX(Branch[Area],MATCH(SOF[[#This Row],[Branch]],Branch[SortCode],0))</f>
        <v>North &amp; West</v>
      </c>
      <c r="G3072" t="str">
        <f>INDEX(Branch[Branch],MATCH(SOF[[#This Row],[Branch]],Branch[SortCode],0))</f>
        <v>131 O'Connell St</v>
      </c>
      <c r="V3072">
        <v>990724</v>
      </c>
      <c r="W3072" t="str">
        <f t="shared" si="52"/>
        <v>10872460</v>
      </c>
    </row>
    <row r="3073" spans="1:23" x14ac:dyDescent="0.55000000000000004">
      <c r="A3073" s="21" t="b">
        <f>SOF[[#This Row],[RepDate]]='Monthly-Individual-Data'!A3078</f>
        <v>0</v>
      </c>
      <c r="B3073" s="21">
        <v>44621</v>
      </c>
      <c r="C3073" t="s">
        <v>293</v>
      </c>
      <c r="D3073" t="s">
        <v>182</v>
      </c>
      <c r="E3073">
        <v>151</v>
      </c>
      <c r="F3073" t="str">
        <f>INDEX(Branch[Area],MATCH(SOF[[#This Row],[Branch]],Branch[SortCode],0))</f>
        <v>North &amp; West</v>
      </c>
      <c r="G3073" t="str">
        <f>INDEX(Branch[Branch],MATCH(SOF[[#This Row],[Branch]],Branch[SortCode],0))</f>
        <v>131 O'Connell St</v>
      </c>
      <c r="V3073">
        <v>990724</v>
      </c>
      <c r="W3073" t="str">
        <f t="shared" si="52"/>
        <v>10872460</v>
      </c>
    </row>
    <row r="3074" spans="1:23" x14ac:dyDescent="0.55000000000000004">
      <c r="A3074" s="21" t="b">
        <f>SOF[[#This Row],[RepDate]]='Monthly-Individual-Data'!A3079</f>
        <v>0</v>
      </c>
      <c r="B3074" s="21">
        <v>44621</v>
      </c>
      <c r="C3074" t="s">
        <v>287</v>
      </c>
      <c r="D3074" t="s">
        <v>109</v>
      </c>
      <c r="E3074">
        <v>28</v>
      </c>
      <c r="F3074" t="str">
        <f>INDEX(Branch[Area],MATCH(SOF[[#This Row],[Branch]],Branch[SortCode],0))</f>
        <v>North &amp; West</v>
      </c>
      <c r="G3074" t="str">
        <f>INDEX(Branch[Branch],MATCH(SOF[[#This Row],[Branch]],Branch[SortCode],0))</f>
        <v>Eyre Square</v>
      </c>
      <c r="V3074">
        <v>990725</v>
      </c>
      <c r="W3074" t="str">
        <f t="shared" si="52"/>
        <v>10272512</v>
      </c>
    </row>
    <row r="3075" spans="1:23" x14ac:dyDescent="0.55000000000000004">
      <c r="A3075" s="21" t="b">
        <f>SOF[[#This Row],[RepDate]]='Monthly-Individual-Data'!A3080</f>
        <v>0</v>
      </c>
      <c r="B3075" s="21">
        <v>44621</v>
      </c>
      <c r="C3075" t="s">
        <v>295</v>
      </c>
      <c r="D3075" t="s">
        <v>109</v>
      </c>
      <c r="E3075">
        <v>126</v>
      </c>
      <c r="F3075" t="str">
        <f>INDEX(Branch[Area],MATCH(SOF[[#This Row],[Branch]],Branch[SortCode],0))</f>
        <v>North &amp; West</v>
      </c>
      <c r="G3075" t="str">
        <f>INDEX(Branch[Branch],MATCH(SOF[[#This Row],[Branch]],Branch[SortCode],0))</f>
        <v>Castletroy</v>
      </c>
      <c r="V3075">
        <v>990726</v>
      </c>
      <c r="W3075" t="str">
        <f t="shared" ref="W3075:W3138" si="53">VLOOKUP(V3075,R:S,2,0)</f>
        <v>11072640</v>
      </c>
    </row>
    <row r="3076" spans="1:23" x14ac:dyDescent="0.55000000000000004">
      <c r="A3076" s="21" t="b">
        <f>SOF[[#This Row],[RepDate]]='Monthly-Individual-Data'!A3081</f>
        <v>0</v>
      </c>
      <c r="B3076" s="21">
        <v>44621</v>
      </c>
      <c r="C3076" t="s">
        <v>295</v>
      </c>
      <c r="D3076" t="s">
        <v>169</v>
      </c>
      <c r="E3076">
        <v>153</v>
      </c>
      <c r="F3076" t="str">
        <f>INDEX(Branch[Area],MATCH(SOF[[#This Row],[Branch]],Branch[SortCode],0))</f>
        <v>North &amp; West</v>
      </c>
      <c r="G3076" t="str">
        <f>INDEX(Branch[Branch],MATCH(SOF[[#This Row],[Branch]],Branch[SortCode],0))</f>
        <v>Castletroy</v>
      </c>
      <c r="V3076">
        <v>990726</v>
      </c>
      <c r="W3076" t="str">
        <f t="shared" si="53"/>
        <v>11072640</v>
      </c>
    </row>
    <row r="3077" spans="1:23" x14ac:dyDescent="0.55000000000000004">
      <c r="A3077" s="21" t="b">
        <f>SOF[[#This Row],[RepDate]]='Monthly-Individual-Data'!A3082</f>
        <v>0</v>
      </c>
      <c r="B3077" s="21">
        <v>44621</v>
      </c>
      <c r="C3077" t="s">
        <v>291</v>
      </c>
      <c r="D3077" t="s">
        <v>109</v>
      </c>
      <c r="E3077">
        <v>93</v>
      </c>
      <c r="F3077" t="str">
        <f>INDEX(Branch[Area],MATCH(SOF[[#This Row],[Branch]],Branch[SortCode],0))</f>
        <v>North &amp; West</v>
      </c>
      <c r="G3077" t="str">
        <f>INDEX(Branch[Branch],MATCH(SOF[[#This Row],[Branch]],Branch[SortCode],0))</f>
        <v>Newcastlewest</v>
      </c>
      <c r="V3077">
        <v>990727</v>
      </c>
      <c r="W3077" t="str">
        <f t="shared" si="53"/>
        <v>10672780</v>
      </c>
    </row>
    <row r="3078" spans="1:23" x14ac:dyDescent="0.55000000000000004">
      <c r="A3078" s="21" t="b">
        <f>SOF[[#This Row],[RepDate]]='Monthly-Individual-Data'!A3083</f>
        <v>0</v>
      </c>
      <c r="B3078" s="21">
        <v>44621</v>
      </c>
      <c r="C3078" t="s">
        <v>291</v>
      </c>
      <c r="D3078" t="s">
        <v>169</v>
      </c>
      <c r="E3078">
        <v>92</v>
      </c>
      <c r="F3078" t="str">
        <f>INDEX(Branch[Area],MATCH(SOF[[#This Row],[Branch]],Branch[SortCode],0))</f>
        <v>North &amp; West</v>
      </c>
      <c r="G3078" t="str">
        <f>INDEX(Branch[Branch],MATCH(SOF[[#This Row],[Branch]],Branch[SortCode],0))</f>
        <v>Newcastlewest</v>
      </c>
      <c r="V3078">
        <v>990727</v>
      </c>
      <c r="W3078" t="str">
        <f t="shared" si="53"/>
        <v>10672780</v>
      </c>
    </row>
    <row r="3079" spans="1:23" x14ac:dyDescent="0.55000000000000004">
      <c r="A3079" s="21" t="b">
        <f>SOF[[#This Row],[RepDate]]='Monthly-Individual-Data'!A3084</f>
        <v>0</v>
      </c>
      <c r="B3079" s="21">
        <v>44621</v>
      </c>
      <c r="C3079" t="s">
        <v>291</v>
      </c>
      <c r="D3079" t="s">
        <v>171</v>
      </c>
      <c r="E3079">
        <v>15</v>
      </c>
      <c r="F3079" t="str">
        <f>INDEX(Branch[Area],MATCH(SOF[[#This Row],[Branch]],Branch[SortCode],0))</f>
        <v>North &amp; West</v>
      </c>
      <c r="G3079" t="str">
        <f>INDEX(Branch[Branch],MATCH(SOF[[#This Row],[Branch]],Branch[SortCode],0))</f>
        <v>Newcastlewest</v>
      </c>
      <c r="V3079">
        <v>990727</v>
      </c>
      <c r="W3079" t="str">
        <f t="shared" si="53"/>
        <v>10672780</v>
      </c>
    </row>
    <row r="3080" spans="1:23" x14ac:dyDescent="0.55000000000000004">
      <c r="A3080" s="21" t="b">
        <f>SOF[[#This Row],[RepDate]]='Monthly-Individual-Data'!A3085</f>
        <v>0</v>
      </c>
      <c r="B3080" s="21">
        <v>44621</v>
      </c>
      <c r="C3080" t="s">
        <v>291</v>
      </c>
      <c r="D3080" t="s">
        <v>175</v>
      </c>
      <c r="E3080">
        <v>53</v>
      </c>
      <c r="F3080" t="str">
        <f>INDEX(Branch[Area],MATCH(SOF[[#This Row],[Branch]],Branch[SortCode],0))</f>
        <v>North &amp; West</v>
      </c>
      <c r="G3080" t="str">
        <f>INDEX(Branch[Branch],MATCH(SOF[[#This Row],[Branch]],Branch[SortCode],0))</f>
        <v>Newcastlewest</v>
      </c>
      <c r="V3080">
        <v>990727</v>
      </c>
      <c r="W3080" t="str">
        <f t="shared" si="53"/>
        <v>10672780</v>
      </c>
    </row>
    <row r="3081" spans="1:23" x14ac:dyDescent="0.55000000000000004">
      <c r="A3081" s="21" t="b">
        <f>SOF[[#This Row],[RepDate]]='Monthly-Individual-Data'!A3086</f>
        <v>0</v>
      </c>
      <c r="B3081" s="21">
        <v>44621</v>
      </c>
      <c r="C3081" t="s">
        <v>290</v>
      </c>
      <c r="D3081" t="s">
        <v>109</v>
      </c>
      <c r="E3081">
        <v>41</v>
      </c>
      <c r="F3081" t="str">
        <f>INDEX(Branch[Area],MATCH(SOF[[#This Row],[Branch]],Branch[SortCode],0))</f>
        <v>North &amp; West</v>
      </c>
      <c r="G3081" t="str">
        <f>INDEX(Branch[Branch],MATCH(SOF[[#This Row],[Branch]],Branch[SortCode],0))</f>
        <v>Ennis</v>
      </c>
      <c r="V3081">
        <v>990728</v>
      </c>
      <c r="W3081" t="str">
        <f t="shared" si="53"/>
        <v>10572890</v>
      </c>
    </row>
    <row r="3082" spans="1:23" x14ac:dyDescent="0.55000000000000004">
      <c r="A3082" s="21" t="b">
        <f>SOF[[#This Row],[RepDate]]='Monthly-Individual-Data'!A3087</f>
        <v>0</v>
      </c>
      <c r="B3082" s="21">
        <v>44621</v>
      </c>
      <c r="C3082" t="s">
        <v>290</v>
      </c>
      <c r="D3082" t="s">
        <v>168</v>
      </c>
      <c r="E3082">
        <v>125</v>
      </c>
      <c r="F3082" t="str">
        <f>INDEX(Branch[Area],MATCH(SOF[[#This Row],[Branch]],Branch[SortCode],0))</f>
        <v>North &amp; West</v>
      </c>
      <c r="G3082" t="str">
        <f>INDEX(Branch[Branch],MATCH(SOF[[#This Row],[Branch]],Branch[SortCode],0))</f>
        <v>Ennis</v>
      </c>
      <c r="V3082">
        <v>990728</v>
      </c>
      <c r="W3082" t="str">
        <f t="shared" si="53"/>
        <v>10572890</v>
      </c>
    </row>
    <row r="3083" spans="1:23" x14ac:dyDescent="0.55000000000000004">
      <c r="A3083" s="21" t="b">
        <f>SOF[[#This Row],[RepDate]]='Monthly-Individual-Data'!A3088</f>
        <v>0</v>
      </c>
      <c r="B3083" s="21">
        <v>44621</v>
      </c>
      <c r="C3083" t="s">
        <v>290</v>
      </c>
      <c r="D3083" t="s">
        <v>169</v>
      </c>
      <c r="E3083">
        <v>105</v>
      </c>
      <c r="F3083" t="str">
        <f>INDEX(Branch[Area],MATCH(SOF[[#This Row],[Branch]],Branch[SortCode],0))</f>
        <v>North &amp; West</v>
      </c>
      <c r="G3083" t="str">
        <f>INDEX(Branch[Branch],MATCH(SOF[[#This Row],[Branch]],Branch[SortCode],0))</f>
        <v>Ennis</v>
      </c>
      <c r="V3083">
        <v>990728</v>
      </c>
      <c r="W3083" t="str">
        <f t="shared" si="53"/>
        <v>10572890</v>
      </c>
    </row>
    <row r="3084" spans="1:23" x14ac:dyDescent="0.55000000000000004">
      <c r="A3084" s="21" t="b">
        <f>SOF[[#This Row],[RepDate]]='Monthly-Individual-Data'!A3089</f>
        <v>0</v>
      </c>
      <c r="B3084" s="21">
        <v>44621</v>
      </c>
      <c r="C3084" t="s">
        <v>290</v>
      </c>
      <c r="D3084" t="s">
        <v>171</v>
      </c>
      <c r="E3084">
        <v>155</v>
      </c>
      <c r="F3084" t="str">
        <f>INDEX(Branch[Area],MATCH(SOF[[#This Row],[Branch]],Branch[SortCode],0))</f>
        <v>North &amp; West</v>
      </c>
      <c r="G3084" t="str">
        <f>INDEX(Branch[Branch],MATCH(SOF[[#This Row],[Branch]],Branch[SortCode],0))</f>
        <v>Ennis</v>
      </c>
      <c r="V3084">
        <v>990728</v>
      </c>
      <c r="W3084" t="str">
        <f t="shared" si="53"/>
        <v>10572890</v>
      </c>
    </row>
    <row r="3085" spans="1:23" x14ac:dyDescent="0.55000000000000004">
      <c r="A3085" s="21" t="b">
        <f>SOF[[#This Row],[RepDate]]='Monthly-Individual-Data'!A3090</f>
        <v>0</v>
      </c>
      <c r="B3085" s="21">
        <v>44621</v>
      </c>
      <c r="C3085" t="s">
        <v>290</v>
      </c>
      <c r="D3085" t="s">
        <v>174</v>
      </c>
      <c r="E3085">
        <v>37</v>
      </c>
      <c r="F3085" t="str">
        <f>INDEX(Branch[Area],MATCH(SOF[[#This Row],[Branch]],Branch[SortCode],0))</f>
        <v>North &amp; West</v>
      </c>
      <c r="G3085" t="str">
        <f>INDEX(Branch[Branch],MATCH(SOF[[#This Row],[Branch]],Branch[SortCode],0))</f>
        <v>Ennis</v>
      </c>
      <c r="V3085">
        <v>990728</v>
      </c>
      <c r="W3085" t="str">
        <f t="shared" si="53"/>
        <v>10572890</v>
      </c>
    </row>
    <row r="3086" spans="1:23" x14ac:dyDescent="0.55000000000000004">
      <c r="A3086" s="21" t="b">
        <f>SOF[[#This Row],[RepDate]]='Monthly-Individual-Data'!A3091</f>
        <v>0</v>
      </c>
      <c r="B3086" s="21">
        <v>44621</v>
      </c>
      <c r="C3086" t="s">
        <v>290</v>
      </c>
      <c r="D3086" t="s">
        <v>175</v>
      </c>
      <c r="E3086">
        <v>125</v>
      </c>
      <c r="F3086" t="str">
        <f>INDEX(Branch[Area],MATCH(SOF[[#This Row],[Branch]],Branch[SortCode],0))</f>
        <v>North &amp; West</v>
      </c>
      <c r="G3086" t="str">
        <f>INDEX(Branch[Branch],MATCH(SOF[[#This Row],[Branch]],Branch[SortCode],0))</f>
        <v>Ennis</v>
      </c>
      <c r="V3086">
        <v>990728</v>
      </c>
      <c r="W3086" t="str">
        <f t="shared" si="53"/>
        <v>10572890</v>
      </c>
    </row>
    <row r="3087" spans="1:23" x14ac:dyDescent="0.55000000000000004">
      <c r="A3087" s="21" t="b">
        <f>SOF[[#This Row],[RepDate]]='Monthly-Individual-Data'!A3092</f>
        <v>0</v>
      </c>
      <c r="B3087" s="21">
        <v>44621</v>
      </c>
      <c r="C3087" t="s">
        <v>290</v>
      </c>
      <c r="D3087" t="s">
        <v>178</v>
      </c>
      <c r="E3087">
        <v>119</v>
      </c>
      <c r="F3087" t="str">
        <f>INDEX(Branch[Area],MATCH(SOF[[#This Row],[Branch]],Branch[SortCode],0))</f>
        <v>North &amp; West</v>
      </c>
      <c r="G3087" t="str">
        <f>INDEX(Branch[Branch],MATCH(SOF[[#This Row],[Branch]],Branch[SortCode],0))</f>
        <v>Ennis</v>
      </c>
      <c r="V3087">
        <v>990728</v>
      </c>
      <c r="W3087" t="str">
        <f t="shared" si="53"/>
        <v>10572890</v>
      </c>
    </row>
    <row r="3088" spans="1:23" x14ac:dyDescent="0.55000000000000004">
      <c r="A3088" s="21" t="b">
        <f>SOF[[#This Row],[RepDate]]='Monthly-Individual-Data'!A3093</f>
        <v>0</v>
      </c>
      <c r="B3088" s="21">
        <v>44621</v>
      </c>
      <c r="C3088" t="s">
        <v>285</v>
      </c>
      <c r="D3088" t="s">
        <v>109</v>
      </c>
      <c r="E3088">
        <v>157</v>
      </c>
      <c r="F3088" t="str">
        <f>INDEX(Branch[Area],MATCH(SOF[[#This Row],[Branch]],Branch[SortCode],0))</f>
        <v>North &amp; West</v>
      </c>
      <c r="G3088" t="str">
        <f>INDEX(Branch[Branch],MATCH(SOF[[#This Row],[Branch]],Branch[SortCode],0))</f>
        <v>Castlebar</v>
      </c>
      <c r="V3088">
        <v>990729</v>
      </c>
      <c r="W3088" t="str">
        <f t="shared" si="53"/>
        <v>10072914</v>
      </c>
    </row>
    <row r="3089" spans="1:23" x14ac:dyDescent="0.55000000000000004">
      <c r="A3089" s="21" t="b">
        <f>SOF[[#This Row],[RepDate]]='Monthly-Individual-Data'!A3094</f>
        <v>0</v>
      </c>
      <c r="B3089" s="21">
        <v>44621</v>
      </c>
      <c r="C3089" t="s">
        <v>285</v>
      </c>
      <c r="D3089" t="s">
        <v>169</v>
      </c>
      <c r="E3089">
        <v>60</v>
      </c>
      <c r="F3089" t="str">
        <f>INDEX(Branch[Area],MATCH(SOF[[#This Row],[Branch]],Branch[SortCode],0))</f>
        <v>North &amp; West</v>
      </c>
      <c r="G3089" t="str">
        <f>INDEX(Branch[Branch],MATCH(SOF[[#This Row],[Branch]],Branch[SortCode],0))</f>
        <v>Castlebar</v>
      </c>
      <c r="V3089">
        <v>990729</v>
      </c>
      <c r="W3089" t="str">
        <f t="shared" si="53"/>
        <v>10072914</v>
      </c>
    </row>
    <row r="3090" spans="1:23" x14ac:dyDescent="0.55000000000000004">
      <c r="A3090" s="21" t="b">
        <f>SOF[[#This Row],[RepDate]]='Monthly-Individual-Data'!A3095</f>
        <v>0</v>
      </c>
      <c r="B3090" s="21">
        <v>44621</v>
      </c>
      <c r="C3090" t="s">
        <v>285</v>
      </c>
      <c r="D3090" t="s">
        <v>171</v>
      </c>
      <c r="E3090">
        <v>65</v>
      </c>
      <c r="F3090" t="str">
        <f>INDEX(Branch[Area],MATCH(SOF[[#This Row],[Branch]],Branch[SortCode],0))</f>
        <v>North &amp; West</v>
      </c>
      <c r="G3090" t="str">
        <f>INDEX(Branch[Branch],MATCH(SOF[[#This Row],[Branch]],Branch[SortCode],0))</f>
        <v>Castlebar</v>
      </c>
      <c r="V3090">
        <v>990729</v>
      </c>
      <c r="W3090" t="str">
        <f t="shared" si="53"/>
        <v>10072914</v>
      </c>
    </row>
    <row r="3091" spans="1:23" x14ac:dyDescent="0.55000000000000004">
      <c r="A3091" s="21" t="b">
        <f>SOF[[#This Row],[RepDate]]='Monthly-Individual-Data'!A3096</f>
        <v>0</v>
      </c>
      <c r="B3091" s="21">
        <v>44621</v>
      </c>
      <c r="C3091" t="s">
        <v>285</v>
      </c>
      <c r="D3091" t="s">
        <v>175</v>
      </c>
      <c r="E3091">
        <v>106</v>
      </c>
      <c r="F3091" t="str">
        <f>INDEX(Branch[Area],MATCH(SOF[[#This Row],[Branch]],Branch[SortCode],0))</f>
        <v>North &amp; West</v>
      </c>
      <c r="G3091" t="str">
        <f>INDEX(Branch[Branch],MATCH(SOF[[#This Row],[Branch]],Branch[SortCode],0))</f>
        <v>Castlebar</v>
      </c>
      <c r="V3091">
        <v>990729</v>
      </c>
      <c r="W3091" t="str">
        <f t="shared" si="53"/>
        <v>10072914</v>
      </c>
    </row>
    <row r="3092" spans="1:23" x14ac:dyDescent="0.55000000000000004">
      <c r="A3092" s="21" t="b">
        <f>SOF[[#This Row],[RepDate]]='Monthly-Individual-Data'!A3097</f>
        <v>0</v>
      </c>
      <c r="B3092" s="21">
        <v>44621</v>
      </c>
      <c r="C3092" t="s">
        <v>284</v>
      </c>
      <c r="D3092" t="s">
        <v>109</v>
      </c>
      <c r="E3092">
        <v>78</v>
      </c>
      <c r="F3092" t="str">
        <f>INDEX(Branch[Area],MATCH(SOF[[#This Row],[Branch]],Branch[SortCode],0))</f>
        <v>North &amp; West</v>
      </c>
      <c r="G3092" t="str">
        <f>INDEX(Branch[Branch],MATCH(SOF[[#This Row],[Branch]],Branch[SortCode],0))</f>
        <v>Ballina</v>
      </c>
      <c r="V3092">
        <v>990730</v>
      </c>
      <c r="W3092" t="str">
        <f t="shared" si="53"/>
        <v>99730150</v>
      </c>
    </row>
    <row r="3093" spans="1:23" x14ac:dyDescent="0.55000000000000004">
      <c r="A3093" s="21" t="b">
        <f>SOF[[#This Row],[RepDate]]='Monthly-Individual-Data'!A3098</f>
        <v>0</v>
      </c>
      <c r="B3093" s="21">
        <v>44621</v>
      </c>
      <c r="C3093" t="s">
        <v>284</v>
      </c>
      <c r="D3093" t="s">
        <v>168</v>
      </c>
      <c r="E3093">
        <v>23</v>
      </c>
      <c r="F3093" t="str">
        <f>INDEX(Branch[Area],MATCH(SOF[[#This Row],[Branch]],Branch[SortCode],0))</f>
        <v>North &amp; West</v>
      </c>
      <c r="G3093" t="str">
        <f>INDEX(Branch[Branch],MATCH(SOF[[#This Row],[Branch]],Branch[SortCode],0))</f>
        <v>Ballina</v>
      </c>
      <c r="V3093">
        <v>990730</v>
      </c>
      <c r="W3093" t="str">
        <f t="shared" si="53"/>
        <v>99730150</v>
      </c>
    </row>
    <row r="3094" spans="1:23" x14ac:dyDescent="0.55000000000000004">
      <c r="A3094" s="21" t="b">
        <f>SOF[[#This Row],[RepDate]]='Monthly-Individual-Data'!A3099</f>
        <v>0</v>
      </c>
      <c r="B3094" s="21">
        <v>44621</v>
      </c>
      <c r="C3094" t="s">
        <v>284</v>
      </c>
      <c r="D3094" t="s">
        <v>171</v>
      </c>
      <c r="E3094">
        <v>151</v>
      </c>
      <c r="F3094" t="str">
        <f>INDEX(Branch[Area],MATCH(SOF[[#This Row],[Branch]],Branch[SortCode],0))</f>
        <v>North &amp; West</v>
      </c>
      <c r="G3094" t="str">
        <f>INDEX(Branch[Branch],MATCH(SOF[[#This Row],[Branch]],Branch[SortCode],0))</f>
        <v>Ballina</v>
      </c>
      <c r="V3094">
        <v>990730</v>
      </c>
      <c r="W3094" t="str">
        <f t="shared" si="53"/>
        <v>99730150</v>
      </c>
    </row>
    <row r="3095" spans="1:23" x14ac:dyDescent="0.55000000000000004">
      <c r="A3095" s="21" t="b">
        <f>SOF[[#This Row],[RepDate]]='Monthly-Individual-Data'!A3100</f>
        <v>0</v>
      </c>
      <c r="B3095" s="21">
        <v>44621</v>
      </c>
      <c r="C3095" t="s">
        <v>284</v>
      </c>
      <c r="D3095" t="s">
        <v>182</v>
      </c>
      <c r="E3095">
        <v>76</v>
      </c>
      <c r="F3095" t="str">
        <f>INDEX(Branch[Area],MATCH(SOF[[#This Row],[Branch]],Branch[SortCode],0))</f>
        <v>North &amp; West</v>
      </c>
      <c r="G3095" t="str">
        <f>INDEX(Branch[Branch],MATCH(SOF[[#This Row],[Branch]],Branch[SortCode],0))</f>
        <v>Ballina</v>
      </c>
      <c r="V3095">
        <v>990730</v>
      </c>
      <c r="W3095" t="str">
        <f t="shared" si="53"/>
        <v>99730150</v>
      </c>
    </row>
    <row r="3096" spans="1:23" x14ac:dyDescent="0.55000000000000004">
      <c r="A3096" s="21" t="b">
        <f>SOF[[#This Row],[RepDate]]='Monthly-Individual-Data'!A3101</f>
        <v>0</v>
      </c>
      <c r="B3096" s="21">
        <v>44621</v>
      </c>
      <c r="C3096" t="s">
        <v>277</v>
      </c>
      <c r="D3096" t="s">
        <v>109</v>
      </c>
      <c r="E3096">
        <v>43</v>
      </c>
      <c r="F3096" t="str">
        <f>INDEX(Branch[Area],MATCH(SOF[[#This Row],[Branch]],Branch[SortCode],0))</f>
        <v>North &amp; West</v>
      </c>
      <c r="G3096" t="str">
        <f>INDEX(Branch[Branch],MATCH(SOF[[#This Row],[Branch]],Branch[SortCode],0))</f>
        <v>Longford</v>
      </c>
      <c r="V3096">
        <v>990731</v>
      </c>
      <c r="W3096" t="str">
        <f t="shared" si="53"/>
        <v>92731220</v>
      </c>
    </row>
    <row r="3097" spans="1:23" x14ac:dyDescent="0.55000000000000004">
      <c r="A3097" s="21" t="b">
        <f>SOF[[#This Row],[RepDate]]='Monthly-Individual-Data'!A3102</f>
        <v>0</v>
      </c>
      <c r="B3097" s="21">
        <v>44621</v>
      </c>
      <c r="C3097" t="s">
        <v>277</v>
      </c>
      <c r="D3097" t="s">
        <v>174</v>
      </c>
      <c r="E3097">
        <v>71</v>
      </c>
      <c r="F3097" t="str">
        <f>INDEX(Branch[Area],MATCH(SOF[[#This Row],[Branch]],Branch[SortCode],0))</f>
        <v>North &amp; West</v>
      </c>
      <c r="G3097" t="str">
        <f>INDEX(Branch[Branch],MATCH(SOF[[#This Row],[Branch]],Branch[SortCode],0))</f>
        <v>Longford</v>
      </c>
      <c r="V3097">
        <v>990731</v>
      </c>
      <c r="W3097" t="str">
        <f t="shared" si="53"/>
        <v>92731220</v>
      </c>
    </row>
    <row r="3098" spans="1:23" x14ac:dyDescent="0.55000000000000004">
      <c r="A3098" s="21" t="b">
        <f>SOF[[#This Row],[RepDate]]='Monthly-Individual-Data'!A3103</f>
        <v>0</v>
      </c>
      <c r="B3098" s="21">
        <v>44621</v>
      </c>
      <c r="C3098" t="s">
        <v>297</v>
      </c>
      <c r="D3098" t="s">
        <v>109</v>
      </c>
      <c r="E3098">
        <v>32</v>
      </c>
      <c r="F3098" t="str">
        <f>INDEX(Branch[Area],MATCH(SOF[[#This Row],[Branch]],Branch[SortCode],0))</f>
        <v>North &amp; West</v>
      </c>
      <c r="G3098" t="str">
        <f>INDEX(Branch[Branch],MATCH(SOF[[#This Row],[Branch]],Branch[SortCode],0))</f>
        <v>Mullingar</v>
      </c>
      <c r="V3098">
        <v>990733</v>
      </c>
      <c r="W3098" t="str">
        <f t="shared" si="53"/>
        <v>11273320</v>
      </c>
    </row>
    <row r="3099" spans="1:23" x14ac:dyDescent="0.55000000000000004">
      <c r="A3099" s="21" t="b">
        <f>SOF[[#This Row],[RepDate]]='Monthly-Individual-Data'!A3104</f>
        <v>0</v>
      </c>
      <c r="B3099" s="21">
        <v>44621</v>
      </c>
      <c r="C3099" t="s">
        <v>297</v>
      </c>
      <c r="D3099" t="s">
        <v>168</v>
      </c>
      <c r="E3099">
        <v>67</v>
      </c>
      <c r="F3099" t="str">
        <f>INDEX(Branch[Area],MATCH(SOF[[#This Row],[Branch]],Branch[SortCode],0))</f>
        <v>North &amp; West</v>
      </c>
      <c r="G3099" t="str">
        <f>INDEX(Branch[Branch],MATCH(SOF[[#This Row],[Branch]],Branch[SortCode],0))</f>
        <v>Mullingar</v>
      </c>
      <c r="V3099">
        <v>990733</v>
      </c>
      <c r="W3099" t="str">
        <f t="shared" si="53"/>
        <v>11273320</v>
      </c>
    </row>
    <row r="3100" spans="1:23" x14ac:dyDescent="0.55000000000000004">
      <c r="A3100" s="21" t="b">
        <f>SOF[[#This Row],[RepDate]]='Monthly-Individual-Data'!A3105</f>
        <v>0</v>
      </c>
      <c r="B3100" s="21">
        <v>44621</v>
      </c>
      <c r="C3100" t="s">
        <v>297</v>
      </c>
      <c r="D3100" t="s">
        <v>169</v>
      </c>
      <c r="E3100">
        <v>118</v>
      </c>
      <c r="F3100" t="str">
        <f>INDEX(Branch[Area],MATCH(SOF[[#This Row],[Branch]],Branch[SortCode],0))</f>
        <v>North &amp; West</v>
      </c>
      <c r="G3100" t="str">
        <f>INDEX(Branch[Branch],MATCH(SOF[[#This Row],[Branch]],Branch[SortCode],0))</f>
        <v>Mullingar</v>
      </c>
      <c r="V3100">
        <v>990733</v>
      </c>
      <c r="W3100" t="str">
        <f t="shared" si="53"/>
        <v>11273320</v>
      </c>
    </row>
    <row r="3101" spans="1:23" x14ac:dyDescent="0.55000000000000004">
      <c r="A3101" s="21" t="b">
        <f>SOF[[#This Row],[RepDate]]='Monthly-Individual-Data'!A3106</f>
        <v>0</v>
      </c>
      <c r="B3101" s="21">
        <v>44621</v>
      </c>
      <c r="C3101" t="s">
        <v>297</v>
      </c>
      <c r="D3101" t="s">
        <v>174</v>
      </c>
      <c r="E3101">
        <v>155</v>
      </c>
      <c r="F3101" t="str">
        <f>INDEX(Branch[Area],MATCH(SOF[[#This Row],[Branch]],Branch[SortCode],0))</f>
        <v>North &amp; West</v>
      </c>
      <c r="G3101" t="str">
        <f>INDEX(Branch[Branch],MATCH(SOF[[#This Row],[Branch]],Branch[SortCode],0))</f>
        <v>Mullingar</v>
      </c>
      <c r="V3101">
        <v>990733</v>
      </c>
      <c r="W3101" t="str">
        <f t="shared" si="53"/>
        <v>11273320</v>
      </c>
    </row>
    <row r="3102" spans="1:23" x14ac:dyDescent="0.55000000000000004">
      <c r="A3102" s="21" t="b">
        <f>SOF[[#This Row],[RepDate]]='Monthly-Individual-Data'!A3107</f>
        <v>0</v>
      </c>
      <c r="B3102" s="21">
        <v>44621</v>
      </c>
      <c r="C3102" t="s">
        <v>297</v>
      </c>
      <c r="D3102" t="s">
        <v>175</v>
      </c>
      <c r="E3102">
        <v>157</v>
      </c>
      <c r="F3102" t="str">
        <f>INDEX(Branch[Area],MATCH(SOF[[#This Row],[Branch]],Branch[SortCode],0))</f>
        <v>North &amp; West</v>
      </c>
      <c r="G3102" t="str">
        <f>INDEX(Branch[Branch],MATCH(SOF[[#This Row],[Branch]],Branch[SortCode],0))</f>
        <v>Mullingar</v>
      </c>
      <c r="V3102">
        <v>990733</v>
      </c>
      <c r="W3102" t="str">
        <f t="shared" si="53"/>
        <v>11273320</v>
      </c>
    </row>
    <row r="3103" spans="1:23" x14ac:dyDescent="0.55000000000000004">
      <c r="A3103" s="21" t="b">
        <f>SOF[[#This Row],[RepDate]]='Monthly-Individual-Data'!A3108</f>
        <v>0</v>
      </c>
      <c r="B3103" s="21">
        <v>44621</v>
      </c>
      <c r="C3103" t="s">
        <v>288</v>
      </c>
      <c r="D3103" t="s">
        <v>109</v>
      </c>
      <c r="E3103">
        <v>109</v>
      </c>
      <c r="F3103" t="str">
        <f>INDEX(Branch[Area],MATCH(SOF[[#This Row],[Branch]],Branch[SortCode],0))</f>
        <v>North &amp; West</v>
      </c>
      <c r="G3103" t="str">
        <f>INDEX(Branch[Branch],MATCH(SOF[[#This Row],[Branch]],Branch[SortCode],0))</f>
        <v>Galway SC</v>
      </c>
      <c r="V3103">
        <v>990742</v>
      </c>
      <c r="W3103" t="str">
        <f t="shared" si="53"/>
        <v>10374211</v>
      </c>
    </row>
    <row r="3104" spans="1:23" x14ac:dyDescent="0.55000000000000004">
      <c r="A3104" s="21" t="b">
        <f>SOF[[#This Row],[RepDate]]='Monthly-Individual-Data'!A3109</f>
        <v>0</v>
      </c>
      <c r="B3104" s="21">
        <v>44621</v>
      </c>
      <c r="C3104" t="s">
        <v>288</v>
      </c>
      <c r="D3104" t="s">
        <v>169</v>
      </c>
      <c r="E3104">
        <v>53</v>
      </c>
      <c r="F3104" t="str">
        <f>INDEX(Branch[Area],MATCH(SOF[[#This Row],[Branch]],Branch[SortCode],0))</f>
        <v>North &amp; West</v>
      </c>
      <c r="G3104" t="str">
        <f>INDEX(Branch[Branch],MATCH(SOF[[#This Row],[Branch]],Branch[SortCode],0))</f>
        <v>Galway SC</v>
      </c>
      <c r="V3104">
        <v>990742</v>
      </c>
      <c r="W3104" t="str">
        <f t="shared" si="53"/>
        <v>10374211</v>
      </c>
    </row>
    <row r="3105" spans="1:23" x14ac:dyDescent="0.55000000000000004">
      <c r="A3105" s="21" t="b">
        <f>SOF[[#This Row],[RepDate]]='Monthly-Individual-Data'!A3110</f>
        <v>0</v>
      </c>
      <c r="B3105" s="21">
        <v>44621</v>
      </c>
      <c r="C3105" t="s">
        <v>288</v>
      </c>
      <c r="D3105" t="s">
        <v>171</v>
      </c>
      <c r="E3105">
        <v>105</v>
      </c>
      <c r="F3105" t="str">
        <f>INDEX(Branch[Area],MATCH(SOF[[#This Row],[Branch]],Branch[SortCode],0))</f>
        <v>North &amp; West</v>
      </c>
      <c r="G3105" t="str">
        <f>INDEX(Branch[Branch],MATCH(SOF[[#This Row],[Branch]],Branch[SortCode],0))</f>
        <v>Galway SC</v>
      </c>
      <c r="V3105">
        <v>990742</v>
      </c>
      <c r="W3105" t="str">
        <f t="shared" si="53"/>
        <v>10374211</v>
      </c>
    </row>
    <row r="3106" spans="1:23" x14ac:dyDescent="0.55000000000000004">
      <c r="A3106" s="21" t="b">
        <f>SOF[[#This Row],[RepDate]]='Monthly-Individual-Data'!A3111</f>
        <v>0</v>
      </c>
      <c r="B3106" s="21">
        <v>44621</v>
      </c>
      <c r="C3106" t="s">
        <v>288</v>
      </c>
      <c r="D3106" t="s">
        <v>174</v>
      </c>
      <c r="E3106">
        <v>107</v>
      </c>
      <c r="F3106" t="str">
        <f>INDEX(Branch[Area],MATCH(SOF[[#This Row],[Branch]],Branch[SortCode],0))</f>
        <v>North &amp; West</v>
      </c>
      <c r="G3106" t="str">
        <f>INDEX(Branch[Branch],MATCH(SOF[[#This Row],[Branch]],Branch[SortCode],0))</f>
        <v>Galway SC</v>
      </c>
      <c r="V3106">
        <v>990742</v>
      </c>
      <c r="W3106" t="str">
        <f t="shared" si="53"/>
        <v>10374211</v>
      </c>
    </row>
    <row r="3107" spans="1:23" x14ac:dyDescent="0.55000000000000004">
      <c r="A3107" s="21" t="b">
        <f>SOF[[#This Row],[RepDate]]='Monthly-Individual-Data'!A3112</f>
        <v>0</v>
      </c>
      <c r="B3107" s="21">
        <v>44621</v>
      </c>
      <c r="C3107" t="s">
        <v>288</v>
      </c>
      <c r="D3107" t="s">
        <v>175</v>
      </c>
      <c r="E3107">
        <v>1</v>
      </c>
      <c r="F3107" t="str">
        <f>INDEX(Branch[Area],MATCH(SOF[[#This Row],[Branch]],Branch[SortCode],0))</f>
        <v>North &amp; West</v>
      </c>
      <c r="G3107" t="str">
        <f>INDEX(Branch[Branch],MATCH(SOF[[#This Row],[Branch]],Branch[SortCode],0))</f>
        <v>Galway SC</v>
      </c>
      <c r="V3107">
        <v>990742</v>
      </c>
      <c r="W3107" t="str">
        <f t="shared" si="53"/>
        <v>10374211</v>
      </c>
    </row>
    <row r="3108" spans="1:23" x14ac:dyDescent="0.55000000000000004">
      <c r="A3108" s="21" t="b">
        <f>SOF[[#This Row],[RepDate]]='Monthly-Individual-Data'!A3113</f>
        <v>0</v>
      </c>
      <c r="B3108" s="21">
        <v>44621</v>
      </c>
      <c r="C3108" t="s">
        <v>283</v>
      </c>
      <c r="D3108" t="s">
        <v>109</v>
      </c>
      <c r="E3108">
        <v>89</v>
      </c>
      <c r="F3108" t="str">
        <f>INDEX(Branch[Area],MATCH(SOF[[#This Row],[Branch]],Branch[SortCode],0))</f>
        <v>North &amp; West</v>
      </c>
      <c r="G3108" t="str">
        <f>INDEX(Branch[Branch],MATCH(SOF[[#This Row],[Branch]],Branch[SortCode],0))</f>
        <v>Roscommon</v>
      </c>
      <c r="V3108">
        <v>990745</v>
      </c>
      <c r="W3108" t="str">
        <f t="shared" si="53"/>
        <v>98745160</v>
      </c>
    </row>
    <row r="3109" spans="1:23" x14ac:dyDescent="0.55000000000000004">
      <c r="A3109" s="21" t="b">
        <f>SOF[[#This Row],[RepDate]]='Monthly-Individual-Data'!A3114</f>
        <v>0</v>
      </c>
      <c r="B3109" s="21">
        <v>44621</v>
      </c>
      <c r="C3109" t="s">
        <v>283</v>
      </c>
      <c r="D3109" t="s">
        <v>169</v>
      </c>
      <c r="E3109">
        <v>139</v>
      </c>
      <c r="F3109" t="str">
        <f>INDEX(Branch[Area],MATCH(SOF[[#This Row],[Branch]],Branch[SortCode],0))</f>
        <v>North &amp; West</v>
      </c>
      <c r="G3109" t="str">
        <f>INDEX(Branch[Branch],MATCH(SOF[[#This Row],[Branch]],Branch[SortCode],0))</f>
        <v>Roscommon</v>
      </c>
      <c r="V3109">
        <v>990745</v>
      </c>
      <c r="W3109" t="str">
        <f t="shared" si="53"/>
        <v>98745160</v>
      </c>
    </row>
    <row r="3110" spans="1:23" x14ac:dyDescent="0.55000000000000004">
      <c r="A3110" s="21" t="b">
        <f>SOF[[#This Row],[RepDate]]='Monthly-Individual-Data'!A3115</f>
        <v>0</v>
      </c>
      <c r="B3110" s="21">
        <v>44621</v>
      </c>
      <c r="C3110" t="s">
        <v>283</v>
      </c>
      <c r="D3110" t="s">
        <v>174</v>
      </c>
      <c r="E3110">
        <v>140</v>
      </c>
      <c r="F3110" t="str">
        <f>INDEX(Branch[Area],MATCH(SOF[[#This Row],[Branch]],Branch[SortCode],0))</f>
        <v>North &amp; West</v>
      </c>
      <c r="G3110" t="str">
        <f>INDEX(Branch[Branch],MATCH(SOF[[#This Row],[Branch]],Branch[SortCode],0))</f>
        <v>Roscommon</v>
      </c>
      <c r="V3110">
        <v>990745</v>
      </c>
      <c r="W3110" t="str">
        <f t="shared" si="53"/>
        <v>98745160</v>
      </c>
    </row>
    <row r="3111" spans="1:23" x14ac:dyDescent="0.55000000000000004">
      <c r="A3111" s="21" t="b">
        <f>SOF[[#This Row],[RepDate]]='Monthly-Individual-Data'!A3116</f>
        <v>0</v>
      </c>
      <c r="B3111" s="21">
        <v>44621</v>
      </c>
      <c r="C3111" t="s">
        <v>283</v>
      </c>
      <c r="D3111" t="s">
        <v>175</v>
      </c>
      <c r="E3111">
        <v>138</v>
      </c>
      <c r="F3111" t="str">
        <f>INDEX(Branch[Area],MATCH(SOF[[#This Row],[Branch]],Branch[SortCode],0))</f>
        <v>North &amp; West</v>
      </c>
      <c r="G3111" t="str">
        <f>INDEX(Branch[Branch],MATCH(SOF[[#This Row],[Branch]],Branch[SortCode],0))</f>
        <v>Roscommon</v>
      </c>
      <c r="V3111">
        <v>990745</v>
      </c>
      <c r="W3111" t="str">
        <f t="shared" si="53"/>
        <v>98745160</v>
      </c>
    </row>
    <row r="3112" spans="1:23" x14ac:dyDescent="0.55000000000000004">
      <c r="A3112" s="21" t="b">
        <f>SOF[[#This Row],[RepDate]]='Monthly-Individual-Data'!A3117</f>
        <v>0</v>
      </c>
      <c r="B3112" s="21">
        <v>44621</v>
      </c>
      <c r="C3112" t="s">
        <v>283</v>
      </c>
      <c r="D3112" t="s">
        <v>182</v>
      </c>
      <c r="E3112">
        <v>108</v>
      </c>
      <c r="F3112" t="str">
        <f>INDEX(Branch[Area],MATCH(SOF[[#This Row],[Branch]],Branch[SortCode],0))</f>
        <v>North &amp; West</v>
      </c>
      <c r="G3112" t="str">
        <f>INDEX(Branch[Branch],MATCH(SOF[[#This Row],[Branch]],Branch[SortCode],0))</f>
        <v>Roscommon</v>
      </c>
      <c r="V3112">
        <v>990745</v>
      </c>
      <c r="W3112" t="str">
        <f t="shared" si="53"/>
        <v>98745160</v>
      </c>
    </row>
    <row r="3113" spans="1:23" x14ac:dyDescent="0.55000000000000004">
      <c r="A3113" s="21" t="b">
        <f>SOF[[#This Row],[RepDate]]='Monthly-Individual-Data'!A3118</f>
        <v>0</v>
      </c>
      <c r="B3113" s="21">
        <v>44621</v>
      </c>
      <c r="C3113" t="s">
        <v>292</v>
      </c>
      <c r="D3113" t="s">
        <v>109</v>
      </c>
      <c r="E3113">
        <v>130</v>
      </c>
      <c r="F3113" t="str">
        <f>INDEX(Branch[Area],MATCH(SOF[[#This Row],[Branch]],Branch[SortCode],0))</f>
        <v>North &amp; West</v>
      </c>
      <c r="G3113" t="str">
        <f>INDEX(Branch[Branch],MATCH(SOF[[#This Row],[Branch]],Branch[SortCode],0))</f>
        <v>Dooradoyle</v>
      </c>
      <c r="V3113">
        <v>990751</v>
      </c>
      <c r="W3113" t="str">
        <f t="shared" si="53"/>
        <v>10775170</v>
      </c>
    </row>
    <row r="3114" spans="1:23" x14ac:dyDescent="0.55000000000000004">
      <c r="A3114" s="21" t="b">
        <f>SOF[[#This Row],[RepDate]]='Monthly-Individual-Data'!A3119</f>
        <v>0</v>
      </c>
      <c r="B3114" s="21">
        <v>44621</v>
      </c>
      <c r="C3114" t="s">
        <v>292</v>
      </c>
      <c r="D3114" t="s">
        <v>174</v>
      </c>
      <c r="E3114">
        <v>23</v>
      </c>
      <c r="F3114" t="str">
        <f>INDEX(Branch[Area],MATCH(SOF[[#This Row],[Branch]],Branch[SortCode],0))</f>
        <v>North &amp; West</v>
      </c>
      <c r="G3114" t="str">
        <f>INDEX(Branch[Branch],MATCH(SOF[[#This Row],[Branch]],Branch[SortCode],0))</f>
        <v>Dooradoyle</v>
      </c>
      <c r="V3114">
        <v>990751</v>
      </c>
      <c r="W3114" t="str">
        <f t="shared" si="53"/>
        <v>10775170</v>
      </c>
    </row>
    <row r="3115" spans="1:23" x14ac:dyDescent="0.55000000000000004">
      <c r="A3115" s="21" t="b">
        <f>SOF[[#This Row],[RepDate]]='Monthly-Individual-Data'!A3120</f>
        <v>0</v>
      </c>
      <c r="B3115" s="21">
        <v>44562</v>
      </c>
      <c r="C3115" t="s">
        <v>230</v>
      </c>
      <c r="D3115" t="s">
        <v>109</v>
      </c>
      <c r="E3115">
        <v>22</v>
      </c>
      <c r="F3115" t="str">
        <f>INDEX(Branch[Area],MATCH(SOF[[#This Row],[Branch]],Branch[SortCode],0))</f>
        <v>South &amp; East</v>
      </c>
      <c r="G3115" t="str">
        <f>INDEX(Branch[Branch],MATCH(SOF[[#This Row],[Branch]],Branch[SortCode],0))</f>
        <v>Hypercentre</v>
      </c>
      <c r="V3115">
        <v>990632</v>
      </c>
      <c r="W3115" t="str">
        <f t="shared" si="53"/>
        <v>45632690</v>
      </c>
    </row>
    <row r="3116" spans="1:23" x14ac:dyDescent="0.55000000000000004">
      <c r="A3116" s="21" t="b">
        <f>SOF[[#This Row],[RepDate]]='Monthly-Individual-Data'!A3121</f>
        <v>0</v>
      </c>
      <c r="B3116" s="21">
        <v>44562</v>
      </c>
      <c r="C3116" t="s">
        <v>230</v>
      </c>
      <c r="D3116" t="s">
        <v>169</v>
      </c>
      <c r="E3116">
        <v>46</v>
      </c>
      <c r="F3116" t="str">
        <f>INDEX(Branch[Area],MATCH(SOF[[#This Row],[Branch]],Branch[SortCode],0))</f>
        <v>South &amp; East</v>
      </c>
      <c r="G3116" t="str">
        <f>INDEX(Branch[Branch],MATCH(SOF[[#This Row],[Branch]],Branch[SortCode],0))</f>
        <v>Hypercentre</v>
      </c>
      <c r="V3116">
        <v>990632</v>
      </c>
      <c r="W3116" t="str">
        <f t="shared" si="53"/>
        <v>45632690</v>
      </c>
    </row>
    <row r="3117" spans="1:23" x14ac:dyDescent="0.55000000000000004">
      <c r="A3117" s="21" t="b">
        <f>SOF[[#This Row],[RepDate]]='Monthly-Individual-Data'!A3122</f>
        <v>0</v>
      </c>
      <c r="B3117" s="21">
        <v>44562</v>
      </c>
      <c r="C3117" t="s">
        <v>230</v>
      </c>
      <c r="D3117" t="s">
        <v>174</v>
      </c>
      <c r="E3117">
        <v>13</v>
      </c>
      <c r="F3117" t="str">
        <f>INDEX(Branch[Area],MATCH(SOF[[#This Row],[Branch]],Branch[SortCode],0))</f>
        <v>South &amp; East</v>
      </c>
      <c r="G3117" t="str">
        <f>INDEX(Branch[Branch],MATCH(SOF[[#This Row],[Branch]],Branch[SortCode],0))</f>
        <v>Hypercentre</v>
      </c>
      <c r="V3117">
        <v>990632</v>
      </c>
      <c r="W3117" t="str">
        <f t="shared" si="53"/>
        <v>45632690</v>
      </c>
    </row>
    <row r="3118" spans="1:23" x14ac:dyDescent="0.55000000000000004">
      <c r="A3118" s="21" t="b">
        <f>SOF[[#This Row],[RepDate]]='Monthly-Individual-Data'!A3123</f>
        <v>0</v>
      </c>
      <c r="B3118" s="21">
        <v>44562</v>
      </c>
      <c r="C3118" t="s">
        <v>230</v>
      </c>
      <c r="D3118" t="s">
        <v>183</v>
      </c>
      <c r="E3118">
        <v>65</v>
      </c>
      <c r="F3118" t="str">
        <f>INDEX(Branch[Area],MATCH(SOF[[#This Row],[Branch]],Branch[SortCode],0))</f>
        <v>South &amp; East</v>
      </c>
      <c r="G3118" t="str">
        <f>INDEX(Branch[Branch],MATCH(SOF[[#This Row],[Branch]],Branch[SortCode],0))</f>
        <v>Hypercentre</v>
      </c>
      <c r="V3118">
        <v>990632</v>
      </c>
      <c r="W3118" t="str">
        <f t="shared" si="53"/>
        <v>45632690</v>
      </c>
    </row>
    <row r="3119" spans="1:23" x14ac:dyDescent="0.55000000000000004">
      <c r="A3119" s="21" t="b">
        <f>SOF[[#This Row],[RepDate]]='Monthly-Individual-Data'!A3124</f>
        <v>0</v>
      </c>
      <c r="B3119" s="21">
        <v>44562</v>
      </c>
      <c r="C3119" t="s">
        <v>229</v>
      </c>
      <c r="D3119" t="s">
        <v>169</v>
      </c>
      <c r="E3119">
        <v>46</v>
      </c>
      <c r="F3119" t="str">
        <f>INDEX(Branch[Area],MATCH(SOF[[#This Row],[Branch]],Branch[SortCode],0))</f>
        <v>South &amp; East</v>
      </c>
      <c r="G3119" t="str">
        <f>INDEX(Branch[Branch],MATCH(SOF[[#This Row],[Branch]],Branch[SortCode],0))</f>
        <v>Dungarvan</v>
      </c>
      <c r="V3119">
        <v>990634</v>
      </c>
      <c r="W3119" t="str">
        <f t="shared" si="53"/>
        <v>44634700</v>
      </c>
    </row>
    <row r="3120" spans="1:23" x14ac:dyDescent="0.55000000000000004">
      <c r="A3120" s="21" t="b">
        <f>SOF[[#This Row],[RepDate]]='Monthly-Individual-Data'!A3125</f>
        <v>0</v>
      </c>
      <c r="B3120" s="21">
        <v>44562</v>
      </c>
      <c r="C3120" t="s">
        <v>229</v>
      </c>
      <c r="D3120" t="s">
        <v>174</v>
      </c>
      <c r="E3120">
        <v>83</v>
      </c>
      <c r="F3120" t="str">
        <f>INDEX(Branch[Area],MATCH(SOF[[#This Row],[Branch]],Branch[SortCode],0))</f>
        <v>South &amp; East</v>
      </c>
      <c r="G3120" t="str">
        <f>INDEX(Branch[Branch],MATCH(SOF[[#This Row],[Branch]],Branch[SortCode],0))</f>
        <v>Dungarvan</v>
      </c>
      <c r="V3120">
        <v>990634</v>
      </c>
      <c r="W3120" t="str">
        <f t="shared" si="53"/>
        <v>44634700</v>
      </c>
    </row>
    <row r="3121" spans="1:23" x14ac:dyDescent="0.55000000000000004">
      <c r="A3121" s="21" t="b">
        <f>SOF[[#This Row],[RepDate]]='Monthly-Individual-Data'!A3126</f>
        <v>0</v>
      </c>
      <c r="B3121" s="21">
        <v>44562</v>
      </c>
      <c r="C3121" t="s">
        <v>229</v>
      </c>
      <c r="D3121" t="s">
        <v>175</v>
      </c>
      <c r="E3121">
        <v>143</v>
      </c>
      <c r="F3121" t="str">
        <f>INDEX(Branch[Area],MATCH(SOF[[#This Row],[Branch]],Branch[SortCode],0))</f>
        <v>South &amp; East</v>
      </c>
      <c r="G3121" t="str">
        <f>INDEX(Branch[Branch],MATCH(SOF[[#This Row],[Branch]],Branch[SortCode],0))</f>
        <v>Dungarvan</v>
      </c>
      <c r="V3121">
        <v>990634</v>
      </c>
      <c r="W3121" t="str">
        <f t="shared" si="53"/>
        <v>44634700</v>
      </c>
    </row>
    <row r="3122" spans="1:23" x14ac:dyDescent="0.55000000000000004">
      <c r="A3122" s="21" t="b">
        <f>SOF[[#This Row],[RepDate]]='Monthly-Individual-Data'!A3127</f>
        <v>0</v>
      </c>
      <c r="B3122" s="21">
        <v>44562</v>
      </c>
      <c r="C3122" t="s">
        <v>232</v>
      </c>
      <c r="D3122" t="s">
        <v>109</v>
      </c>
      <c r="E3122">
        <v>95</v>
      </c>
      <c r="F3122" t="str">
        <f>INDEX(Branch[Area],MATCH(SOF[[#This Row],[Branch]],Branch[SortCode],0))</f>
        <v>South &amp; East</v>
      </c>
      <c r="G3122" t="str">
        <f>INDEX(Branch[Branch],MATCH(SOF[[#This Row],[Branch]],Branch[SortCode],0))</f>
        <v>Kilkenny</v>
      </c>
      <c r="V3122">
        <v>990636</v>
      </c>
      <c r="W3122" t="str">
        <f t="shared" si="53"/>
        <v>47636670</v>
      </c>
    </row>
    <row r="3123" spans="1:23" x14ac:dyDescent="0.55000000000000004">
      <c r="A3123" s="21" t="b">
        <f>SOF[[#This Row],[RepDate]]='Monthly-Individual-Data'!A3128</f>
        <v>0</v>
      </c>
      <c r="B3123" s="21">
        <v>44562</v>
      </c>
      <c r="C3123" t="s">
        <v>232</v>
      </c>
      <c r="D3123" t="s">
        <v>168</v>
      </c>
      <c r="E3123">
        <v>58</v>
      </c>
      <c r="F3123" t="str">
        <f>INDEX(Branch[Area],MATCH(SOF[[#This Row],[Branch]],Branch[SortCode],0))</f>
        <v>South &amp; East</v>
      </c>
      <c r="G3123" t="str">
        <f>INDEX(Branch[Branch],MATCH(SOF[[#This Row],[Branch]],Branch[SortCode],0))</f>
        <v>Kilkenny</v>
      </c>
      <c r="V3123">
        <v>990636</v>
      </c>
      <c r="W3123" t="str">
        <f t="shared" si="53"/>
        <v>47636670</v>
      </c>
    </row>
    <row r="3124" spans="1:23" x14ac:dyDescent="0.55000000000000004">
      <c r="A3124" s="21" t="b">
        <f>SOF[[#This Row],[RepDate]]='Monthly-Individual-Data'!A3129</f>
        <v>0</v>
      </c>
      <c r="B3124" s="21">
        <v>44562</v>
      </c>
      <c r="C3124" t="s">
        <v>232</v>
      </c>
      <c r="D3124" t="s">
        <v>169</v>
      </c>
      <c r="E3124">
        <v>116</v>
      </c>
      <c r="F3124" t="str">
        <f>INDEX(Branch[Area],MATCH(SOF[[#This Row],[Branch]],Branch[SortCode],0))</f>
        <v>South &amp; East</v>
      </c>
      <c r="G3124" t="str">
        <f>INDEX(Branch[Branch],MATCH(SOF[[#This Row],[Branch]],Branch[SortCode],0))</f>
        <v>Kilkenny</v>
      </c>
      <c r="V3124">
        <v>990636</v>
      </c>
      <c r="W3124" t="str">
        <f t="shared" si="53"/>
        <v>47636670</v>
      </c>
    </row>
    <row r="3125" spans="1:23" x14ac:dyDescent="0.55000000000000004">
      <c r="A3125" s="21" t="b">
        <f>SOF[[#This Row],[RepDate]]='Monthly-Individual-Data'!A3130</f>
        <v>0</v>
      </c>
      <c r="B3125" s="21">
        <v>44562</v>
      </c>
      <c r="C3125" t="s">
        <v>232</v>
      </c>
      <c r="D3125" t="s">
        <v>171</v>
      </c>
      <c r="E3125">
        <v>78</v>
      </c>
      <c r="F3125" t="str">
        <f>INDEX(Branch[Area],MATCH(SOF[[#This Row],[Branch]],Branch[SortCode],0))</f>
        <v>South &amp; East</v>
      </c>
      <c r="G3125" t="str">
        <f>INDEX(Branch[Branch],MATCH(SOF[[#This Row],[Branch]],Branch[SortCode],0))</f>
        <v>Kilkenny</v>
      </c>
      <c r="V3125">
        <v>990636</v>
      </c>
      <c r="W3125" t="str">
        <f t="shared" si="53"/>
        <v>47636670</v>
      </c>
    </row>
    <row r="3126" spans="1:23" x14ac:dyDescent="0.55000000000000004">
      <c r="A3126" s="21" t="b">
        <f>SOF[[#This Row],[RepDate]]='Monthly-Individual-Data'!A3131</f>
        <v>0</v>
      </c>
      <c r="B3126" s="21">
        <v>44562</v>
      </c>
      <c r="C3126" t="s">
        <v>232</v>
      </c>
      <c r="D3126" t="s">
        <v>172</v>
      </c>
      <c r="E3126">
        <v>134</v>
      </c>
      <c r="F3126" t="str">
        <f>INDEX(Branch[Area],MATCH(SOF[[#This Row],[Branch]],Branch[SortCode],0))</f>
        <v>South &amp; East</v>
      </c>
      <c r="G3126" t="str">
        <f>INDEX(Branch[Branch],MATCH(SOF[[#This Row],[Branch]],Branch[SortCode],0))</f>
        <v>Kilkenny</v>
      </c>
      <c r="V3126">
        <v>990636</v>
      </c>
      <c r="W3126" t="str">
        <f t="shared" si="53"/>
        <v>47636670</v>
      </c>
    </row>
    <row r="3127" spans="1:23" x14ac:dyDescent="0.55000000000000004">
      <c r="A3127" s="21" t="b">
        <f>SOF[[#This Row],[RepDate]]='Monthly-Individual-Data'!A3132</f>
        <v>0</v>
      </c>
      <c r="B3127" s="21">
        <v>44562</v>
      </c>
      <c r="C3127" t="s">
        <v>232</v>
      </c>
      <c r="D3127" t="s">
        <v>173</v>
      </c>
      <c r="E3127">
        <v>65</v>
      </c>
      <c r="F3127" t="str">
        <f>INDEX(Branch[Area],MATCH(SOF[[#This Row],[Branch]],Branch[SortCode],0))</f>
        <v>South &amp; East</v>
      </c>
      <c r="G3127" t="str">
        <f>INDEX(Branch[Branch],MATCH(SOF[[#This Row],[Branch]],Branch[SortCode],0))</f>
        <v>Kilkenny</v>
      </c>
      <c r="V3127">
        <v>990636</v>
      </c>
      <c r="W3127" t="str">
        <f t="shared" si="53"/>
        <v>47636670</v>
      </c>
    </row>
    <row r="3128" spans="1:23" x14ac:dyDescent="0.55000000000000004">
      <c r="A3128" s="21" t="b">
        <f>SOF[[#This Row],[RepDate]]='Monthly-Individual-Data'!A3133</f>
        <v>0</v>
      </c>
      <c r="B3128" s="21">
        <v>44562</v>
      </c>
      <c r="C3128" t="s">
        <v>232</v>
      </c>
      <c r="D3128" t="s">
        <v>174</v>
      </c>
      <c r="E3128">
        <v>86</v>
      </c>
      <c r="F3128" t="str">
        <f>INDEX(Branch[Area],MATCH(SOF[[#This Row],[Branch]],Branch[SortCode],0))</f>
        <v>South &amp; East</v>
      </c>
      <c r="G3128" t="str">
        <f>INDEX(Branch[Branch],MATCH(SOF[[#This Row],[Branch]],Branch[SortCode],0))</f>
        <v>Kilkenny</v>
      </c>
      <c r="V3128">
        <v>990636</v>
      </c>
      <c r="W3128" t="str">
        <f t="shared" si="53"/>
        <v>47636670</v>
      </c>
    </row>
    <row r="3129" spans="1:23" x14ac:dyDescent="0.55000000000000004">
      <c r="A3129" s="21" t="b">
        <f>SOF[[#This Row],[RepDate]]='Monthly-Individual-Data'!A3134</f>
        <v>0</v>
      </c>
      <c r="B3129" s="21">
        <v>44562</v>
      </c>
      <c r="C3129" t="s">
        <v>241</v>
      </c>
      <c r="D3129" t="s">
        <v>109</v>
      </c>
      <c r="E3129">
        <v>149</v>
      </c>
      <c r="F3129" t="str">
        <f>INDEX(Branch[Area],MATCH(SOF[[#This Row],[Branch]],Branch[SortCode],0))</f>
        <v>South &amp; East</v>
      </c>
      <c r="G3129" t="str">
        <f>INDEX(Branch[Branch],MATCH(SOF[[#This Row],[Branch]],Branch[SortCode],0))</f>
        <v>New Ross</v>
      </c>
      <c r="V3129">
        <v>990637</v>
      </c>
      <c r="W3129" t="str">
        <f t="shared" si="53"/>
        <v>56637580</v>
      </c>
    </row>
    <row r="3130" spans="1:23" x14ac:dyDescent="0.55000000000000004">
      <c r="A3130" s="21" t="b">
        <f>SOF[[#This Row],[RepDate]]='Monthly-Individual-Data'!A3135</f>
        <v>0</v>
      </c>
      <c r="B3130" s="21">
        <v>44562</v>
      </c>
      <c r="C3130" t="s">
        <v>241</v>
      </c>
      <c r="D3130" t="s">
        <v>174</v>
      </c>
      <c r="E3130">
        <v>5</v>
      </c>
      <c r="F3130" t="str">
        <f>INDEX(Branch[Area],MATCH(SOF[[#This Row],[Branch]],Branch[SortCode],0))</f>
        <v>South &amp; East</v>
      </c>
      <c r="G3130" t="str">
        <f>INDEX(Branch[Branch],MATCH(SOF[[#This Row],[Branch]],Branch[SortCode],0))</f>
        <v>New Ross</v>
      </c>
      <c r="V3130">
        <v>990637</v>
      </c>
      <c r="W3130" t="str">
        <f t="shared" si="53"/>
        <v>56637580</v>
      </c>
    </row>
    <row r="3131" spans="1:23" x14ac:dyDescent="0.55000000000000004">
      <c r="A3131" s="21" t="b">
        <f>SOF[[#This Row],[RepDate]]='Monthly-Individual-Data'!A3136</f>
        <v>0</v>
      </c>
      <c r="B3131" s="21">
        <v>44562</v>
      </c>
      <c r="C3131" t="s">
        <v>234</v>
      </c>
      <c r="D3131" t="s">
        <v>109</v>
      </c>
      <c r="E3131">
        <v>72</v>
      </c>
      <c r="F3131" t="str">
        <f>INDEX(Branch[Area],MATCH(SOF[[#This Row],[Branch]],Branch[SortCode],0))</f>
        <v>South &amp; East</v>
      </c>
      <c r="G3131" t="str">
        <f>INDEX(Branch[Branch],MATCH(SOF[[#This Row],[Branch]],Branch[SortCode],0))</f>
        <v>Carlow</v>
      </c>
      <c r="V3131">
        <v>990638</v>
      </c>
      <c r="W3131" t="str">
        <f t="shared" si="53"/>
        <v>49638650</v>
      </c>
    </row>
    <row r="3132" spans="1:23" x14ac:dyDescent="0.55000000000000004">
      <c r="A3132" s="21" t="b">
        <f>SOF[[#This Row],[RepDate]]='Monthly-Individual-Data'!A3137</f>
        <v>0</v>
      </c>
      <c r="B3132" s="21">
        <v>44562</v>
      </c>
      <c r="C3132" t="s">
        <v>234</v>
      </c>
      <c r="D3132" t="s">
        <v>168</v>
      </c>
      <c r="E3132">
        <v>90</v>
      </c>
      <c r="F3132" t="str">
        <f>INDEX(Branch[Area],MATCH(SOF[[#This Row],[Branch]],Branch[SortCode],0))</f>
        <v>South &amp; East</v>
      </c>
      <c r="G3132" t="str">
        <f>INDEX(Branch[Branch],MATCH(SOF[[#This Row],[Branch]],Branch[SortCode],0))</f>
        <v>Carlow</v>
      </c>
      <c r="V3132">
        <v>990638</v>
      </c>
      <c r="W3132" t="str">
        <f t="shared" si="53"/>
        <v>49638650</v>
      </c>
    </row>
    <row r="3133" spans="1:23" x14ac:dyDescent="0.55000000000000004">
      <c r="A3133" s="21" t="b">
        <f>SOF[[#This Row],[RepDate]]='Monthly-Individual-Data'!A3138</f>
        <v>0</v>
      </c>
      <c r="B3133" s="21">
        <v>44562</v>
      </c>
      <c r="C3133" t="s">
        <v>242</v>
      </c>
      <c r="D3133" t="s">
        <v>109</v>
      </c>
      <c r="E3133">
        <v>116</v>
      </c>
      <c r="F3133" t="str">
        <f>INDEX(Branch[Area],MATCH(SOF[[#This Row],[Branch]],Branch[SortCode],0))</f>
        <v>South &amp; East</v>
      </c>
      <c r="G3133" t="str">
        <f>INDEX(Branch[Branch],MATCH(SOF[[#This Row],[Branch]],Branch[SortCode],0))</f>
        <v>Wexford</v>
      </c>
      <c r="V3133">
        <v>990639</v>
      </c>
      <c r="W3133" t="str">
        <f t="shared" si="53"/>
        <v>57639570</v>
      </c>
    </row>
    <row r="3134" spans="1:23" x14ac:dyDescent="0.55000000000000004">
      <c r="A3134" s="21" t="b">
        <f>SOF[[#This Row],[RepDate]]='Monthly-Individual-Data'!A3139</f>
        <v>0</v>
      </c>
      <c r="B3134" s="21">
        <v>44562</v>
      </c>
      <c r="C3134" t="s">
        <v>242</v>
      </c>
      <c r="D3134" t="s">
        <v>168</v>
      </c>
      <c r="E3134">
        <v>36</v>
      </c>
      <c r="F3134" t="str">
        <f>INDEX(Branch[Area],MATCH(SOF[[#This Row],[Branch]],Branch[SortCode],0))</f>
        <v>South &amp; East</v>
      </c>
      <c r="G3134" t="str">
        <f>INDEX(Branch[Branch],MATCH(SOF[[#This Row],[Branch]],Branch[SortCode],0))</f>
        <v>Wexford</v>
      </c>
      <c r="V3134">
        <v>990639</v>
      </c>
      <c r="W3134" t="str">
        <f t="shared" si="53"/>
        <v>57639570</v>
      </c>
    </row>
    <row r="3135" spans="1:23" x14ac:dyDescent="0.55000000000000004">
      <c r="A3135" s="21" t="b">
        <f>SOF[[#This Row],[RepDate]]='Monthly-Individual-Data'!A3140</f>
        <v>0</v>
      </c>
      <c r="B3135" s="21">
        <v>44562</v>
      </c>
      <c r="C3135" t="s">
        <v>242</v>
      </c>
      <c r="D3135" t="s">
        <v>169</v>
      </c>
      <c r="E3135">
        <v>83</v>
      </c>
      <c r="F3135" t="str">
        <f>INDEX(Branch[Area],MATCH(SOF[[#This Row],[Branch]],Branch[SortCode],0))</f>
        <v>South &amp; East</v>
      </c>
      <c r="G3135" t="str">
        <f>INDEX(Branch[Branch],MATCH(SOF[[#This Row],[Branch]],Branch[SortCode],0))</f>
        <v>Wexford</v>
      </c>
      <c r="V3135">
        <v>990639</v>
      </c>
      <c r="W3135" t="str">
        <f t="shared" si="53"/>
        <v>57639570</v>
      </c>
    </row>
    <row r="3136" spans="1:23" x14ac:dyDescent="0.55000000000000004">
      <c r="A3136" s="21" t="b">
        <f>SOF[[#This Row],[RepDate]]='Monthly-Individual-Data'!A3141</f>
        <v>0</v>
      </c>
      <c r="B3136" s="21">
        <v>44562</v>
      </c>
      <c r="C3136" t="s">
        <v>242</v>
      </c>
      <c r="D3136" t="s">
        <v>171</v>
      </c>
      <c r="E3136">
        <v>47</v>
      </c>
      <c r="F3136" t="str">
        <f>INDEX(Branch[Area],MATCH(SOF[[#This Row],[Branch]],Branch[SortCode],0))</f>
        <v>South &amp; East</v>
      </c>
      <c r="G3136" t="str">
        <f>INDEX(Branch[Branch],MATCH(SOF[[#This Row],[Branch]],Branch[SortCode],0))</f>
        <v>Wexford</v>
      </c>
      <c r="V3136">
        <v>990639</v>
      </c>
      <c r="W3136" t="str">
        <f t="shared" si="53"/>
        <v>57639570</v>
      </c>
    </row>
    <row r="3137" spans="1:23" x14ac:dyDescent="0.55000000000000004">
      <c r="A3137" s="21" t="b">
        <f>SOF[[#This Row],[RepDate]]='Monthly-Individual-Data'!A3142</f>
        <v>0</v>
      </c>
      <c r="B3137" s="21">
        <v>44562</v>
      </c>
      <c r="C3137" t="s">
        <v>242</v>
      </c>
      <c r="D3137" t="s">
        <v>174</v>
      </c>
      <c r="E3137">
        <v>31</v>
      </c>
      <c r="F3137" t="str">
        <f>INDEX(Branch[Area],MATCH(SOF[[#This Row],[Branch]],Branch[SortCode],0))</f>
        <v>South &amp; East</v>
      </c>
      <c r="G3137" t="str">
        <f>INDEX(Branch[Branch],MATCH(SOF[[#This Row],[Branch]],Branch[SortCode],0))</f>
        <v>Wexford</v>
      </c>
      <c r="V3137">
        <v>990639</v>
      </c>
      <c r="W3137" t="str">
        <f t="shared" si="53"/>
        <v>57639570</v>
      </c>
    </row>
    <row r="3138" spans="1:23" x14ac:dyDescent="0.55000000000000004">
      <c r="A3138" s="21" t="b">
        <f>SOF[[#This Row],[RepDate]]='Monthly-Individual-Data'!A3143</f>
        <v>0</v>
      </c>
      <c r="B3138" s="21">
        <v>44562</v>
      </c>
      <c r="C3138" t="s">
        <v>242</v>
      </c>
      <c r="D3138" t="s">
        <v>175</v>
      </c>
      <c r="E3138">
        <v>122</v>
      </c>
      <c r="F3138" t="str">
        <f>INDEX(Branch[Area],MATCH(SOF[[#This Row],[Branch]],Branch[SortCode],0))</f>
        <v>South &amp; East</v>
      </c>
      <c r="G3138" t="str">
        <f>INDEX(Branch[Branch],MATCH(SOF[[#This Row],[Branch]],Branch[SortCode],0))</f>
        <v>Wexford</v>
      </c>
      <c r="V3138">
        <v>990639</v>
      </c>
      <c r="W3138" t="str">
        <f t="shared" si="53"/>
        <v>57639570</v>
      </c>
    </row>
    <row r="3139" spans="1:23" x14ac:dyDescent="0.55000000000000004">
      <c r="A3139" s="21" t="b">
        <f>SOF[[#This Row],[RepDate]]='Monthly-Individual-Data'!A3144</f>
        <v>0</v>
      </c>
      <c r="B3139" s="21">
        <v>44562</v>
      </c>
      <c r="C3139" t="s">
        <v>242</v>
      </c>
      <c r="D3139" t="s">
        <v>183</v>
      </c>
      <c r="E3139">
        <v>147</v>
      </c>
      <c r="F3139" t="str">
        <f>INDEX(Branch[Area],MATCH(SOF[[#This Row],[Branch]],Branch[SortCode],0))</f>
        <v>South &amp; East</v>
      </c>
      <c r="G3139" t="str">
        <f>INDEX(Branch[Branch],MATCH(SOF[[#This Row],[Branch]],Branch[SortCode],0))</f>
        <v>Wexford</v>
      </c>
      <c r="V3139">
        <v>990639</v>
      </c>
      <c r="W3139" t="str">
        <f t="shared" ref="W3139:W3202" si="54">VLOOKUP(V3139,R:S,2,0)</f>
        <v>57639570</v>
      </c>
    </row>
    <row r="3140" spans="1:23" x14ac:dyDescent="0.55000000000000004">
      <c r="A3140" s="21" t="b">
        <f>SOF[[#This Row],[RepDate]]='Monthly-Individual-Data'!A3145</f>
        <v>0</v>
      </c>
      <c r="B3140" s="21">
        <v>44562</v>
      </c>
      <c r="C3140" t="s">
        <v>227</v>
      </c>
      <c r="D3140" t="s">
        <v>109</v>
      </c>
      <c r="E3140">
        <v>47</v>
      </c>
      <c r="F3140" t="str">
        <f>INDEX(Branch[Area],MATCH(SOF[[#This Row],[Branch]],Branch[SortCode],0))</f>
        <v>South &amp; East</v>
      </c>
      <c r="G3140" t="str">
        <f>INDEX(Branch[Branch],MATCH(SOF[[#This Row],[Branch]],Branch[SortCode],0))</f>
        <v>Ardkeen</v>
      </c>
      <c r="V3140">
        <v>990647</v>
      </c>
      <c r="W3140" t="str">
        <f t="shared" si="54"/>
        <v>42647720</v>
      </c>
    </row>
    <row r="3141" spans="1:23" x14ac:dyDescent="0.55000000000000004">
      <c r="A3141" s="21" t="b">
        <f>SOF[[#This Row],[RepDate]]='Monthly-Individual-Data'!A3146</f>
        <v>0</v>
      </c>
      <c r="B3141" s="21">
        <v>44562</v>
      </c>
      <c r="C3141" t="s">
        <v>227</v>
      </c>
      <c r="D3141" t="s">
        <v>169</v>
      </c>
      <c r="E3141">
        <v>111</v>
      </c>
      <c r="F3141" t="str">
        <f>INDEX(Branch[Area],MATCH(SOF[[#This Row],[Branch]],Branch[SortCode],0))</f>
        <v>South &amp; East</v>
      </c>
      <c r="G3141" t="str">
        <f>INDEX(Branch[Branch],MATCH(SOF[[#This Row],[Branch]],Branch[SortCode],0))</f>
        <v>Ardkeen</v>
      </c>
      <c r="V3141">
        <v>990647</v>
      </c>
      <c r="W3141" t="str">
        <f t="shared" si="54"/>
        <v>42647720</v>
      </c>
    </row>
    <row r="3142" spans="1:23" x14ac:dyDescent="0.55000000000000004">
      <c r="A3142" s="21" t="b">
        <f>SOF[[#This Row],[RepDate]]='Monthly-Individual-Data'!A3147</f>
        <v>0</v>
      </c>
      <c r="B3142" s="21">
        <v>44562</v>
      </c>
      <c r="C3142" t="s">
        <v>244</v>
      </c>
      <c r="D3142" t="s">
        <v>109</v>
      </c>
      <c r="E3142">
        <v>34</v>
      </c>
      <c r="F3142" t="str">
        <f>INDEX(Branch[Area],MATCH(SOF[[#This Row],[Branch]],Branch[SortCode],0))</f>
        <v>South &amp; East</v>
      </c>
      <c r="G3142" t="str">
        <f>INDEX(Branch[Branch],MATCH(SOF[[#This Row],[Branch]],Branch[SortCode],0))</f>
        <v>Gorey</v>
      </c>
      <c r="V3142">
        <v>990665</v>
      </c>
      <c r="W3142" t="str">
        <f t="shared" si="54"/>
        <v>59665550</v>
      </c>
    </row>
    <row r="3143" spans="1:23" x14ac:dyDescent="0.55000000000000004">
      <c r="A3143" s="21" t="b">
        <f>SOF[[#This Row],[RepDate]]='Monthly-Individual-Data'!A3148</f>
        <v>0</v>
      </c>
      <c r="B3143" s="21">
        <v>44562</v>
      </c>
      <c r="C3143" t="s">
        <v>244</v>
      </c>
      <c r="D3143" t="s">
        <v>168</v>
      </c>
      <c r="E3143">
        <v>16</v>
      </c>
      <c r="F3143" t="str">
        <f>INDEX(Branch[Area],MATCH(SOF[[#This Row],[Branch]],Branch[SortCode],0))</f>
        <v>South &amp; East</v>
      </c>
      <c r="G3143" t="str">
        <f>INDEX(Branch[Branch],MATCH(SOF[[#This Row],[Branch]],Branch[SortCode],0))</f>
        <v>Gorey</v>
      </c>
      <c r="V3143">
        <v>990665</v>
      </c>
      <c r="W3143" t="str">
        <f t="shared" si="54"/>
        <v>59665550</v>
      </c>
    </row>
    <row r="3144" spans="1:23" x14ac:dyDescent="0.55000000000000004">
      <c r="A3144" s="21" t="b">
        <f>SOF[[#This Row],[RepDate]]='Monthly-Individual-Data'!A3149</f>
        <v>0</v>
      </c>
      <c r="B3144" s="21">
        <v>44562</v>
      </c>
      <c r="C3144" t="s">
        <v>244</v>
      </c>
      <c r="D3144" t="s">
        <v>169</v>
      </c>
      <c r="E3144">
        <v>148</v>
      </c>
      <c r="F3144" t="str">
        <f>INDEX(Branch[Area],MATCH(SOF[[#This Row],[Branch]],Branch[SortCode],0))</f>
        <v>South &amp; East</v>
      </c>
      <c r="G3144" t="str">
        <f>INDEX(Branch[Branch],MATCH(SOF[[#This Row],[Branch]],Branch[SortCode],0))</f>
        <v>Gorey</v>
      </c>
      <c r="V3144">
        <v>990665</v>
      </c>
      <c r="W3144" t="str">
        <f t="shared" si="54"/>
        <v>59665550</v>
      </c>
    </row>
    <row r="3145" spans="1:23" x14ac:dyDescent="0.55000000000000004">
      <c r="A3145" s="21" t="b">
        <f>SOF[[#This Row],[RepDate]]='Monthly-Individual-Data'!A3150</f>
        <v>0</v>
      </c>
      <c r="B3145" s="21">
        <v>44562</v>
      </c>
      <c r="C3145" t="s">
        <v>262</v>
      </c>
      <c r="D3145" t="s">
        <v>109</v>
      </c>
      <c r="E3145">
        <v>65</v>
      </c>
      <c r="F3145" t="str">
        <f>INDEX(Branch[Area],MATCH(SOF[[#This Row],[Branch]],Branch[SortCode],0))</f>
        <v>South &amp; East</v>
      </c>
      <c r="G3145" t="str">
        <f>INDEX(Branch[Branch],MATCH(SOF[[#This Row],[Branch]],Branch[SortCode],0))</f>
        <v>Patrick Street</v>
      </c>
      <c r="V3145">
        <v>990703</v>
      </c>
      <c r="W3145" t="str">
        <f t="shared" si="54"/>
        <v>77703370</v>
      </c>
    </row>
    <row r="3146" spans="1:23" x14ac:dyDescent="0.55000000000000004">
      <c r="A3146" s="21" t="b">
        <f>SOF[[#This Row],[RepDate]]='Monthly-Individual-Data'!A3151</f>
        <v>0</v>
      </c>
      <c r="B3146" s="21">
        <v>44562</v>
      </c>
      <c r="C3146" t="s">
        <v>262</v>
      </c>
      <c r="D3146" t="s">
        <v>168</v>
      </c>
      <c r="E3146">
        <v>73</v>
      </c>
      <c r="F3146" t="str">
        <f>INDEX(Branch[Area],MATCH(SOF[[#This Row],[Branch]],Branch[SortCode],0))</f>
        <v>South &amp; East</v>
      </c>
      <c r="G3146" t="str">
        <f>INDEX(Branch[Branch],MATCH(SOF[[#This Row],[Branch]],Branch[SortCode],0))</f>
        <v>Patrick Street</v>
      </c>
      <c r="V3146">
        <v>990703</v>
      </c>
      <c r="W3146" t="str">
        <f t="shared" si="54"/>
        <v>77703370</v>
      </c>
    </row>
    <row r="3147" spans="1:23" x14ac:dyDescent="0.55000000000000004">
      <c r="A3147" s="21" t="b">
        <f>SOF[[#This Row],[RepDate]]='Monthly-Individual-Data'!A3152</f>
        <v>0</v>
      </c>
      <c r="B3147" s="21">
        <v>44562</v>
      </c>
      <c r="C3147" t="s">
        <v>262</v>
      </c>
      <c r="D3147" t="s">
        <v>169</v>
      </c>
      <c r="E3147">
        <v>73</v>
      </c>
      <c r="F3147" t="str">
        <f>INDEX(Branch[Area],MATCH(SOF[[#This Row],[Branch]],Branch[SortCode],0))</f>
        <v>South &amp; East</v>
      </c>
      <c r="G3147" t="str">
        <f>INDEX(Branch[Branch],MATCH(SOF[[#This Row],[Branch]],Branch[SortCode],0))</f>
        <v>Patrick Street</v>
      </c>
      <c r="V3147">
        <v>990703</v>
      </c>
      <c r="W3147" t="str">
        <f t="shared" si="54"/>
        <v>77703370</v>
      </c>
    </row>
    <row r="3148" spans="1:23" x14ac:dyDescent="0.55000000000000004">
      <c r="A3148" s="21" t="b">
        <f>SOF[[#This Row],[RepDate]]='Monthly-Individual-Data'!A3153</f>
        <v>0</v>
      </c>
      <c r="B3148" s="21">
        <v>44562</v>
      </c>
      <c r="C3148" t="s">
        <v>262</v>
      </c>
      <c r="D3148" t="s">
        <v>174</v>
      </c>
      <c r="E3148">
        <v>63</v>
      </c>
      <c r="F3148" t="str">
        <f>INDEX(Branch[Area],MATCH(SOF[[#This Row],[Branch]],Branch[SortCode],0))</f>
        <v>South &amp; East</v>
      </c>
      <c r="G3148" t="str">
        <f>INDEX(Branch[Branch],MATCH(SOF[[#This Row],[Branch]],Branch[SortCode],0))</f>
        <v>Patrick Street</v>
      </c>
      <c r="V3148">
        <v>990703</v>
      </c>
      <c r="W3148" t="str">
        <f t="shared" si="54"/>
        <v>77703370</v>
      </c>
    </row>
    <row r="3149" spans="1:23" x14ac:dyDescent="0.55000000000000004">
      <c r="A3149" s="21" t="b">
        <f>SOF[[#This Row],[RepDate]]='Monthly-Individual-Data'!A3154</f>
        <v>0</v>
      </c>
      <c r="B3149" s="21">
        <v>44562</v>
      </c>
      <c r="C3149" t="s">
        <v>262</v>
      </c>
      <c r="D3149" t="s">
        <v>175</v>
      </c>
      <c r="E3149">
        <v>44</v>
      </c>
      <c r="F3149" t="str">
        <f>INDEX(Branch[Area],MATCH(SOF[[#This Row],[Branch]],Branch[SortCode],0))</f>
        <v>South &amp; East</v>
      </c>
      <c r="G3149" t="str">
        <f>INDEX(Branch[Branch],MATCH(SOF[[#This Row],[Branch]],Branch[SortCode],0))</f>
        <v>Patrick Street</v>
      </c>
      <c r="V3149">
        <v>990703</v>
      </c>
      <c r="W3149" t="str">
        <f t="shared" si="54"/>
        <v>77703370</v>
      </c>
    </row>
    <row r="3150" spans="1:23" x14ac:dyDescent="0.55000000000000004">
      <c r="A3150" s="21" t="b">
        <f>SOF[[#This Row],[RepDate]]='Monthly-Individual-Data'!A3155</f>
        <v>0</v>
      </c>
      <c r="B3150" s="21">
        <v>44562</v>
      </c>
      <c r="C3150" t="s">
        <v>262</v>
      </c>
      <c r="D3150" t="s">
        <v>179</v>
      </c>
      <c r="E3150">
        <v>20</v>
      </c>
      <c r="F3150" t="str">
        <f>INDEX(Branch[Area],MATCH(SOF[[#This Row],[Branch]],Branch[SortCode],0))</f>
        <v>South &amp; East</v>
      </c>
      <c r="G3150" t="str">
        <f>INDEX(Branch[Branch],MATCH(SOF[[#This Row],[Branch]],Branch[SortCode],0))</f>
        <v>Patrick Street</v>
      </c>
      <c r="V3150">
        <v>990703</v>
      </c>
      <c r="W3150" t="str">
        <f t="shared" si="54"/>
        <v>77703370</v>
      </c>
    </row>
    <row r="3151" spans="1:23" x14ac:dyDescent="0.55000000000000004">
      <c r="A3151" s="21" t="b">
        <f>SOF[[#This Row],[RepDate]]='Monthly-Individual-Data'!A3156</f>
        <v>0</v>
      </c>
      <c r="B3151" s="21">
        <v>44562</v>
      </c>
      <c r="C3151" t="s">
        <v>250</v>
      </c>
      <c r="D3151" t="s">
        <v>109</v>
      </c>
      <c r="E3151">
        <v>100</v>
      </c>
      <c r="F3151" t="str">
        <f>INDEX(Branch[Area],MATCH(SOF[[#This Row],[Branch]],Branch[SortCode],0))</f>
        <v>South &amp; East</v>
      </c>
      <c r="G3151" t="str">
        <f>INDEX(Branch[Branch],MATCH(SOF[[#This Row],[Branch]],Branch[SortCode],0))</f>
        <v>Midleton</v>
      </c>
      <c r="V3151">
        <v>990705</v>
      </c>
      <c r="W3151" t="str">
        <f t="shared" si="54"/>
        <v>65705490</v>
      </c>
    </row>
    <row r="3152" spans="1:23" x14ac:dyDescent="0.55000000000000004">
      <c r="A3152" s="21" t="b">
        <f>SOF[[#This Row],[RepDate]]='Monthly-Individual-Data'!A3157</f>
        <v>0</v>
      </c>
      <c r="B3152" s="21">
        <v>44562</v>
      </c>
      <c r="C3152" t="s">
        <v>250</v>
      </c>
      <c r="D3152" t="s">
        <v>168</v>
      </c>
      <c r="E3152">
        <v>105</v>
      </c>
      <c r="F3152" t="str">
        <f>INDEX(Branch[Area],MATCH(SOF[[#This Row],[Branch]],Branch[SortCode],0))</f>
        <v>South &amp; East</v>
      </c>
      <c r="G3152" t="str">
        <f>INDEX(Branch[Branch],MATCH(SOF[[#This Row],[Branch]],Branch[SortCode],0))</f>
        <v>Midleton</v>
      </c>
      <c r="V3152">
        <v>990705</v>
      </c>
      <c r="W3152" t="str">
        <f t="shared" si="54"/>
        <v>65705490</v>
      </c>
    </row>
    <row r="3153" spans="1:23" x14ac:dyDescent="0.55000000000000004">
      <c r="A3153" s="21" t="b">
        <f>SOF[[#This Row],[RepDate]]='Monthly-Individual-Data'!A3158</f>
        <v>0</v>
      </c>
      <c r="B3153" s="21">
        <v>44562</v>
      </c>
      <c r="C3153" t="s">
        <v>250</v>
      </c>
      <c r="D3153" t="s">
        <v>169</v>
      </c>
      <c r="E3153">
        <v>114</v>
      </c>
      <c r="F3153" t="str">
        <f>INDEX(Branch[Area],MATCH(SOF[[#This Row],[Branch]],Branch[SortCode],0))</f>
        <v>South &amp; East</v>
      </c>
      <c r="G3153" t="str">
        <f>INDEX(Branch[Branch],MATCH(SOF[[#This Row],[Branch]],Branch[SortCode],0))</f>
        <v>Midleton</v>
      </c>
      <c r="V3153">
        <v>990705</v>
      </c>
      <c r="W3153" t="str">
        <f t="shared" si="54"/>
        <v>65705490</v>
      </c>
    </row>
    <row r="3154" spans="1:23" x14ac:dyDescent="0.55000000000000004">
      <c r="A3154" s="21" t="b">
        <f>SOF[[#This Row],[RepDate]]='Monthly-Individual-Data'!A3159</f>
        <v>0</v>
      </c>
      <c r="B3154" s="21">
        <v>44562</v>
      </c>
      <c r="C3154" t="s">
        <v>250</v>
      </c>
      <c r="D3154" t="s">
        <v>171</v>
      </c>
      <c r="E3154">
        <v>1</v>
      </c>
      <c r="F3154" t="str">
        <f>INDEX(Branch[Area],MATCH(SOF[[#This Row],[Branch]],Branch[SortCode],0))</f>
        <v>South &amp; East</v>
      </c>
      <c r="G3154" t="str">
        <f>INDEX(Branch[Branch],MATCH(SOF[[#This Row],[Branch]],Branch[SortCode],0))</f>
        <v>Midleton</v>
      </c>
      <c r="V3154">
        <v>990705</v>
      </c>
      <c r="W3154" t="str">
        <f t="shared" si="54"/>
        <v>65705490</v>
      </c>
    </row>
    <row r="3155" spans="1:23" x14ac:dyDescent="0.55000000000000004">
      <c r="A3155" s="21" t="b">
        <f>SOF[[#This Row],[RepDate]]='Monthly-Individual-Data'!A3160</f>
        <v>0</v>
      </c>
      <c r="B3155" s="21">
        <v>44562</v>
      </c>
      <c r="C3155" t="s">
        <v>250</v>
      </c>
      <c r="D3155" t="s">
        <v>172</v>
      </c>
      <c r="E3155">
        <v>146</v>
      </c>
      <c r="F3155" t="str">
        <f>INDEX(Branch[Area],MATCH(SOF[[#This Row],[Branch]],Branch[SortCode],0))</f>
        <v>South &amp; East</v>
      </c>
      <c r="G3155" t="str">
        <f>INDEX(Branch[Branch],MATCH(SOF[[#This Row],[Branch]],Branch[SortCode],0))</f>
        <v>Midleton</v>
      </c>
      <c r="V3155">
        <v>990705</v>
      </c>
      <c r="W3155" t="str">
        <f t="shared" si="54"/>
        <v>65705490</v>
      </c>
    </row>
    <row r="3156" spans="1:23" x14ac:dyDescent="0.55000000000000004">
      <c r="A3156" s="21" t="b">
        <f>SOF[[#This Row],[RepDate]]='Monthly-Individual-Data'!A3161</f>
        <v>0</v>
      </c>
      <c r="B3156" s="21">
        <v>44562</v>
      </c>
      <c r="C3156" t="s">
        <v>250</v>
      </c>
      <c r="D3156" t="s">
        <v>174</v>
      </c>
      <c r="E3156">
        <v>131</v>
      </c>
      <c r="F3156" t="str">
        <f>INDEX(Branch[Area],MATCH(SOF[[#This Row],[Branch]],Branch[SortCode],0))</f>
        <v>South &amp; East</v>
      </c>
      <c r="G3156" t="str">
        <f>INDEX(Branch[Branch],MATCH(SOF[[#This Row],[Branch]],Branch[SortCode],0))</f>
        <v>Midleton</v>
      </c>
      <c r="V3156">
        <v>990705</v>
      </c>
      <c r="W3156" t="str">
        <f t="shared" si="54"/>
        <v>65705490</v>
      </c>
    </row>
    <row r="3157" spans="1:23" x14ac:dyDescent="0.55000000000000004">
      <c r="A3157" s="21" t="b">
        <f>SOF[[#This Row],[RepDate]]='Monthly-Individual-Data'!A3162</f>
        <v>0</v>
      </c>
      <c r="B3157" s="21">
        <v>44562</v>
      </c>
      <c r="C3157" t="s">
        <v>250</v>
      </c>
      <c r="D3157" t="s">
        <v>175</v>
      </c>
      <c r="E3157">
        <v>30</v>
      </c>
      <c r="F3157" t="str">
        <f>INDEX(Branch[Area],MATCH(SOF[[#This Row],[Branch]],Branch[SortCode],0))</f>
        <v>South &amp; East</v>
      </c>
      <c r="G3157" t="str">
        <f>INDEX(Branch[Branch],MATCH(SOF[[#This Row],[Branch]],Branch[SortCode],0))</f>
        <v>Midleton</v>
      </c>
      <c r="V3157">
        <v>990705</v>
      </c>
      <c r="W3157" t="str">
        <f t="shared" si="54"/>
        <v>65705490</v>
      </c>
    </row>
    <row r="3158" spans="1:23" x14ac:dyDescent="0.55000000000000004">
      <c r="A3158" s="21" t="b">
        <f>SOF[[#This Row],[RepDate]]='Monthly-Individual-Data'!A3163</f>
        <v>0</v>
      </c>
      <c r="B3158" s="21">
        <v>44562</v>
      </c>
      <c r="C3158" t="s">
        <v>250</v>
      </c>
      <c r="D3158" t="s">
        <v>179</v>
      </c>
      <c r="E3158">
        <v>16</v>
      </c>
      <c r="F3158" t="str">
        <f>INDEX(Branch[Area],MATCH(SOF[[#This Row],[Branch]],Branch[SortCode],0))</f>
        <v>South &amp; East</v>
      </c>
      <c r="G3158" t="str">
        <f>INDEX(Branch[Branch],MATCH(SOF[[#This Row],[Branch]],Branch[SortCode],0))</f>
        <v>Midleton</v>
      </c>
      <c r="V3158">
        <v>990705</v>
      </c>
      <c r="W3158" t="str">
        <f t="shared" si="54"/>
        <v>65705490</v>
      </c>
    </row>
    <row r="3159" spans="1:23" x14ac:dyDescent="0.55000000000000004">
      <c r="A3159" s="21" t="b">
        <f>SOF[[#This Row],[RepDate]]='Monthly-Individual-Data'!A3164</f>
        <v>0</v>
      </c>
      <c r="B3159" s="21">
        <v>44562</v>
      </c>
      <c r="C3159" t="s">
        <v>247</v>
      </c>
      <c r="D3159" t="s">
        <v>109</v>
      </c>
      <c r="E3159">
        <v>119</v>
      </c>
      <c r="F3159" t="str">
        <f>INDEX(Branch[Area],MATCH(SOF[[#This Row],[Branch]],Branch[SortCode],0))</f>
        <v>South &amp; East</v>
      </c>
      <c r="G3159" t="str">
        <f>INDEX(Branch[Branch],MATCH(SOF[[#This Row],[Branch]],Branch[SortCode],0))</f>
        <v>Douglas</v>
      </c>
      <c r="V3159">
        <v>990706</v>
      </c>
      <c r="W3159" t="str">
        <f t="shared" si="54"/>
        <v>62706520</v>
      </c>
    </row>
    <row r="3160" spans="1:23" x14ac:dyDescent="0.55000000000000004">
      <c r="A3160" s="21" t="b">
        <f>SOF[[#This Row],[RepDate]]='Monthly-Individual-Data'!A3165</f>
        <v>0</v>
      </c>
      <c r="B3160" s="21">
        <v>44562</v>
      </c>
      <c r="C3160" t="s">
        <v>247</v>
      </c>
      <c r="D3160" t="s">
        <v>168</v>
      </c>
      <c r="E3160">
        <v>120</v>
      </c>
      <c r="F3160" t="str">
        <f>INDEX(Branch[Area],MATCH(SOF[[#This Row],[Branch]],Branch[SortCode],0))</f>
        <v>South &amp; East</v>
      </c>
      <c r="G3160" t="str">
        <f>INDEX(Branch[Branch],MATCH(SOF[[#This Row],[Branch]],Branch[SortCode],0))</f>
        <v>Douglas</v>
      </c>
      <c r="V3160">
        <v>990706</v>
      </c>
      <c r="W3160" t="str">
        <f t="shared" si="54"/>
        <v>62706520</v>
      </c>
    </row>
    <row r="3161" spans="1:23" x14ac:dyDescent="0.55000000000000004">
      <c r="A3161" s="21" t="b">
        <f>SOF[[#This Row],[RepDate]]='Monthly-Individual-Data'!A3166</f>
        <v>0</v>
      </c>
      <c r="B3161" s="21">
        <v>44562</v>
      </c>
      <c r="C3161" t="s">
        <v>247</v>
      </c>
      <c r="D3161" t="s">
        <v>169</v>
      </c>
      <c r="E3161">
        <v>142</v>
      </c>
      <c r="F3161" t="str">
        <f>INDEX(Branch[Area],MATCH(SOF[[#This Row],[Branch]],Branch[SortCode],0))</f>
        <v>South &amp; East</v>
      </c>
      <c r="G3161" t="str">
        <f>INDEX(Branch[Branch],MATCH(SOF[[#This Row],[Branch]],Branch[SortCode],0))</f>
        <v>Douglas</v>
      </c>
      <c r="V3161">
        <v>990706</v>
      </c>
      <c r="W3161" t="str">
        <f t="shared" si="54"/>
        <v>62706520</v>
      </c>
    </row>
    <row r="3162" spans="1:23" x14ac:dyDescent="0.55000000000000004">
      <c r="A3162" s="21" t="b">
        <f>SOF[[#This Row],[RepDate]]='Monthly-Individual-Data'!A3167</f>
        <v>0</v>
      </c>
      <c r="B3162" s="21">
        <v>44562</v>
      </c>
      <c r="C3162" t="s">
        <v>247</v>
      </c>
      <c r="D3162" t="s">
        <v>171</v>
      </c>
      <c r="E3162">
        <v>69</v>
      </c>
      <c r="F3162" t="str">
        <f>INDEX(Branch[Area],MATCH(SOF[[#This Row],[Branch]],Branch[SortCode],0))</f>
        <v>South &amp; East</v>
      </c>
      <c r="G3162" t="str">
        <f>INDEX(Branch[Branch],MATCH(SOF[[#This Row],[Branch]],Branch[SortCode],0))</f>
        <v>Douglas</v>
      </c>
      <c r="V3162">
        <v>990706</v>
      </c>
      <c r="W3162" t="str">
        <f t="shared" si="54"/>
        <v>62706520</v>
      </c>
    </row>
    <row r="3163" spans="1:23" x14ac:dyDescent="0.55000000000000004">
      <c r="A3163" s="21" t="b">
        <f>SOF[[#This Row],[RepDate]]='Monthly-Individual-Data'!A3168</f>
        <v>0</v>
      </c>
      <c r="B3163" s="21">
        <v>44562</v>
      </c>
      <c r="C3163" t="s">
        <v>247</v>
      </c>
      <c r="D3163" t="s">
        <v>172</v>
      </c>
      <c r="E3163">
        <v>143</v>
      </c>
      <c r="F3163" t="str">
        <f>INDEX(Branch[Area],MATCH(SOF[[#This Row],[Branch]],Branch[SortCode],0))</f>
        <v>South &amp; East</v>
      </c>
      <c r="G3163" t="str">
        <f>INDEX(Branch[Branch],MATCH(SOF[[#This Row],[Branch]],Branch[SortCode],0))</f>
        <v>Douglas</v>
      </c>
      <c r="V3163">
        <v>990706</v>
      </c>
      <c r="W3163" t="str">
        <f t="shared" si="54"/>
        <v>62706520</v>
      </c>
    </row>
    <row r="3164" spans="1:23" x14ac:dyDescent="0.55000000000000004">
      <c r="A3164" s="21" t="b">
        <f>SOF[[#This Row],[RepDate]]='Monthly-Individual-Data'!A3169</f>
        <v>0</v>
      </c>
      <c r="B3164" s="21">
        <v>44562</v>
      </c>
      <c r="C3164" t="s">
        <v>247</v>
      </c>
      <c r="D3164" t="s">
        <v>173</v>
      </c>
      <c r="E3164">
        <v>154</v>
      </c>
      <c r="F3164" t="str">
        <f>INDEX(Branch[Area],MATCH(SOF[[#This Row],[Branch]],Branch[SortCode],0))</f>
        <v>South &amp; East</v>
      </c>
      <c r="G3164" t="str">
        <f>INDEX(Branch[Branch],MATCH(SOF[[#This Row],[Branch]],Branch[SortCode],0))</f>
        <v>Douglas</v>
      </c>
      <c r="V3164">
        <v>990706</v>
      </c>
      <c r="W3164" t="str">
        <f t="shared" si="54"/>
        <v>62706520</v>
      </c>
    </row>
    <row r="3165" spans="1:23" x14ac:dyDescent="0.55000000000000004">
      <c r="A3165" s="21" t="b">
        <f>SOF[[#This Row],[RepDate]]='Monthly-Individual-Data'!A3170</f>
        <v>0</v>
      </c>
      <c r="B3165" s="21">
        <v>44562</v>
      </c>
      <c r="C3165" t="s">
        <v>247</v>
      </c>
      <c r="D3165" t="s">
        <v>174</v>
      </c>
      <c r="E3165">
        <v>15</v>
      </c>
      <c r="F3165" t="str">
        <f>INDEX(Branch[Area],MATCH(SOF[[#This Row],[Branch]],Branch[SortCode],0))</f>
        <v>South &amp; East</v>
      </c>
      <c r="G3165" t="str">
        <f>INDEX(Branch[Branch],MATCH(SOF[[#This Row],[Branch]],Branch[SortCode],0))</f>
        <v>Douglas</v>
      </c>
      <c r="V3165">
        <v>990706</v>
      </c>
      <c r="W3165" t="str">
        <f t="shared" si="54"/>
        <v>62706520</v>
      </c>
    </row>
    <row r="3166" spans="1:23" x14ac:dyDescent="0.55000000000000004">
      <c r="A3166" s="21" t="b">
        <f>SOF[[#This Row],[RepDate]]='Monthly-Individual-Data'!A3171</f>
        <v>0</v>
      </c>
      <c r="B3166" s="21">
        <v>44562</v>
      </c>
      <c r="C3166" t="s">
        <v>247</v>
      </c>
      <c r="D3166" t="s">
        <v>175</v>
      </c>
      <c r="E3166">
        <v>19</v>
      </c>
      <c r="F3166" t="str">
        <f>INDEX(Branch[Area],MATCH(SOF[[#This Row],[Branch]],Branch[SortCode],0))</f>
        <v>South &amp; East</v>
      </c>
      <c r="G3166" t="str">
        <f>INDEX(Branch[Branch],MATCH(SOF[[#This Row],[Branch]],Branch[SortCode],0))</f>
        <v>Douglas</v>
      </c>
      <c r="V3166">
        <v>990706</v>
      </c>
      <c r="W3166" t="str">
        <f t="shared" si="54"/>
        <v>62706520</v>
      </c>
    </row>
    <row r="3167" spans="1:23" x14ac:dyDescent="0.55000000000000004">
      <c r="A3167" s="21" t="b">
        <f>SOF[[#This Row],[RepDate]]='Monthly-Individual-Data'!A3172</f>
        <v>0</v>
      </c>
      <c r="B3167" s="21">
        <v>44562</v>
      </c>
      <c r="C3167" t="s">
        <v>247</v>
      </c>
      <c r="D3167" t="s">
        <v>179</v>
      </c>
      <c r="E3167">
        <v>14</v>
      </c>
      <c r="F3167" t="str">
        <f>INDEX(Branch[Area],MATCH(SOF[[#This Row],[Branch]],Branch[SortCode],0))</f>
        <v>South &amp; East</v>
      </c>
      <c r="G3167" t="str">
        <f>INDEX(Branch[Branch],MATCH(SOF[[#This Row],[Branch]],Branch[SortCode],0))</f>
        <v>Douglas</v>
      </c>
      <c r="V3167">
        <v>990706</v>
      </c>
      <c r="W3167" t="str">
        <f t="shared" si="54"/>
        <v>62706520</v>
      </c>
    </row>
    <row r="3168" spans="1:23" x14ac:dyDescent="0.55000000000000004">
      <c r="A3168" s="21" t="b">
        <f>SOF[[#This Row],[RepDate]]='Monthly-Individual-Data'!A3173</f>
        <v>0</v>
      </c>
      <c r="B3168" s="21">
        <v>44562</v>
      </c>
      <c r="C3168" t="s">
        <v>247</v>
      </c>
      <c r="D3168" t="s">
        <v>180</v>
      </c>
      <c r="E3168">
        <v>14</v>
      </c>
      <c r="F3168" t="str">
        <f>INDEX(Branch[Area],MATCH(SOF[[#This Row],[Branch]],Branch[SortCode],0))</f>
        <v>South &amp; East</v>
      </c>
      <c r="G3168" t="str">
        <f>INDEX(Branch[Branch],MATCH(SOF[[#This Row],[Branch]],Branch[SortCode],0))</f>
        <v>Douglas</v>
      </c>
      <c r="V3168">
        <v>990706</v>
      </c>
      <c r="W3168" t="str">
        <f t="shared" si="54"/>
        <v>62706520</v>
      </c>
    </row>
    <row r="3169" spans="1:23" x14ac:dyDescent="0.55000000000000004">
      <c r="A3169" s="21" t="b">
        <f>SOF[[#This Row],[RepDate]]='Monthly-Individual-Data'!A3174</f>
        <v>0</v>
      </c>
      <c r="B3169" s="21">
        <v>44562</v>
      </c>
      <c r="C3169" t="s">
        <v>247</v>
      </c>
      <c r="D3169" t="s">
        <v>182</v>
      </c>
      <c r="E3169">
        <v>87</v>
      </c>
      <c r="F3169" t="str">
        <f>INDEX(Branch[Area],MATCH(SOF[[#This Row],[Branch]],Branch[SortCode],0))</f>
        <v>South &amp; East</v>
      </c>
      <c r="G3169" t="str">
        <f>INDEX(Branch[Branch],MATCH(SOF[[#This Row],[Branch]],Branch[SortCode],0))</f>
        <v>Douglas</v>
      </c>
      <c r="V3169">
        <v>990706</v>
      </c>
      <c r="W3169" t="str">
        <f t="shared" si="54"/>
        <v>62706520</v>
      </c>
    </row>
    <row r="3170" spans="1:23" x14ac:dyDescent="0.55000000000000004">
      <c r="A3170" s="21" t="b">
        <f>SOF[[#This Row],[RepDate]]='Monthly-Individual-Data'!A3175</f>
        <v>0</v>
      </c>
      <c r="B3170" s="21">
        <v>44562</v>
      </c>
      <c r="C3170" t="s">
        <v>247</v>
      </c>
      <c r="D3170" t="s">
        <v>183</v>
      </c>
      <c r="E3170">
        <v>20</v>
      </c>
      <c r="F3170" t="str">
        <f>INDEX(Branch[Area],MATCH(SOF[[#This Row],[Branch]],Branch[SortCode],0))</f>
        <v>South &amp; East</v>
      </c>
      <c r="G3170" t="str">
        <f>INDEX(Branch[Branch],MATCH(SOF[[#This Row],[Branch]],Branch[SortCode],0))</f>
        <v>Douglas</v>
      </c>
      <c r="V3170">
        <v>990706</v>
      </c>
      <c r="W3170" t="str">
        <f t="shared" si="54"/>
        <v>62706520</v>
      </c>
    </row>
    <row r="3171" spans="1:23" x14ac:dyDescent="0.55000000000000004">
      <c r="A3171" s="21" t="b">
        <f>SOF[[#This Row],[RepDate]]='Monthly-Individual-Data'!A3176</f>
        <v>0</v>
      </c>
      <c r="B3171" s="21">
        <v>44562</v>
      </c>
      <c r="C3171" t="s">
        <v>264</v>
      </c>
      <c r="D3171" t="s">
        <v>109</v>
      </c>
      <c r="E3171">
        <v>150</v>
      </c>
      <c r="F3171" t="str">
        <f>INDEX(Branch[Area],MATCH(SOF[[#This Row],[Branch]],Branch[SortCode],0))</f>
        <v>South &amp; East</v>
      </c>
      <c r="G3171" t="str">
        <f>INDEX(Branch[Branch],MATCH(SOF[[#This Row],[Branch]],Branch[SortCode],0))</f>
        <v>Blackpool</v>
      </c>
      <c r="V3171">
        <v>990707</v>
      </c>
      <c r="W3171" t="str">
        <f t="shared" si="54"/>
        <v>79707350</v>
      </c>
    </row>
    <row r="3172" spans="1:23" x14ac:dyDescent="0.55000000000000004">
      <c r="A3172" s="21" t="b">
        <f>SOF[[#This Row],[RepDate]]='Monthly-Individual-Data'!A3177</f>
        <v>0</v>
      </c>
      <c r="B3172" s="21">
        <v>44562</v>
      </c>
      <c r="C3172" t="s">
        <v>264</v>
      </c>
      <c r="D3172" t="s">
        <v>168</v>
      </c>
      <c r="E3172">
        <v>155</v>
      </c>
      <c r="F3172" t="str">
        <f>INDEX(Branch[Area],MATCH(SOF[[#This Row],[Branch]],Branch[SortCode],0))</f>
        <v>South &amp; East</v>
      </c>
      <c r="G3172" t="str">
        <f>INDEX(Branch[Branch],MATCH(SOF[[#This Row],[Branch]],Branch[SortCode],0))</f>
        <v>Blackpool</v>
      </c>
      <c r="V3172">
        <v>990707</v>
      </c>
      <c r="W3172" t="str">
        <f t="shared" si="54"/>
        <v>79707350</v>
      </c>
    </row>
    <row r="3173" spans="1:23" x14ac:dyDescent="0.55000000000000004">
      <c r="A3173" s="21" t="b">
        <f>SOF[[#This Row],[RepDate]]='Monthly-Individual-Data'!A3178</f>
        <v>0</v>
      </c>
      <c r="B3173" s="21">
        <v>44562</v>
      </c>
      <c r="C3173" t="s">
        <v>264</v>
      </c>
      <c r="D3173" t="s">
        <v>169</v>
      </c>
      <c r="E3173">
        <v>11</v>
      </c>
      <c r="F3173" t="str">
        <f>INDEX(Branch[Area],MATCH(SOF[[#This Row],[Branch]],Branch[SortCode],0))</f>
        <v>South &amp; East</v>
      </c>
      <c r="G3173" t="str">
        <f>INDEX(Branch[Branch],MATCH(SOF[[#This Row],[Branch]],Branch[SortCode],0))</f>
        <v>Blackpool</v>
      </c>
      <c r="V3173">
        <v>990707</v>
      </c>
      <c r="W3173" t="str">
        <f t="shared" si="54"/>
        <v>79707350</v>
      </c>
    </row>
    <row r="3174" spans="1:23" x14ac:dyDescent="0.55000000000000004">
      <c r="A3174" s="21" t="b">
        <f>SOF[[#This Row],[RepDate]]='Monthly-Individual-Data'!A3179</f>
        <v>0</v>
      </c>
      <c r="B3174" s="21">
        <v>44562</v>
      </c>
      <c r="C3174" t="s">
        <v>254</v>
      </c>
      <c r="D3174" t="s">
        <v>109</v>
      </c>
      <c r="E3174">
        <v>13</v>
      </c>
      <c r="F3174" t="str">
        <f>INDEX(Branch[Area],MATCH(SOF[[#This Row],[Branch]],Branch[SortCode],0))</f>
        <v>South &amp; East</v>
      </c>
      <c r="G3174" t="str">
        <f>INDEX(Branch[Branch],MATCH(SOF[[#This Row],[Branch]],Branch[SortCode],0))</f>
        <v>Bishopstown</v>
      </c>
      <c r="V3174">
        <v>990709</v>
      </c>
      <c r="W3174" t="str">
        <f t="shared" si="54"/>
        <v>69709450</v>
      </c>
    </row>
    <row r="3175" spans="1:23" x14ac:dyDescent="0.55000000000000004">
      <c r="A3175" s="21" t="b">
        <f>SOF[[#This Row],[RepDate]]='Monthly-Individual-Data'!A3180</f>
        <v>0</v>
      </c>
      <c r="B3175" s="21">
        <v>44562</v>
      </c>
      <c r="C3175" t="s">
        <v>254</v>
      </c>
      <c r="D3175" t="s">
        <v>169</v>
      </c>
      <c r="E3175">
        <v>108</v>
      </c>
      <c r="F3175" t="str">
        <f>INDEX(Branch[Area],MATCH(SOF[[#This Row],[Branch]],Branch[SortCode],0))</f>
        <v>South &amp; East</v>
      </c>
      <c r="G3175" t="str">
        <f>INDEX(Branch[Branch],MATCH(SOF[[#This Row],[Branch]],Branch[SortCode],0))</f>
        <v>Bishopstown</v>
      </c>
      <c r="V3175">
        <v>990709</v>
      </c>
      <c r="W3175" t="str">
        <f t="shared" si="54"/>
        <v>69709450</v>
      </c>
    </row>
    <row r="3176" spans="1:23" x14ac:dyDescent="0.55000000000000004">
      <c r="A3176" s="21" t="b">
        <f>SOF[[#This Row],[RepDate]]='Monthly-Individual-Data'!A3181</f>
        <v>0</v>
      </c>
      <c r="B3176" s="21">
        <v>44562</v>
      </c>
      <c r="C3176" t="s">
        <v>254</v>
      </c>
      <c r="D3176" t="s">
        <v>180</v>
      </c>
      <c r="E3176">
        <v>46</v>
      </c>
      <c r="F3176" t="str">
        <f>INDEX(Branch[Area],MATCH(SOF[[#This Row],[Branch]],Branch[SortCode],0))</f>
        <v>South &amp; East</v>
      </c>
      <c r="G3176" t="str">
        <f>INDEX(Branch[Branch],MATCH(SOF[[#This Row],[Branch]],Branch[SortCode],0))</f>
        <v>Bishopstown</v>
      </c>
      <c r="V3176">
        <v>990709</v>
      </c>
      <c r="W3176" t="str">
        <f t="shared" si="54"/>
        <v>69709450</v>
      </c>
    </row>
    <row r="3177" spans="1:23" x14ac:dyDescent="0.55000000000000004">
      <c r="A3177" s="21" t="b">
        <f>SOF[[#This Row],[RepDate]]='Monthly-Individual-Data'!A3182</f>
        <v>0</v>
      </c>
      <c r="B3177" s="21">
        <v>44562</v>
      </c>
      <c r="C3177" t="s">
        <v>239</v>
      </c>
      <c r="D3177" t="s">
        <v>109</v>
      </c>
      <c r="E3177">
        <v>13</v>
      </c>
      <c r="F3177" t="str">
        <f>INDEX(Branch[Area],MATCH(SOF[[#This Row],[Branch]],Branch[SortCode],0))</f>
        <v>South &amp; East</v>
      </c>
      <c r="G3177" t="str">
        <f>INDEX(Branch[Branch],MATCH(SOF[[#This Row],[Branch]],Branch[SortCode],0))</f>
        <v>Clonmel</v>
      </c>
      <c r="V3177">
        <v>990710</v>
      </c>
      <c r="W3177" t="str">
        <f t="shared" si="54"/>
        <v>54710600</v>
      </c>
    </row>
    <row r="3178" spans="1:23" x14ac:dyDescent="0.55000000000000004">
      <c r="A3178" s="21" t="b">
        <f>SOF[[#This Row],[RepDate]]='Monthly-Individual-Data'!A3183</f>
        <v>0</v>
      </c>
      <c r="B3178" s="21">
        <v>44562</v>
      </c>
      <c r="C3178" t="s">
        <v>239</v>
      </c>
      <c r="D3178" t="s">
        <v>168</v>
      </c>
      <c r="E3178">
        <v>50</v>
      </c>
      <c r="F3178" t="str">
        <f>INDEX(Branch[Area],MATCH(SOF[[#This Row],[Branch]],Branch[SortCode],0))</f>
        <v>South &amp; East</v>
      </c>
      <c r="G3178" t="str">
        <f>INDEX(Branch[Branch],MATCH(SOF[[#This Row],[Branch]],Branch[SortCode],0))</f>
        <v>Clonmel</v>
      </c>
      <c r="V3178">
        <v>990710</v>
      </c>
      <c r="W3178" t="str">
        <f t="shared" si="54"/>
        <v>54710600</v>
      </c>
    </row>
    <row r="3179" spans="1:23" x14ac:dyDescent="0.55000000000000004">
      <c r="A3179" s="21" t="b">
        <f>SOF[[#This Row],[RepDate]]='Monthly-Individual-Data'!A3184</f>
        <v>0</v>
      </c>
      <c r="B3179" s="21">
        <v>44562</v>
      </c>
      <c r="C3179" t="s">
        <v>239</v>
      </c>
      <c r="D3179" t="s">
        <v>169</v>
      </c>
      <c r="E3179">
        <v>9</v>
      </c>
      <c r="F3179" t="str">
        <f>INDEX(Branch[Area],MATCH(SOF[[#This Row],[Branch]],Branch[SortCode],0))</f>
        <v>South &amp; East</v>
      </c>
      <c r="G3179" t="str">
        <f>INDEX(Branch[Branch],MATCH(SOF[[#This Row],[Branch]],Branch[SortCode],0))</f>
        <v>Clonmel</v>
      </c>
      <c r="V3179">
        <v>990710</v>
      </c>
      <c r="W3179" t="str">
        <f t="shared" si="54"/>
        <v>54710600</v>
      </c>
    </row>
    <row r="3180" spans="1:23" x14ac:dyDescent="0.55000000000000004">
      <c r="A3180" s="21" t="b">
        <f>SOF[[#This Row],[RepDate]]='Monthly-Individual-Data'!A3185</f>
        <v>0</v>
      </c>
      <c r="B3180" s="21">
        <v>44562</v>
      </c>
      <c r="C3180" t="s">
        <v>239</v>
      </c>
      <c r="D3180" t="s">
        <v>171</v>
      </c>
      <c r="E3180">
        <v>128</v>
      </c>
      <c r="F3180" t="str">
        <f>INDEX(Branch[Area],MATCH(SOF[[#This Row],[Branch]],Branch[SortCode],0))</f>
        <v>South &amp; East</v>
      </c>
      <c r="G3180" t="str">
        <f>INDEX(Branch[Branch],MATCH(SOF[[#This Row],[Branch]],Branch[SortCode],0))</f>
        <v>Clonmel</v>
      </c>
      <c r="V3180">
        <v>990710</v>
      </c>
      <c r="W3180" t="str">
        <f t="shared" si="54"/>
        <v>54710600</v>
      </c>
    </row>
    <row r="3181" spans="1:23" x14ac:dyDescent="0.55000000000000004">
      <c r="A3181" s="21" t="b">
        <f>SOF[[#This Row],[RepDate]]='Monthly-Individual-Data'!A3186</f>
        <v>0</v>
      </c>
      <c r="B3181" s="21">
        <v>44562</v>
      </c>
      <c r="C3181" t="s">
        <v>239</v>
      </c>
      <c r="D3181" t="s">
        <v>173</v>
      </c>
      <c r="E3181">
        <v>24</v>
      </c>
      <c r="F3181" t="str">
        <f>INDEX(Branch[Area],MATCH(SOF[[#This Row],[Branch]],Branch[SortCode],0))</f>
        <v>South &amp; East</v>
      </c>
      <c r="G3181" t="str">
        <f>INDEX(Branch[Branch],MATCH(SOF[[#This Row],[Branch]],Branch[SortCode],0))</f>
        <v>Clonmel</v>
      </c>
      <c r="V3181">
        <v>990710</v>
      </c>
      <c r="W3181" t="str">
        <f t="shared" si="54"/>
        <v>54710600</v>
      </c>
    </row>
    <row r="3182" spans="1:23" x14ac:dyDescent="0.55000000000000004">
      <c r="A3182" s="21" t="b">
        <f>SOF[[#This Row],[RepDate]]='Monthly-Individual-Data'!A3187</f>
        <v>0</v>
      </c>
      <c r="B3182" s="21">
        <v>44562</v>
      </c>
      <c r="C3182" t="s">
        <v>239</v>
      </c>
      <c r="D3182" t="s">
        <v>174</v>
      </c>
      <c r="E3182">
        <v>122</v>
      </c>
      <c r="F3182" t="str">
        <f>INDEX(Branch[Area],MATCH(SOF[[#This Row],[Branch]],Branch[SortCode],0))</f>
        <v>South &amp; East</v>
      </c>
      <c r="G3182" t="str">
        <f>INDEX(Branch[Branch],MATCH(SOF[[#This Row],[Branch]],Branch[SortCode],0))</f>
        <v>Clonmel</v>
      </c>
      <c r="V3182">
        <v>990710</v>
      </c>
      <c r="W3182" t="str">
        <f t="shared" si="54"/>
        <v>54710600</v>
      </c>
    </row>
    <row r="3183" spans="1:23" x14ac:dyDescent="0.55000000000000004">
      <c r="A3183" s="21" t="b">
        <f>SOF[[#This Row],[RepDate]]='Monthly-Individual-Data'!A3188</f>
        <v>0</v>
      </c>
      <c r="B3183" s="21">
        <v>44562</v>
      </c>
      <c r="C3183" t="s">
        <v>246</v>
      </c>
      <c r="D3183" t="s">
        <v>109</v>
      </c>
      <c r="E3183">
        <v>3</v>
      </c>
      <c r="F3183" t="str">
        <f>INDEX(Branch[Area],MATCH(SOF[[#This Row],[Branch]],Branch[SortCode],0))</f>
        <v>South &amp; East</v>
      </c>
      <c r="G3183" t="str">
        <f>INDEX(Branch[Branch],MATCH(SOF[[#This Row],[Branch]],Branch[SortCode],0))</f>
        <v>Tralee</v>
      </c>
      <c r="V3183">
        <v>990711</v>
      </c>
      <c r="W3183" t="str">
        <f t="shared" si="54"/>
        <v>61711530</v>
      </c>
    </row>
    <row r="3184" spans="1:23" x14ac:dyDescent="0.55000000000000004">
      <c r="A3184" s="21" t="b">
        <f>SOF[[#This Row],[RepDate]]='Monthly-Individual-Data'!A3189</f>
        <v>0</v>
      </c>
      <c r="B3184" s="21">
        <v>44562</v>
      </c>
      <c r="C3184" t="s">
        <v>246</v>
      </c>
      <c r="D3184" t="s">
        <v>168</v>
      </c>
      <c r="E3184">
        <v>18</v>
      </c>
      <c r="F3184" t="str">
        <f>INDEX(Branch[Area],MATCH(SOF[[#This Row],[Branch]],Branch[SortCode],0))</f>
        <v>South &amp; East</v>
      </c>
      <c r="G3184" t="str">
        <f>INDEX(Branch[Branch],MATCH(SOF[[#This Row],[Branch]],Branch[SortCode],0))</f>
        <v>Tralee</v>
      </c>
      <c r="V3184">
        <v>990711</v>
      </c>
      <c r="W3184" t="str">
        <f t="shared" si="54"/>
        <v>61711530</v>
      </c>
    </row>
    <row r="3185" spans="1:23" x14ac:dyDescent="0.55000000000000004">
      <c r="A3185" s="21" t="b">
        <f>SOF[[#This Row],[RepDate]]='Monthly-Individual-Data'!A3190</f>
        <v>0</v>
      </c>
      <c r="B3185" s="21">
        <v>44562</v>
      </c>
      <c r="C3185" t="s">
        <v>246</v>
      </c>
      <c r="D3185" t="s">
        <v>169</v>
      </c>
      <c r="E3185">
        <v>82</v>
      </c>
      <c r="F3185" t="str">
        <f>INDEX(Branch[Area],MATCH(SOF[[#This Row],[Branch]],Branch[SortCode],0))</f>
        <v>South &amp; East</v>
      </c>
      <c r="G3185" t="str">
        <f>INDEX(Branch[Branch],MATCH(SOF[[#This Row],[Branch]],Branch[SortCode],0))</f>
        <v>Tralee</v>
      </c>
      <c r="V3185">
        <v>990711</v>
      </c>
      <c r="W3185" t="str">
        <f t="shared" si="54"/>
        <v>61711530</v>
      </c>
    </row>
    <row r="3186" spans="1:23" x14ac:dyDescent="0.55000000000000004">
      <c r="A3186" s="21" t="b">
        <f>SOF[[#This Row],[RepDate]]='Monthly-Individual-Data'!A3191</f>
        <v>0</v>
      </c>
      <c r="B3186" s="21">
        <v>44562</v>
      </c>
      <c r="C3186" t="s">
        <v>246</v>
      </c>
      <c r="D3186" t="s">
        <v>170</v>
      </c>
      <c r="E3186">
        <v>22</v>
      </c>
      <c r="F3186" t="str">
        <f>INDEX(Branch[Area],MATCH(SOF[[#This Row],[Branch]],Branch[SortCode],0))</f>
        <v>South &amp; East</v>
      </c>
      <c r="G3186" t="str">
        <f>INDEX(Branch[Branch],MATCH(SOF[[#This Row],[Branch]],Branch[SortCode],0))</f>
        <v>Tralee</v>
      </c>
      <c r="V3186">
        <v>990711</v>
      </c>
      <c r="W3186" t="str">
        <f t="shared" si="54"/>
        <v>61711530</v>
      </c>
    </row>
    <row r="3187" spans="1:23" x14ac:dyDescent="0.55000000000000004">
      <c r="A3187" s="21" t="b">
        <f>SOF[[#This Row],[RepDate]]='Monthly-Individual-Data'!A3192</f>
        <v>0</v>
      </c>
      <c r="B3187" s="21">
        <v>44562</v>
      </c>
      <c r="C3187" t="s">
        <v>246</v>
      </c>
      <c r="D3187" t="s">
        <v>171</v>
      </c>
      <c r="E3187">
        <v>43</v>
      </c>
      <c r="F3187" t="str">
        <f>INDEX(Branch[Area],MATCH(SOF[[#This Row],[Branch]],Branch[SortCode],0))</f>
        <v>South &amp; East</v>
      </c>
      <c r="G3187" t="str">
        <f>INDEX(Branch[Branch],MATCH(SOF[[#This Row],[Branch]],Branch[SortCode],0))</f>
        <v>Tralee</v>
      </c>
      <c r="V3187">
        <v>990711</v>
      </c>
      <c r="W3187" t="str">
        <f t="shared" si="54"/>
        <v>61711530</v>
      </c>
    </row>
    <row r="3188" spans="1:23" x14ac:dyDescent="0.55000000000000004">
      <c r="A3188" s="21" t="b">
        <f>SOF[[#This Row],[RepDate]]='Monthly-Individual-Data'!A3193</f>
        <v>0</v>
      </c>
      <c r="B3188" s="21">
        <v>44562</v>
      </c>
      <c r="C3188" t="s">
        <v>246</v>
      </c>
      <c r="D3188" t="s">
        <v>174</v>
      </c>
      <c r="E3188">
        <v>131</v>
      </c>
      <c r="F3188" t="str">
        <f>INDEX(Branch[Area],MATCH(SOF[[#This Row],[Branch]],Branch[SortCode],0))</f>
        <v>South &amp; East</v>
      </c>
      <c r="G3188" t="str">
        <f>INDEX(Branch[Branch],MATCH(SOF[[#This Row],[Branch]],Branch[SortCode],0))</f>
        <v>Tralee</v>
      </c>
      <c r="V3188">
        <v>990711</v>
      </c>
      <c r="W3188" t="str">
        <f t="shared" si="54"/>
        <v>61711530</v>
      </c>
    </row>
    <row r="3189" spans="1:23" x14ac:dyDescent="0.55000000000000004">
      <c r="A3189" s="21" t="b">
        <f>SOF[[#This Row],[RepDate]]='Monthly-Individual-Data'!A3194</f>
        <v>0</v>
      </c>
      <c r="B3189" s="21">
        <v>44562</v>
      </c>
      <c r="C3189" t="s">
        <v>246</v>
      </c>
      <c r="D3189" t="s">
        <v>175</v>
      </c>
      <c r="E3189">
        <v>28</v>
      </c>
      <c r="F3189" t="str">
        <f>INDEX(Branch[Area],MATCH(SOF[[#This Row],[Branch]],Branch[SortCode],0))</f>
        <v>South &amp; East</v>
      </c>
      <c r="G3189" t="str">
        <f>INDEX(Branch[Branch],MATCH(SOF[[#This Row],[Branch]],Branch[SortCode],0))</f>
        <v>Tralee</v>
      </c>
      <c r="V3189">
        <v>990711</v>
      </c>
      <c r="W3189" t="str">
        <f t="shared" si="54"/>
        <v>61711530</v>
      </c>
    </row>
    <row r="3190" spans="1:23" x14ac:dyDescent="0.55000000000000004">
      <c r="A3190" s="21" t="b">
        <f>SOF[[#This Row],[RepDate]]='Monthly-Individual-Data'!A3195</f>
        <v>0</v>
      </c>
      <c r="B3190" s="21">
        <v>44562</v>
      </c>
      <c r="C3190" t="s">
        <v>246</v>
      </c>
      <c r="D3190" t="s">
        <v>179</v>
      </c>
      <c r="E3190">
        <v>34</v>
      </c>
      <c r="F3190" t="str">
        <f>INDEX(Branch[Area],MATCH(SOF[[#This Row],[Branch]],Branch[SortCode],0))</f>
        <v>South &amp; East</v>
      </c>
      <c r="G3190" t="str">
        <f>INDEX(Branch[Branch],MATCH(SOF[[#This Row],[Branch]],Branch[SortCode],0))</f>
        <v>Tralee</v>
      </c>
      <c r="V3190">
        <v>990711</v>
      </c>
      <c r="W3190" t="str">
        <f t="shared" si="54"/>
        <v>61711530</v>
      </c>
    </row>
    <row r="3191" spans="1:23" x14ac:dyDescent="0.55000000000000004">
      <c r="A3191" s="21" t="b">
        <f>SOF[[#This Row],[RepDate]]='Monthly-Individual-Data'!A3196</f>
        <v>0</v>
      </c>
      <c r="B3191" s="21">
        <v>44562</v>
      </c>
      <c r="C3191" t="s">
        <v>246</v>
      </c>
      <c r="D3191" t="s">
        <v>180</v>
      </c>
      <c r="E3191">
        <v>123</v>
      </c>
      <c r="F3191" t="str">
        <f>INDEX(Branch[Area],MATCH(SOF[[#This Row],[Branch]],Branch[SortCode],0))</f>
        <v>South &amp; East</v>
      </c>
      <c r="G3191" t="str">
        <f>INDEX(Branch[Branch],MATCH(SOF[[#This Row],[Branch]],Branch[SortCode],0))</f>
        <v>Tralee</v>
      </c>
      <c r="V3191">
        <v>990711</v>
      </c>
      <c r="W3191" t="str">
        <f t="shared" si="54"/>
        <v>61711530</v>
      </c>
    </row>
    <row r="3192" spans="1:23" x14ac:dyDescent="0.55000000000000004">
      <c r="A3192" s="21" t="b">
        <f>SOF[[#This Row],[RepDate]]='Monthly-Individual-Data'!A3197</f>
        <v>0</v>
      </c>
      <c r="B3192" s="21">
        <v>44562</v>
      </c>
      <c r="C3192" t="s">
        <v>246</v>
      </c>
      <c r="D3192" t="s">
        <v>182</v>
      </c>
      <c r="E3192">
        <v>113</v>
      </c>
      <c r="F3192" t="str">
        <f>INDEX(Branch[Area],MATCH(SOF[[#This Row],[Branch]],Branch[SortCode],0))</f>
        <v>South &amp; East</v>
      </c>
      <c r="G3192" t="str">
        <f>INDEX(Branch[Branch],MATCH(SOF[[#This Row],[Branch]],Branch[SortCode],0))</f>
        <v>Tralee</v>
      </c>
      <c r="V3192">
        <v>990711</v>
      </c>
      <c r="W3192" t="str">
        <f t="shared" si="54"/>
        <v>61711530</v>
      </c>
    </row>
    <row r="3193" spans="1:23" x14ac:dyDescent="0.55000000000000004">
      <c r="A3193" s="21" t="b">
        <f>SOF[[#This Row],[RepDate]]='Monthly-Individual-Data'!A3198</f>
        <v>0</v>
      </c>
      <c r="B3193" s="21">
        <v>44562</v>
      </c>
      <c r="C3193" t="s">
        <v>259</v>
      </c>
      <c r="D3193" t="s">
        <v>109</v>
      </c>
      <c r="E3193">
        <v>56</v>
      </c>
      <c r="F3193" t="str">
        <f>INDEX(Branch[Area],MATCH(SOF[[#This Row],[Branch]],Branch[SortCode],0))</f>
        <v>South &amp; East</v>
      </c>
      <c r="G3193" t="str">
        <f>INDEX(Branch[Branch],MATCH(SOF[[#This Row],[Branch]],Branch[SortCode],0))</f>
        <v>Clonakilty</v>
      </c>
      <c r="V3193">
        <v>990712</v>
      </c>
      <c r="W3193" t="str">
        <f t="shared" si="54"/>
        <v>74712400</v>
      </c>
    </row>
    <row r="3194" spans="1:23" x14ac:dyDescent="0.55000000000000004">
      <c r="A3194" s="21" t="b">
        <f>SOF[[#This Row],[RepDate]]='Monthly-Individual-Data'!A3199</f>
        <v>0</v>
      </c>
      <c r="B3194" s="21">
        <v>44562</v>
      </c>
      <c r="C3194" t="s">
        <v>259</v>
      </c>
      <c r="D3194" t="s">
        <v>168</v>
      </c>
      <c r="E3194">
        <v>48</v>
      </c>
      <c r="F3194" t="str">
        <f>INDEX(Branch[Area],MATCH(SOF[[#This Row],[Branch]],Branch[SortCode],0))</f>
        <v>South &amp; East</v>
      </c>
      <c r="G3194" t="str">
        <f>INDEX(Branch[Branch],MATCH(SOF[[#This Row],[Branch]],Branch[SortCode],0))</f>
        <v>Clonakilty</v>
      </c>
      <c r="V3194">
        <v>990712</v>
      </c>
      <c r="W3194" t="str">
        <f t="shared" si="54"/>
        <v>74712400</v>
      </c>
    </row>
    <row r="3195" spans="1:23" x14ac:dyDescent="0.55000000000000004">
      <c r="A3195" s="21" t="b">
        <f>SOF[[#This Row],[RepDate]]='Monthly-Individual-Data'!A3200</f>
        <v>0</v>
      </c>
      <c r="B3195" s="21">
        <v>44562</v>
      </c>
      <c r="C3195" t="s">
        <v>259</v>
      </c>
      <c r="D3195" t="s">
        <v>169</v>
      </c>
      <c r="E3195">
        <v>104</v>
      </c>
      <c r="F3195" t="str">
        <f>INDEX(Branch[Area],MATCH(SOF[[#This Row],[Branch]],Branch[SortCode],0))</f>
        <v>South &amp; East</v>
      </c>
      <c r="G3195" t="str">
        <f>INDEX(Branch[Branch],MATCH(SOF[[#This Row],[Branch]],Branch[SortCode],0))</f>
        <v>Clonakilty</v>
      </c>
      <c r="V3195">
        <v>990712</v>
      </c>
      <c r="W3195" t="str">
        <f t="shared" si="54"/>
        <v>74712400</v>
      </c>
    </row>
    <row r="3196" spans="1:23" x14ac:dyDescent="0.55000000000000004">
      <c r="A3196" s="21" t="b">
        <f>SOF[[#This Row],[RepDate]]='Monthly-Individual-Data'!A3201</f>
        <v>0</v>
      </c>
      <c r="B3196" s="21">
        <v>44562</v>
      </c>
      <c r="C3196" t="s">
        <v>259</v>
      </c>
      <c r="D3196" t="s">
        <v>171</v>
      </c>
      <c r="E3196">
        <v>82</v>
      </c>
      <c r="F3196" t="str">
        <f>INDEX(Branch[Area],MATCH(SOF[[#This Row],[Branch]],Branch[SortCode],0))</f>
        <v>South &amp; East</v>
      </c>
      <c r="G3196" t="str">
        <f>INDEX(Branch[Branch],MATCH(SOF[[#This Row],[Branch]],Branch[SortCode],0))</f>
        <v>Clonakilty</v>
      </c>
      <c r="V3196">
        <v>990712</v>
      </c>
      <c r="W3196" t="str">
        <f t="shared" si="54"/>
        <v>74712400</v>
      </c>
    </row>
    <row r="3197" spans="1:23" x14ac:dyDescent="0.55000000000000004">
      <c r="A3197" s="21" t="b">
        <f>SOF[[#This Row],[RepDate]]='Monthly-Individual-Data'!A3202</f>
        <v>0</v>
      </c>
      <c r="B3197" s="21">
        <v>44562</v>
      </c>
      <c r="C3197" t="s">
        <v>259</v>
      </c>
      <c r="D3197" t="s">
        <v>174</v>
      </c>
      <c r="E3197">
        <v>61</v>
      </c>
      <c r="F3197" t="str">
        <f>INDEX(Branch[Area],MATCH(SOF[[#This Row],[Branch]],Branch[SortCode],0))</f>
        <v>South &amp; East</v>
      </c>
      <c r="G3197" t="str">
        <f>INDEX(Branch[Branch],MATCH(SOF[[#This Row],[Branch]],Branch[SortCode],0))</f>
        <v>Clonakilty</v>
      </c>
      <c r="V3197">
        <v>990712</v>
      </c>
      <c r="W3197" t="str">
        <f t="shared" si="54"/>
        <v>74712400</v>
      </c>
    </row>
    <row r="3198" spans="1:23" x14ac:dyDescent="0.55000000000000004">
      <c r="A3198" s="21" t="b">
        <f>SOF[[#This Row],[RepDate]]='Monthly-Individual-Data'!A3203</f>
        <v>0</v>
      </c>
      <c r="B3198" s="21">
        <v>44562</v>
      </c>
      <c r="C3198" t="s">
        <v>259</v>
      </c>
      <c r="D3198" t="s">
        <v>175</v>
      </c>
      <c r="E3198">
        <v>78</v>
      </c>
      <c r="F3198" t="str">
        <f>INDEX(Branch[Area],MATCH(SOF[[#This Row],[Branch]],Branch[SortCode],0))</f>
        <v>South &amp; East</v>
      </c>
      <c r="G3198" t="str">
        <f>INDEX(Branch[Branch],MATCH(SOF[[#This Row],[Branch]],Branch[SortCode],0))</f>
        <v>Clonakilty</v>
      </c>
      <c r="V3198">
        <v>990712</v>
      </c>
      <c r="W3198" t="str">
        <f t="shared" si="54"/>
        <v>74712400</v>
      </c>
    </row>
    <row r="3199" spans="1:23" x14ac:dyDescent="0.55000000000000004">
      <c r="A3199" s="21" t="b">
        <f>SOF[[#This Row],[RepDate]]='Monthly-Individual-Data'!A3204</f>
        <v>0</v>
      </c>
      <c r="B3199" s="21">
        <v>44562</v>
      </c>
      <c r="C3199" t="s">
        <v>253</v>
      </c>
      <c r="D3199" t="s">
        <v>109</v>
      </c>
      <c r="E3199">
        <v>18</v>
      </c>
      <c r="F3199" t="str">
        <f>INDEX(Branch[Area],MATCH(SOF[[#This Row],[Branch]],Branch[SortCode],0))</f>
        <v>South &amp; East</v>
      </c>
      <c r="G3199" t="str">
        <f>INDEX(Branch[Branch],MATCH(SOF[[#This Row],[Branch]],Branch[SortCode],0))</f>
        <v>Mallow</v>
      </c>
      <c r="V3199">
        <v>990713</v>
      </c>
      <c r="W3199" t="str">
        <f t="shared" si="54"/>
        <v>68713460</v>
      </c>
    </row>
    <row r="3200" spans="1:23" x14ac:dyDescent="0.55000000000000004">
      <c r="A3200" s="21" t="b">
        <f>SOF[[#This Row],[RepDate]]='Monthly-Individual-Data'!A3205</f>
        <v>0</v>
      </c>
      <c r="B3200" s="21">
        <v>44562</v>
      </c>
      <c r="C3200" t="s">
        <v>253</v>
      </c>
      <c r="D3200" t="s">
        <v>169</v>
      </c>
      <c r="E3200">
        <v>144</v>
      </c>
      <c r="F3200" t="str">
        <f>INDEX(Branch[Area],MATCH(SOF[[#This Row],[Branch]],Branch[SortCode],0))</f>
        <v>South &amp; East</v>
      </c>
      <c r="G3200" t="str">
        <f>INDEX(Branch[Branch],MATCH(SOF[[#This Row],[Branch]],Branch[SortCode],0))</f>
        <v>Mallow</v>
      </c>
      <c r="V3200">
        <v>990713</v>
      </c>
      <c r="W3200" t="str">
        <f t="shared" si="54"/>
        <v>68713460</v>
      </c>
    </row>
    <row r="3201" spans="1:23" x14ac:dyDescent="0.55000000000000004">
      <c r="A3201" s="21" t="b">
        <f>SOF[[#This Row],[RepDate]]='Monthly-Individual-Data'!A3206</f>
        <v>0</v>
      </c>
      <c r="B3201" s="21">
        <v>44562</v>
      </c>
      <c r="C3201" t="s">
        <v>253</v>
      </c>
      <c r="D3201" t="s">
        <v>174</v>
      </c>
      <c r="E3201">
        <v>146</v>
      </c>
      <c r="F3201" t="str">
        <f>INDEX(Branch[Area],MATCH(SOF[[#This Row],[Branch]],Branch[SortCode],0))</f>
        <v>South &amp; East</v>
      </c>
      <c r="G3201" t="str">
        <f>INDEX(Branch[Branch],MATCH(SOF[[#This Row],[Branch]],Branch[SortCode],0))</f>
        <v>Mallow</v>
      </c>
      <c r="V3201">
        <v>990713</v>
      </c>
      <c r="W3201" t="str">
        <f t="shared" si="54"/>
        <v>68713460</v>
      </c>
    </row>
    <row r="3202" spans="1:23" x14ac:dyDescent="0.55000000000000004">
      <c r="A3202" s="21" t="b">
        <f>SOF[[#This Row],[RepDate]]='Monthly-Individual-Data'!A3207</f>
        <v>0</v>
      </c>
      <c r="B3202" s="21">
        <v>44562</v>
      </c>
      <c r="C3202" t="s">
        <v>258</v>
      </c>
      <c r="D3202" t="s">
        <v>109</v>
      </c>
      <c r="E3202">
        <v>153</v>
      </c>
      <c r="F3202" t="str">
        <f>INDEX(Branch[Area],MATCH(SOF[[#This Row],[Branch]],Branch[SortCode],0))</f>
        <v>South &amp; East</v>
      </c>
      <c r="G3202" t="str">
        <f>INDEX(Branch[Branch],MATCH(SOF[[#This Row],[Branch]],Branch[SortCode],0))</f>
        <v>Ballincollig</v>
      </c>
      <c r="V3202">
        <v>990715</v>
      </c>
      <c r="W3202" t="str">
        <f t="shared" si="54"/>
        <v>73715410</v>
      </c>
    </row>
    <row r="3203" spans="1:23" x14ac:dyDescent="0.55000000000000004">
      <c r="A3203" s="21" t="b">
        <f>SOF[[#This Row],[RepDate]]='Monthly-Individual-Data'!A3208</f>
        <v>0</v>
      </c>
      <c r="B3203" s="21">
        <v>44562</v>
      </c>
      <c r="C3203" t="s">
        <v>248</v>
      </c>
      <c r="D3203" t="s">
        <v>109</v>
      </c>
      <c r="E3203">
        <v>11</v>
      </c>
      <c r="F3203" t="str">
        <f>INDEX(Branch[Area],MATCH(SOF[[#This Row],[Branch]],Branch[SortCode],0))</f>
        <v>South &amp; East</v>
      </c>
      <c r="G3203" t="str">
        <f>INDEX(Branch[Branch],MATCH(SOF[[#This Row],[Branch]],Branch[SortCode],0))</f>
        <v>Carrigaline</v>
      </c>
      <c r="V3203">
        <v>990716</v>
      </c>
      <c r="W3203" t="str">
        <f t="shared" ref="W3203:W3266" si="55">VLOOKUP(V3203,R:S,2,0)</f>
        <v>63716510</v>
      </c>
    </row>
    <row r="3204" spans="1:23" x14ac:dyDescent="0.55000000000000004">
      <c r="A3204" s="21" t="b">
        <f>SOF[[#This Row],[RepDate]]='Monthly-Individual-Data'!A3209</f>
        <v>0</v>
      </c>
      <c r="B3204" s="21">
        <v>44562</v>
      </c>
      <c r="C3204" t="s">
        <v>248</v>
      </c>
      <c r="D3204" t="s">
        <v>182</v>
      </c>
      <c r="E3204">
        <v>146</v>
      </c>
      <c r="F3204" t="str">
        <f>INDEX(Branch[Area],MATCH(SOF[[#This Row],[Branch]],Branch[SortCode],0))</f>
        <v>South &amp; East</v>
      </c>
      <c r="G3204" t="str">
        <f>INDEX(Branch[Branch],MATCH(SOF[[#This Row],[Branch]],Branch[SortCode],0))</f>
        <v>Carrigaline</v>
      </c>
      <c r="V3204">
        <v>990716</v>
      </c>
      <c r="W3204" t="str">
        <f t="shared" si="55"/>
        <v>63716510</v>
      </c>
    </row>
    <row r="3205" spans="1:23" x14ac:dyDescent="0.55000000000000004">
      <c r="A3205" s="21" t="b">
        <f>SOF[[#This Row],[RepDate]]='Monthly-Individual-Data'!A3210</f>
        <v>0</v>
      </c>
      <c r="B3205" s="21">
        <v>44562</v>
      </c>
      <c r="C3205" t="s">
        <v>261</v>
      </c>
      <c r="D3205" t="s">
        <v>109</v>
      </c>
      <c r="E3205">
        <v>80</v>
      </c>
      <c r="F3205" t="str">
        <f>INDEX(Branch[Area],MATCH(SOF[[#This Row],[Branch]],Branch[SortCode],0))</f>
        <v>South &amp; East</v>
      </c>
      <c r="G3205" t="str">
        <f>INDEX(Branch[Branch],MATCH(SOF[[#This Row],[Branch]],Branch[SortCode],0))</f>
        <v>Skibbereen</v>
      </c>
      <c r="V3205">
        <v>990717</v>
      </c>
      <c r="W3205" t="str">
        <f t="shared" si="55"/>
        <v>76717380</v>
      </c>
    </row>
    <row r="3206" spans="1:23" x14ac:dyDescent="0.55000000000000004">
      <c r="A3206" s="21" t="b">
        <f>SOF[[#This Row],[RepDate]]='Monthly-Individual-Data'!A3211</f>
        <v>0</v>
      </c>
      <c r="B3206" s="21">
        <v>44562</v>
      </c>
      <c r="C3206" t="s">
        <v>261</v>
      </c>
      <c r="D3206" t="s">
        <v>172</v>
      </c>
      <c r="E3206">
        <v>7</v>
      </c>
      <c r="F3206" t="str">
        <f>INDEX(Branch[Area],MATCH(SOF[[#This Row],[Branch]],Branch[SortCode],0))</f>
        <v>South &amp; East</v>
      </c>
      <c r="G3206" t="str">
        <f>INDEX(Branch[Branch],MATCH(SOF[[#This Row],[Branch]],Branch[SortCode],0))</f>
        <v>Skibbereen</v>
      </c>
      <c r="V3206">
        <v>990717</v>
      </c>
      <c r="W3206" t="str">
        <f t="shared" si="55"/>
        <v>76717380</v>
      </c>
    </row>
    <row r="3207" spans="1:23" x14ac:dyDescent="0.55000000000000004">
      <c r="A3207" s="21" t="b">
        <f>SOF[[#This Row],[RepDate]]='Monthly-Individual-Data'!A3212</f>
        <v>0</v>
      </c>
      <c r="B3207" s="21">
        <v>44562</v>
      </c>
      <c r="C3207" t="s">
        <v>260</v>
      </c>
      <c r="D3207" t="s">
        <v>174</v>
      </c>
      <c r="E3207">
        <v>11</v>
      </c>
      <c r="F3207" t="str">
        <f>INDEX(Branch[Area],MATCH(SOF[[#This Row],[Branch]],Branch[SortCode],0))</f>
        <v>South &amp; East</v>
      </c>
      <c r="G3207" t="str">
        <f>INDEX(Branch[Branch],MATCH(SOF[[#This Row],[Branch]],Branch[SortCode],0))</f>
        <v>Bandon</v>
      </c>
      <c r="V3207">
        <v>990719</v>
      </c>
      <c r="W3207" t="str">
        <f t="shared" si="55"/>
        <v>75719390</v>
      </c>
    </row>
    <row r="3208" spans="1:23" x14ac:dyDescent="0.55000000000000004">
      <c r="A3208" s="21" t="b">
        <f>SOF[[#This Row],[RepDate]]='Monthly-Individual-Data'!A3213</f>
        <v>0</v>
      </c>
      <c r="B3208" s="21">
        <v>44562</v>
      </c>
      <c r="C3208" t="s">
        <v>245</v>
      </c>
      <c r="D3208" t="s">
        <v>109</v>
      </c>
      <c r="E3208">
        <v>128</v>
      </c>
      <c r="F3208" t="str">
        <f>INDEX(Branch[Area],MATCH(SOF[[#This Row],[Branch]],Branch[SortCode],0))</f>
        <v>South &amp; East</v>
      </c>
      <c r="G3208" t="str">
        <f>INDEX(Branch[Branch],MATCH(SOF[[#This Row],[Branch]],Branch[SortCode],0))</f>
        <v>Killarney</v>
      </c>
      <c r="V3208">
        <v>990720</v>
      </c>
      <c r="W3208" t="str">
        <f t="shared" si="55"/>
        <v>60720540</v>
      </c>
    </row>
    <row r="3209" spans="1:23" x14ac:dyDescent="0.55000000000000004">
      <c r="A3209" s="21" t="b">
        <f>SOF[[#This Row],[RepDate]]='Monthly-Individual-Data'!A3214</f>
        <v>0</v>
      </c>
      <c r="B3209" s="21">
        <v>44562</v>
      </c>
      <c r="C3209" t="s">
        <v>245</v>
      </c>
      <c r="D3209" t="s">
        <v>169</v>
      </c>
      <c r="E3209">
        <v>57</v>
      </c>
      <c r="F3209" t="str">
        <f>INDEX(Branch[Area],MATCH(SOF[[#This Row],[Branch]],Branch[SortCode],0))</f>
        <v>South &amp; East</v>
      </c>
      <c r="G3209" t="str">
        <f>INDEX(Branch[Branch],MATCH(SOF[[#This Row],[Branch]],Branch[SortCode],0))</f>
        <v>Killarney</v>
      </c>
      <c r="V3209">
        <v>990720</v>
      </c>
      <c r="W3209" t="str">
        <f t="shared" si="55"/>
        <v>60720540</v>
      </c>
    </row>
    <row r="3210" spans="1:23" x14ac:dyDescent="0.55000000000000004">
      <c r="A3210" s="21" t="b">
        <f>SOF[[#This Row],[RepDate]]='Monthly-Individual-Data'!A3215</f>
        <v>0</v>
      </c>
      <c r="B3210" s="21">
        <v>44562</v>
      </c>
      <c r="C3210" t="s">
        <v>236</v>
      </c>
      <c r="D3210" t="s">
        <v>109</v>
      </c>
      <c r="E3210">
        <v>155</v>
      </c>
      <c r="F3210" t="str">
        <f>INDEX(Branch[Area],MATCH(SOF[[#This Row],[Branch]],Branch[SortCode],0))</f>
        <v>South &amp; East</v>
      </c>
      <c r="G3210" t="str">
        <f>INDEX(Branch[Branch],MATCH(SOF[[#This Row],[Branch]],Branch[SortCode],0))</f>
        <v>Nenagh</v>
      </c>
      <c r="V3210">
        <v>990734</v>
      </c>
      <c r="W3210" t="str">
        <f t="shared" si="55"/>
        <v>51734630</v>
      </c>
    </row>
    <row r="3211" spans="1:23" x14ac:dyDescent="0.55000000000000004">
      <c r="A3211" s="21" t="b">
        <f>SOF[[#This Row],[RepDate]]='Monthly-Individual-Data'!A3216</f>
        <v>0</v>
      </c>
      <c r="B3211" s="21">
        <v>44562</v>
      </c>
      <c r="C3211" t="s">
        <v>257</v>
      </c>
      <c r="D3211" t="s">
        <v>109</v>
      </c>
      <c r="E3211">
        <v>6</v>
      </c>
      <c r="F3211" t="str">
        <f>INDEX(Branch[Area],MATCH(SOF[[#This Row],[Branch]],Branch[SortCode],0))</f>
        <v>South &amp; East</v>
      </c>
      <c r="G3211" t="str">
        <f>INDEX(Branch[Branch],MATCH(SOF[[#This Row],[Branch]],Branch[SortCode],0))</f>
        <v>Macroom</v>
      </c>
      <c r="V3211">
        <v>990735</v>
      </c>
      <c r="W3211" t="str">
        <f t="shared" si="55"/>
        <v>72735420</v>
      </c>
    </row>
    <row r="3212" spans="1:23" x14ac:dyDescent="0.55000000000000004">
      <c r="A3212" s="21" t="b">
        <f>SOF[[#This Row],[RepDate]]='Monthly-Individual-Data'!A3217</f>
        <v>0</v>
      </c>
      <c r="B3212" s="21">
        <v>44562</v>
      </c>
      <c r="C3212" t="s">
        <v>257</v>
      </c>
      <c r="D3212" t="s">
        <v>169</v>
      </c>
      <c r="E3212">
        <v>127</v>
      </c>
      <c r="F3212" t="str">
        <f>INDEX(Branch[Area],MATCH(SOF[[#This Row],[Branch]],Branch[SortCode],0))</f>
        <v>South &amp; East</v>
      </c>
      <c r="G3212" t="str">
        <f>INDEX(Branch[Branch],MATCH(SOF[[#This Row],[Branch]],Branch[SortCode],0))</f>
        <v>Macroom</v>
      </c>
      <c r="V3212">
        <v>990735</v>
      </c>
      <c r="W3212" t="str">
        <f t="shared" si="55"/>
        <v>72735420</v>
      </c>
    </row>
    <row r="3213" spans="1:23" x14ac:dyDescent="0.55000000000000004">
      <c r="A3213" s="21" t="b">
        <f>SOF[[#This Row],[RepDate]]='Monthly-Individual-Data'!A3218</f>
        <v>0</v>
      </c>
      <c r="B3213" s="21">
        <v>44562</v>
      </c>
      <c r="C3213" t="s">
        <v>249</v>
      </c>
      <c r="D3213" t="s">
        <v>109</v>
      </c>
      <c r="E3213">
        <v>151</v>
      </c>
      <c r="F3213" t="str">
        <f>INDEX(Branch[Area],MATCH(SOF[[#This Row],[Branch]],Branch[SortCode],0))</f>
        <v>South &amp; East</v>
      </c>
      <c r="G3213" t="str">
        <f>INDEX(Branch[Branch],MATCH(SOF[[#This Row],[Branch]],Branch[SortCode],0))</f>
        <v>Mitchelstown</v>
      </c>
      <c r="V3213">
        <v>990736</v>
      </c>
      <c r="W3213" t="str">
        <f t="shared" si="55"/>
        <v>64736500</v>
      </c>
    </row>
    <row r="3214" spans="1:23" x14ac:dyDescent="0.55000000000000004">
      <c r="A3214" s="21" t="b">
        <f>SOF[[#This Row],[RepDate]]='Monthly-Individual-Data'!A3219</f>
        <v>0</v>
      </c>
      <c r="B3214" s="21">
        <v>44562</v>
      </c>
      <c r="C3214" t="s">
        <v>249</v>
      </c>
      <c r="D3214" t="s">
        <v>169</v>
      </c>
      <c r="E3214">
        <v>21</v>
      </c>
      <c r="F3214" t="str">
        <f>INDEX(Branch[Area],MATCH(SOF[[#This Row],[Branch]],Branch[SortCode],0))</f>
        <v>South &amp; East</v>
      </c>
      <c r="G3214" t="str">
        <f>INDEX(Branch[Branch],MATCH(SOF[[#This Row],[Branch]],Branch[SortCode],0))</f>
        <v>Mitchelstown</v>
      </c>
      <c r="V3214">
        <v>990736</v>
      </c>
      <c r="W3214" t="str">
        <f t="shared" si="55"/>
        <v>64736500</v>
      </c>
    </row>
    <row r="3215" spans="1:23" x14ac:dyDescent="0.55000000000000004">
      <c r="A3215" s="21" t="b">
        <f>SOF[[#This Row],[RepDate]]='Monthly-Individual-Data'!A3220</f>
        <v>0</v>
      </c>
      <c r="B3215" s="21">
        <v>44562</v>
      </c>
      <c r="C3215" t="s">
        <v>249</v>
      </c>
      <c r="D3215" t="s">
        <v>174</v>
      </c>
      <c r="E3215">
        <v>40</v>
      </c>
      <c r="F3215" t="str">
        <f>INDEX(Branch[Area],MATCH(SOF[[#This Row],[Branch]],Branch[SortCode],0))</f>
        <v>South &amp; East</v>
      </c>
      <c r="G3215" t="str">
        <f>INDEX(Branch[Branch],MATCH(SOF[[#This Row],[Branch]],Branch[SortCode],0))</f>
        <v>Mitchelstown</v>
      </c>
      <c r="V3215">
        <v>990736</v>
      </c>
      <c r="W3215" t="str">
        <f t="shared" si="55"/>
        <v>64736500</v>
      </c>
    </row>
    <row r="3216" spans="1:23" x14ac:dyDescent="0.55000000000000004">
      <c r="A3216" s="21" t="b">
        <f>SOF[[#This Row],[RepDate]]='Monthly-Individual-Data'!A3221</f>
        <v>0</v>
      </c>
      <c r="B3216" s="21">
        <v>44593</v>
      </c>
      <c r="C3216" t="s">
        <v>230</v>
      </c>
      <c r="D3216" t="s">
        <v>109</v>
      </c>
      <c r="E3216">
        <v>5</v>
      </c>
      <c r="F3216" t="str">
        <f>INDEX(Branch[Area],MATCH(SOF[[#This Row],[Branch]],Branch[SortCode],0))</f>
        <v>South &amp; East</v>
      </c>
      <c r="G3216" t="str">
        <f>INDEX(Branch[Branch],MATCH(SOF[[#This Row],[Branch]],Branch[SortCode],0))</f>
        <v>Hypercentre</v>
      </c>
      <c r="V3216">
        <v>990632</v>
      </c>
      <c r="W3216" t="str">
        <f t="shared" si="55"/>
        <v>45632690</v>
      </c>
    </row>
    <row r="3217" spans="1:23" x14ac:dyDescent="0.55000000000000004">
      <c r="A3217" s="21" t="b">
        <f>SOF[[#This Row],[RepDate]]='Monthly-Individual-Data'!A3222</f>
        <v>0</v>
      </c>
      <c r="B3217" s="21">
        <v>44593</v>
      </c>
      <c r="C3217" t="s">
        <v>230</v>
      </c>
      <c r="D3217" t="s">
        <v>168</v>
      </c>
      <c r="E3217">
        <v>130</v>
      </c>
      <c r="F3217" t="str">
        <f>INDEX(Branch[Area],MATCH(SOF[[#This Row],[Branch]],Branch[SortCode],0))</f>
        <v>South &amp; East</v>
      </c>
      <c r="G3217" t="str">
        <f>INDEX(Branch[Branch],MATCH(SOF[[#This Row],[Branch]],Branch[SortCode],0))</f>
        <v>Hypercentre</v>
      </c>
      <c r="V3217">
        <v>990632</v>
      </c>
      <c r="W3217" t="str">
        <f t="shared" si="55"/>
        <v>45632690</v>
      </c>
    </row>
    <row r="3218" spans="1:23" x14ac:dyDescent="0.55000000000000004">
      <c r="A3218" s="21" t="b">
        <f>SOF[[#This Row],[RepDate]]='Monthly-Individual-Data'!A3223</f>
        <v>0</v>
      </c>
      <c r="B3218" s="21">
        <v>44593</v>
      </c>
      <c r="C3218" t="s">
        <v>230</v>
      </c>
      <c r="D3218" t="s">
        <v>169</v>
      </c>
      <c r="E3218">
        <v>9</v>
      </c>
      <c r="F3218" t="str">
        <f>INDEX(Branch[Area],MATCH(SOF[[#This Row],[Branch]],Branch[SortCode],0))</f>
        <v>South &amp; East</v>
      </c>
      <c r="G3218" t="str">
        <f>INDEX(Branch[Branch],MATCH(SOF[[#This Row],[Branch]],Branch[SortCode],0))</f>
        <v>Hypercentre</v>
      </c>
      <c r="V3218">
        <v>990632</v>
      </c>
      <c r="W3218" t="str">
        <f t="shared" si="55"/>
        <v>45632690</v>
      </c>
    </row>
    <row r="3219" spans="1:23" x14ac:dyDescent="0.55000000000000004">
      <c r="A3219" s="21" t="b">
        <f>SOF[[#This Row],[RepDate]]='Monthly-Individual-Data'!A3224</f>
        <v>0</v>
      </c>
      <c r="B3219" s="21">
        <v>44593</v>
      </c>
      <c r="C3219" t="s">
        <v>230</v>
      </c>
      <c r="D3219" t="s">
        <v>174</v>
      </c>
      <c r="E3219">
        <v>130</v>
      </c>
      <c r="F3219" t="str">
        <f>INDEX(Branch[Area],MATCH(SOF[[#This Row],[Branch]],Branch[SortCode],0))</f>
        <v>South &amp; East</v>
      </c>
      <c r="G3219" t="str">
        <f>INDEX(Branch[Branch],MATCH(SOF[[#This Row],[Branch]],Branch[SortCode],0))</f>
        <v>Hypercentre</v>
      </c>
      <c r="V3219">
        <v>990632</v>
      </c>
      <c r="W3219" t="str">
        <f t="shared" si="55"/>
        <v>45632690</v>
      </c>
    </row>
    <row r="3220" spans="1:23" x14ac:dyDescent="0.55000000000000004">
      <c r="A3220" s="21" t="b">
        <f>SOF[[#This Row],[RepDate]]='Monthly-Individual-Data'!A3225</f>
        <v>0</v>
      </c>
      <c r="B3220" s="21">
        <v>44593</v>
      </c>
      <c r="C3220" t="s">
        <v>229</v>
      </c>
      <c r="D3220" t="s">
        <v>109</v>
      </c>
      <c r="E3220">
        <v>55</v>
      </c>
      <c r="F3220" t="str">
        <f>INDEX(Branch[Area],MATCH(SOF[[#This Row],[Branch]],Branch[SortCode],0))</f>
        <v>South &amp; East</v>
      </c>
      <c r="G3220" t="str">
        <f>INDEX(Branch[Branch],MATCH(SOF[[#This Row],[Branch]],Branch[SortCode],0))</f>
        <v>Dungarvan</v>
      </c>
      <c r="V3220">
        <v>990634</v>
      </c>
      <c r="W3220" t="str">
        <f t="shared" si="55"/>
        <v>44634700</v>
      </c>
    </row>
    <row r="3221" spans="1:23" x14ac:dyDescent="0.55000000000000004">
      <c r="A3221" s="21" t="b">
        <f>SOF[[#This Row],[RepDate]]='Monthly-Individual-Data'!A3226</f>
        <v>0</v>
      </c>
      <c r="B3221" s="21">
        <v>44593</v>
      </c>
      <c r="C3221" t="s">
        <v>229</v>
      </c>
      <c r="D3221" t="s">
        <v>168</v>
      </c>
      <c r="E3221">
        <v>133</v>
      </c>
      <c r="F3221" t="str">
        <f>INDEX(Branch[Area],MATCH(SOF[[#This Row],[Branch]],Branch[SortCode],0))</f>
        <v>South &amp; East</v>
      </c>
      <c r="G3221" t="str">
        <f>INDEX(Branch[Branch],MATCH(SOF[[#This Row],[Branch]],Branch[SortCode],0))</f>
        <v>Dungarvan</v>
      </c>
      <c r="V3221">
        <v>990634</v>
      </c>
      <c r="W3221" t="str">
        <f t="shared" si="55"/>
        <v>44634700</v>
      </c>
    </row>
    <row r="3222" spans="1:23" x14ac:dyDescent="0.55000000000000004">
      <c r="A3222" s="21" t="b">
        <f>SOF[[#This Row],[RepDate]]='Monthly-Individual-Data'!A3227</f>
        <v>0</v>
      </c>
      <c r="B3222" s="21">
        <v>44593</v>
      </c>
      <c r="C3222" t="s">
        <v>229</v>
      </c>
      <c r="D3222" t="s">
        <v>169</v>
      </c>
      <c r="E3222">
        <v>71</v>
      </c>
      <c r="F3222" t="str">
        <f>INDEX(Branch[Area],MATCH(SOF[[#This Row],[Branch]],Branch[SortCode],0))</f>
        <v>South &amp; East</v>
      </c>
      <c r="G3222" t="str">
        <f>INDEX(Branch[Branch],MATCH(SOF[[#This Row],[Branch]],Branch[SortCode],0))</f>
        <v>Dungarvan</v>
      </c>
      <c r="V3222">
        <v>990634</v>
      </c>
      <c r="W3222" t="str">
        <f t="shared" si="55"/>
        <v>44634700</v>
      </c>
    </row>
    <row r="3223" spans="1:23" x14ac:dyDescent="0.55000000000000004">
      <c r="A3223" s="21" t="b">
        <f>SOF[[#This Row],[RepDate]]='Monthly-Individual-Data'!A3228</f>
        <v>0</v>
      </c>
      <c r="B3223" s="21">
        <v>44593</v>
      </c>
      <c r="C3223" t="s">
        <v>229</v>
      </c>
      <c r="D3223" t="s">
        <v>174</v>
      </c>
      <c r="E3223">
        <v>114</v>
      </c>
      <c r="F3223" t="str">
        <f>INDEX(Branch[Area],MATCH(SOF[[#This Row],[Branch]],Branch[SortCode],0))</f>
        <v>South &amp; East</v>
      </c>
      <c r="G3223" t="str">
        <f>INDEX(Branch[Branch],MATCH(SOF[[#This Row],[Branch]],Branch[SortCode],0))</f>
        <v>Dungarvan</v>
      </c>
      <c r="V3223">
        <v>990634</v>
      </c>
      <c r="W3223" t="str">
        <f t="shared" si="55"/>
        <v>44634700</v>
      </c>
    </row>
    <row r="3224" spans="1:23" x14ac:dyDescent="0.55000000000000004">
      <c r="A3224" s="21" t="b">
        <f>SOF[[#This Row],[RepDate]]='Monthly-Individual-Data'!A3229</f>
        <v>0</v>
      </c>
      <c r="B3224" s="21">
        <v>44593</v>
      </c>
      <c r="C3224" t="s">
        <v>232</v>
      </c>
      <c r="D3224" t="s">
        <v>109</v>
      </c>
      <c r="E3224">
        <v>102</v>
      </c>
      <c r="F3224" t="str">
        <f>INDEX(Branch[Area],MATCH(SOF[[#This Row],[Branch]],Branch[SortCode],0))</f>
        <v>South &amp; East</v>
      </c>
      <c r="G3224" t="str">
        <f>INDEX(Branch[Branch],MATCH(SOF[[#This Row],[Branch]],Branch[SortCode],0))</f>
        <v>Kilkenny</v>
      </c>
      <c r="V3224">
        <v>990636</v>
      </c>
      <c r="W3224" t="str">
        <f t="shared" si="55"/>
        <v>47636670</v>
      </c>
    </row>
    <row r="3225" spans="1:23" x14ac:dyDescent="0.55000000000000004">
      <c r="A3225" s="21" t="b">
        <f>SOF[[#This Row],[RepDate]]='Monthly-Individual-Data'!A3230</f>
        <v>0</v>
      </c>
      <c r="B3225" s="21">
        <v>44593</v>
      </c>
      <c r="C3225" t="s">
        <v>232</v>
      </c>
      <c r="D3225" t="s">
        <v>168</v>
      </c>
      <c r="E3225">
        <v>49</v>
      </c>
      <c r="F3225" t="str">
        <f>INDEX(Branch[Area],MATCH(SOF[[#This Row],[Branch]],Branch[SortCode],0))</f>
        <v>South &amp; East</v>
      </c>
      <c r="G3225" t="str">
        <f>INDEX(Branch[Branch],MATCH(SOF[[#This Row],[Branch]],Branch[SortCode],0))</f>
        <v>Kilkenny</v>
      </c>
      <c r="V3225">
        <v>990636</v>
      </c>
      <c r="W3225" t="str">
        <f t="shared" si="55"/>
        <v>47636670</v>
      </c>
    </row>
    <row r="3226" spans="1:23" x14ac:dyDescent="0.55000000000000004">
      <c r="A3226" s="21" t="b">
        <f>SOF[[#This Row],[RepDate]]='Monthly-Individual-Data'!A3231</f>
        <v>0</v>
      </c>
      <c r="B3226" s="21">
        <v>44593</v>
      </c>
      <c r="C3226" t="s">
        <v>232</v>
      </c>
      <c r="D3226" t="s">
        <v>169</v>
      </c>
      <c r="E3226">
        <v>115</v>
      </c>
      <c r="F3226" t="str">
        <f>INDEX(Branch[Area],MATCH(SOF[[#This Row],[Branch]],Branch[SortCode],0))</f>
        <v>South &amp; East</v>
      </c>
      <c r="G3226" t="str">
        <f>INDEX(Branch[Branch],MATCH(SOF[[#This Row],[Branch]],Branch[SortCode],0))</f>
        <v>Kilkenny</v>
      </c>
      <c r="V3226">
        <v>990636</v>
      </c>
      <c r="W3226" t="str">
        <f t="shared" si="55"/>
        <v>47636670</v>
      </c>
    </row>
    <row r="3227" spans="1:23" x14ac:dyDescent="0.55000000000000004">
      <c r="A3227" s="21" t="b">
        <f>SOF[[#This Row],[RepDate]]='Monthly-Individual-Data'!A3232</f>
        <v>0</v>
      </c>
      <c r="B3227" s="21">
        <v>44593</v>
      </c>
      <c r="C3227" t="s">
        <v>232</v>
      </c>
      <c r="D3227" t="s">
        <v>171</v>
      </c>
      <c r="E3227">
        <v>68</v>
      </c>
      <c r="F3227" t="str">
        <f>INDEX(Branch[Area],MATCH(SOF[[#This Row],[Branch]],Branch[SortCode],0))</f>
        <v>South &amp; East</v>
      </c>
      <c r="G3227" t="str">
        <f>INDEX(Branch[Branch],MATCH(SOF[[#This Row],[Branch]],Branch[SortCode],0))</f>
        <v>Kilkenny</v>
      </c>
      <c r="V3227">
        <v>990636</v>
      </c>
      <c r="W3227" t="str">
        <f t="shared" si="55"/>
        <v>47636670</v>
      </c>
    </row>
    <row r="3228" spans="1:23" x14ac:dyDescent="0.55000000000000004">
      <c r="A3228" s="21" t="b">
        <f>SOF[[#This Row],[RepDate]]='Monthly-Individual-Data'!A3233</f>
        <v>0</v>
      </c>
      <c r="B3228" s="21">
        <v>44593</v>
      </c>
      <c r="C3228" t="s">
        <v>232</v>
      </c>
      <c r="D3228" t="s">
        <v>174</v>
      </c>
      <c r="E3228">
        <v>59</v>
      </c>
      <c r="F3228" t="str">
        <f>INDEX(Branch[Area],MATCH(SOF[[#This Row],[Branch]],Branch[SortCode],0))</f>
        <v>South &amp; East</v>
      </c>
      <c r="G3228" t="str">
        <f>INDEX(Branch[Branch],MATCH(SOF[[#This Row],[Branch]],Branch[SortCode],0))</f>
        <v>Kilkenny</v>
      </c>
      <c r="V3228">
        <v>990636</v>
      </c>
      <c r="W3228" t="str">
        <f t="shared" si="55"/>
        <v>47636670</v>
      </c>
    </row>
    <row r="3229" spans="1:23" x14ac:dyDescent="0.55000000000000004">
      <c r="A3229" s="21" t="b">
        <f>SOF[[#This Row],[RepDate]]='Monthly-Individual-Data'!A3234</f>
        <v>0</v>
      </c>
      <c r="B3229" s="21">
        <v>44593</v>
      </c>
      <c r="C3229" t="s">
        <v>232</v>
      </c>
      <c r="D3229" t="s">
        <v>175</v>
      </c>
      <c r="E3229">
        <v>66</v>
      </c>
      <c r="F3229" t="str">
        <f>INDEX(Branch[Area],MATCH(SOF[[#This Row],[Branch]],Branch[SortCode],0))</f>
        <v>South &amp; East</v>
      </c>
      <c r="G3229" t="str">
        <f>INDEX(Branch[Branch],MATCH(SOF[[#This Row],[Branch]],Branch[SortCode],0))</f>
        <v>Kilkenny</v>
      </c>
      <c r="V3229">
        <v>990636</v>
      </c>
      <c r="W3229" t="str">
        <f t="shared" si="55"/>
        <v>47636670</v>
      </c>
    </row>
    <row r="3230" spans="1:23" x14ac:dyDescent="0.55000000000000004">
      <c r="A3230" s="21" t="b">
        <f>SOF[[#This Row],[RepDate]]='Monthly-Individual-Data'!A3235</f>
        <v>0</v>
      </c>
      <c r="B3230" s="21">
        <v>44593</v>
      </c>
      <c r="C3230" t="s">
        <v>241</v>
      </c>
      <c r="D3230" t="s">
        <v>109</v>
      </c>
      <c r="E3230">
        <v>11</v>
      </c>
      <c r="F3230" t="str">
        <f>INDEX(Branch[Area],MATCH(SOF[[#This Row],[Branch]],Branch[SortCode],0))</f>
        <v>South &amp; East</v>
      </c>
      <c r="G3230" t="str">
        <f>INDEX(Branch[Branch],MATCH(SOF[[#This Row],[Branch]],Branch[SortCode],0))</f>
        <v>New Ross</v>
      </c>
      <c r="V3230">
        <v>990637</v>
      </c>
      <c r="W3230" t="str">
        <f t="shared" si="55"/>
        <v>56637580</v>
      </c>
    </row>
    <row r="3231" spans="1:23" x14ac:dyDescent="0.55000000000000004">
      <c r="A3231" s="21" t="b">
        <f>SOF[[#This Row],[RepDate]]='Monthly-Individual-Data'!A3236</f>
        <v>0</v>
      </c>
      <c r="B3231" s="21">
        <v>44593</v>
      </c>
      <c r="C3231" t="s">
        <v>234</v>
      </c>
      <c r="D3231" t="s">
        <v>109</v>
      </c>
      <c r="E3231">
        <v>93</v>
      </c>
      <c r="F3231" t="str">
        <f>INDEX(Branch[Area],MATCH(SOF[[#This Row],[Branch]],Branch[SortCode],0))</f>
        <v>South &amp; East</v>
      </c>
      <c r="G3231" t="str">
        <f>INDEX(Branch[Branch],MATCH(SOF[[#This Row],[Branch]],Branch[SortCode],0))</f>
        <v>Carlow</v>
      </c>
      <c r="V3231">
        <v>990638</v>
      </c>
      <c r="W3231" t="str">
        <f t="shared" si="55"/>
        <v>49638650</v>
      </c>
    </row>
    <row r="3232" spans="1:23" x14ac:dyDescent="0.55000000000000004">
      <c r="A3232" s="21" t="b">
        <f>SOF[[#This Row],[RepDate]]='Monthly-Individual-Data'!A3237</f>
        <v>0</v>
      </c>
      <c r="B3232" s="21">
        <v>44593</v>
      </c>
      <c r="C3232" t="s">
        <v>234</v>
      </c>
      <c r="D3232" t="s">
        <v>168</v>
      </c>
      <c r="E3232">
        <v>38</v>
      </c>
      <c r="F3232" t="str">
        <f>INDEX(Branch[Area],MATCH(SOF[[#This Row],[Branch]],Branch[SortCode],0))</f>
        <v>South &amp; East</v>
      </c>
      <c r="G3232" t="str">
        <f>INDEX(Branch[Branch],MATCH(SOF[[#This Row],[Branch]],Branch[SortCode],0))</f>
        <v>Carlow</v>
      </c>
      <c r="V3232">
        <v>990638</v>
      </c>
      <c r="W3232" t="str">
        <f t="shared" si="55"/>
        <v>49638650</v>
      </c>
    </row>
    <row r="3233" spans="1:23" x14ac:dyDescent="0.55000000000000004">
      <c r="A3233" s="21" t="b">
        <f>SOF[[#This Row],[RepDate]]='Monthly-Individual-Data'!A3238</f>
        <v>0</v>
      </c>
      <c r="B3233" s="21">
        <v>44593</v>
      </c>
      <c r="C3233" t="s">
        <v>234</v>
      </c>
      <c r="D3233" t="s">
        <v>183</v>
      </c>
      <c r="E3233">
        <v>99</v>
      </c>
      <c r="F3233" t="str">
        <f>INDEX(Branch[Area],MATCH(SOF[[#This Row],[Branch]],Branch[SortCode],0))</f>
        <v>South &amp; East</v>
      </c>
      <c r="G3233" t="str">
        <f>INDEX(Branch[Branch],MATCH(SOF[[#This Row],[Branch]],Branch[SortCode],0))</f>
        <v>Carlow</v>
      </c>
      <c r="V3233">
        <v>990638</v>
      </c>
      <c r="W3233" t="str">
        <f t="shared" si="55"/>
        <v>49638650</v>
      </c>
    </row>
    <row r="3234" spans="1:23" x14ac:dyDescent="0.55000000000000004">
      <c r="A3234" s="21" t="b">
        <f>SOF[[#This Row],[RepDate]]='Monthly-Individual-Data'!A3239</f>
        <v>0</v>
      </c>
      <c r="B3234" s="21">
        <v>44593</v>
      </c>
      <c r="C3234" t="s">
        <v>242</v>
      </c>
      <c r="D3234" t="s">
        <v>109</v>
      </c>
      <c r="E3234">
        <v>91</v>
      </c>
      <c r="F3234" t="str">
        <f>INDEX(Branch[Area],MATCH(SOF[[#This Row],[Branch]],Branch[SortCode],0))</f>
        <v>South &amp; East</v>
      </c>
      <c r="G3234" t="str">
        <f>INDEX(Branch[Branch],MATCH(SOF[[#This Row],[Branch]],Branch[SortCode],0))</f>
        <v>Wexford</v>
      </c>
      <c r="V3234">
        <v>990639</v>
      </c>
      <c r="W3234" t="str">
        <f t="shared" si="55"/>
        <v>57639570</v>
      </c>
    </row>
    <row r="3235" spans="1:23" x14ac:dyDescent="0.55000000000000004">
      <c r="A3235" s="21" t="b">
        <f>SOF[[#This Row],[RepDate]]='Monthly-Individual-Data'!A3240</f>
        <v>0</v>
      </c>
      <c r="B3235" s="21">
        <v>44593</v>
      </c>
      <c r="C3235" t="s">
        <v>242</v>
      </c>
      <c r="D3235" t="s">
        <v>168</v>
      </c>
      <c r="E3235">
        <v>137</v>
      </c>
      <c r="F3235" t="str">
        <f>INDEX(Branch[Area],MATCH(SOF[[#This Row],[Branch]],Branch[SortCode],0))</f>
        <v>South &amp; East</v>
      </c>
      <c r="G3235" t="str">
        <f>INDEX(Branch[Branch],MATCH(SOF[[#This Row],[Branch]],Branch[SortCode],0))</f>
        <v>Wexford</v>
      </c>
      <c r="V3235">
        <v>990639</v>
      </c>
      <c r="W3235" t="str">
        <f t="shared" si="55"/>
        <v>57639570</v>
      </c>
    </row>
    <row r="3236" spans="1:23" x14ac:dyDescent="0.55000000000000004">
      <c r="A3236" s="21" t="b">
        <f>SOF[[#This Row],[RepDate]]='Monthly-Individual-Data'!A3241</f>
        <v>0</v>
      </c>
      <c r="B3236" s="21">
        <v>44593</v>
      </c>
      <c r="C3236" t="s">
        <v>242</v>
      </c>
      <c r="D3236" t="s">
        <v>169</v>
      </c>
      <c r="E3236">
        <v>59</v>
      </c>
      <c r="F3236" t="str">
        <f>INDEX(Branch[Area],MATCH(SOF[[#This Row],[Branch]],Branch[SortCode],0))</f>
        <v>South &amp; East</v>
      </c>
      <c r="G3236" t="str">
        <f>INDEX(Branch[Branch],MATCH(SOF[[#This Row],[Branch]],Branch[SortCode],0))</f>
        <v>Wexford</v>
      </c>
      <c r="V3236">
        <v>990639</v>
      </c>
      <c r="W3236" t="str">
        <f t="shared" si="55"/>
        <v>57639570</v>
      </c>
    </row>
    <row r="3237" spans="1:23" x14ac:dyDescent="0.55000000000000004">
      <c r="A3237" s="21" t="b">
        <f>SOF[[#This Row],[RepDate]]='Monthly-Individual-Data'!A3242</f>
        <v>0</v>
      </c>
      <c r="B3237" s="21">
        <v>44593</v>
      </c>
      <c r="C3237" t="s">
        <v>242</v>
      </c>
      <c r="D3237" t="s">
        <v>171</v>
      </c>
      <c r="E3237">
        <v>105</v>
      </c>
      <c r="F3237" t="str">
        <f>INDEX(Branch[Area],MATCH(SOF[[#This Row],[Branch]],Branch[SortCode],0))</f>
        <v>South &amp; East</v>
      </c>
      <c r="G3237" t="str">
        <f>INDEX(Branch[Branch],MATCH(SOF[[#This Row],[Branch]],Branch[SortCode],0))</f>
        <v>Wexford</v>
      </c>
      <c r="V3237">
        <v>990639</v>
      </c>
      <c r="W3237" t="str">
        <f t="shared" si="55"/>
        <v>57639570</v>
      </c>
    </row>
    <row r="3238" spans="1:23" x14ac:dyDescent="0.55000000000000004">
      <c r="A3238" s="21" t="b">
        <f>SOF[[#This Row],[RepDate]]='Monthly-Individual-Data'!A3243</f>
        <v>0</v>
      </c>
      <c r="B3238" s="21">
        <v>44593</v>
      </c>
      <c r="C3238" t="s">
        <v>242</v>
      </c>
      <c r="D3238" t="s">
        <v>175</v>
      </c>
      <c r="E3238">
        <v>82</v>
      </c>
      <c r="F3238" t="str">
        <f>INDEX(Branch[Area],MATCH(SOF[[#This Row],[Branch]],Branch[SortCode],0))</f>
        <v>South &amp; East</v>
      </c>
      <c r="G3238" t="str">
        <f>INDEX(Branch[Branch],MATCH(SOF[[#This Row],[Branch]],Branch[SortCode],0))</f>
        <v>Wexford</v>
      </c>
      <c r="V3238">
        <v>990639</v>
      </c>
      <c r="W3238" t="str">
        <f t="shared" si="55"/>
        <v>57639570</v>
      </c>
    </row>
    <row r="3239" spans="1:23" x14ac:dyDescent="0.55000000000000004">
      <c r="A3239" s="21" t="b">
        <f>SOF[[#This Row],[RepDate]]='Monthly-Individual-Data'!A3244</f>
        <v>0</v>
      </c>
      <c r="B3239" s="21">
        <v>44593</v>
      </c>
      <c r="C3239" t="s">
        <v>242</v>
      </c>
      <c r="D3239" t="s">
        <v>180</v>
      </c>
      <c r="E3239">
        <v>135</v>
      </c>
      <c r="F3239" t="str">
        <f>INDEX(Branch[Area],MATCH(SOF[[#This Row],[Branch]],Branch[SortCode],0))</f>
        <v>South &amp; East</v>
      </c>
      <c r="G3239" t="str">
        <f>INDEX(Branch[Branch],MATCH(SOF[[#This Row],[Branch]],Branch[SortCode],0))</f>
        <v>Wexford</v>
      </c>
      <c r="V3239">
        <v>990639</v>
      </c>
      <c r="W3239" t="str">
        <f t="shared" si="55"/>
        <v>57639570</v>
      </c>
    </row>
    <row r="3240" spans="1:23" x14ac:dyDescent="0.55000000000000004">
      <c r="A3240" s="21" t="b">
        <f>SOF[[#This Row],[RepDate]]='Monthly-Individual-Data'!A3245</f>
        <v>0</v>
      </c>
      <c r="B3240" s="21">
        <v>44593</v>
      </c>
      <c r="C3240" t="s">
        <v>242</v>
      </c>
      <c r="D3240" t="s">
        <v>183</v>
      </c>
      <c r="E3240">
        <v>10</v>
      </c>
      <c r="F3240" t="str">
        <f>INDEX(Branch[Area],MATCH(SOF[[#This Row],[Branch]],Branch[SortCode],0))</f>
        <v>South &amp; East</v>
      </c>
      <c r="G3240" t="str">
        <f>INDEX(Branch[Branch],MATCH(SOF[[#This Row],[Branch]],Branch[SortCode],0))</f>
        <v>Wexford</v>
      </c>
      <c r="V3240">
        <v>990639</v>
      </c>
      <c r="W3240" t="str">
        <f t="shared" si="55"/>
        <v>57639570</v>
      </c>
    </row>
    <row r="3241" spans="1:23" x14ac:dyDescent="0.55000000000000004">
      <c r="A3241" s="21" t="b">
        <f>SOF[[#This Row],[RepDate]]='Monthly-Individual-Data'!A3246</f>
        <v>0</v>
      </c>
      <c r="B3241" s="21">
        <v>44593</v>
      </c>
      <c r="C3241" t="s">
        <v>242</v>
      </c>
      <c r="D3241" t="s">
        <v>185</v>
      </c>
      <c r="E3241">
        <v>99</v>
      </c>
      <c r="F3241" t="str">
        <f>INDEX(Branch[Area],MATCH(SOF[[#This Row],[Branch]],Branch[SortCode],0))</f>
        <v>South &amp; East</v>
      </c>
      <c r="G3241" t="str">
        <f>INDEX(Branch[Branch],MATCH(SOF[[#This Row],[Branch]],Branch[SortCode],0))</f>
        <v>Wexford</v>
      </c>
      <c r="V3241">
        <v>990639</v>
      </c>
      <c r="W3241" t="str">
        <f t="shared" si="55"/>
        <v>57639570</v>
      </c>
    </row>
    <row r="3242" spans="1:23" x14ac:dyDescent="0.55000000000000004">
      <c r="A3242" s="21" t="b">
        <f>SOF[[#This Row],[RepDate]]='Monthly-Individual-Data'!A3247</f>
        <v>0</v>
      </c>
      <c r="B3242" s="21">
        <v>44593</v>
      </c>
      <c r="C3242" t="s">
        <v>227</v>
      </c>
      <c r="D3242" t="s">
        <v>109</v>
      </c>
      <c r="E3242">
        <v>50</v>
      </c>
      <c r="F3242" t="str">
        <f>INDEX(Branch[Area],MATCH(SOF[[#This Row],[Branch]],Branch[SortCode],0))</f>
        <v>South &amp; East</v>
      </c>
      <c r="G3242" t="str">
        <f>INDEX(Branch[Branch],MATCH(SOF[[#This Row],[Branch]],Branch[SortCode],0))</f>
        <v>Ardkeen</v>
      </c>
      <c r="V3242">
        <v>990647</v>
      </c>
      <c r="W3242" t="str">
        <f t="shared" si="55"/>
        <v>42647720</v>
      </c>
    </row>
    <row r="3243" spans="1:23" x14ac:dyDescent="0.55000000000000004">
      <c r="A3243" s="21" t="b">
        <f>SOF[[#This Row],[RepDate]]='Monthly-Individual-Data'!A3248</f>
        <v>0</v>
      </c>
      <c r="B3243" s="21">
        <v>44593</v>
      </c>
      <c r="C3243" t="s">
        <v>227</v>
      </c>
      <c r="D3243" t="s">
        <v>169</v>
      </c>
      <c r="E3243">
        <v>58</v>
      </c>
      <c r="F3243" t="str">
        <f>INDEX(Branch[Area],MATCH(SOF[[#This Row],[Branch]],Branch[SortCode],0))</f>
        <v>South &amp; East</v>
      </c>
      <c r="G3243" t="str">
        <f>INDEX(Branch[Branch],MATCH(SOF[[#This Row],[Branch]],Branch[SortCode],0))</f>
        <v>Ardkeen</v>
      </c>
      <c r="V3243">
        <v>990647</v>
      </c>
      <c r="W3243" t="str">
        <f t="shared" si="55"/>
        <v>42647720</v>
      </c>
    </row>
    <row r="3244" spans="1:23" x14ac:dyDescent="0.55000000000000004">
      <c r="A3244" s="21" t="b">
        <f>SOF[[#This Row],[RepDate]]='Monthly-Individual-Data'!A3249</f>
        <v>0</v>
      </c>
      <c r="B3244" s="21">
        <v>44593</v>
      </c>
      <c r="C3244" t="s">
        <v>227</v>
      </c>
      <c r="D3244" t="s">
        <v>175</v>
      </c>
      <c r="E3244">
        <v>115</v>
      </c>
      <c r="F3244" t="str">
        <f>INDEX(Branch[Area],MATCH(SOF[[#This Row],[Branch]],Branch[SortCode],0))</f>
        <v>South &amp; East</v>
      </c>
      <c r="G3244" t="str">
        <f>INDEX(Branch[Branch],MATCH(SOF[[#This Row],[Branch]],Branch[SortCode],0))</f>
        <v>Ardkeen</v>
      </c>
      <c r="V3244">
        <v>990647</v>
      </c>
      <c r="W3244" t="str">
        <f t="shared" si="55"/>
        <v>42647720</v>
      </c>
    </row>
    <row r="3245" spans="1:23" x14ac:dyDescent="0.55000000000000004">
      <c r="A3245" s="21" t="b">
        <f>SOF[[#This Row],[RepDate]]='Monthly-Individual-Data'!A3250</f>
        <v>0</v>
      </c>
      <c r="B3245" s="21">
        <v>44593</v>
      </c>
      <c r="C3245" t="s">
        <v>244</v>
      </c>
      <c r="D3245" t="s">
        <v>109</v>
      </c>
      <c r="E3245">
        <v>128</v>
      </c>
      <c r="F3245" t="str">
        <f>INDEX(Branch[Area],MATCH(SOF[[#This Row],[Branch]],Branch[SortCode],0))</f>
        <v>South &amp; East</v>
      </c>
      <c r="G3245" t="str">
        <f>INDEX(Branch[Branch],MATCH(SOF[[#This Row],[Branch]],Branch[SortCode],0))</f>
        <v>Gorey</v>
      </c>
      <c r="V3245">
        <v>990665</v>
      </c>
      <c r="W3245" t="str">
        <f t="shared" si="55"/>
        <v>59665550</v>
      </c>
    </row>
    <row r="3246" spans="1:23" x14ac:dyDescent="0.55000000000000004">
      <c r="A3246" s="21" t="b">
        <f>SOF[[#This Row],[RepDate]]='Monthly-Individual-Data'!A3251</f>
        <v>0</v>
      </c>
      <c r="B3246" s="21">
        <v>44593</v>
      </c>
      <c r="C3246" t="s">
        <v>244</v>
      </c>
      <c r="D3246" t="s">
        <v>168</v>
      </c>
      <c r="E3246">
        <v>93</v>
      </c>
      <c r="F3246" t="str">
        <f>INDEX(Branch[Area],MATCH(SOF[[#This Row],[Branch]],Branch[SortCode],0))</f>
        <v>South &amp; East</v>
      </c>
      <c r="G3246" t="str">
        <f>INDEX(Branch[Branch],MATCH(SOF[[#This Row],[Branch]],Branch[SortCode],0))</f>
        <v>Gorey</v>
      </c>
      <c r="V3246">
        <v>990665</v>
      </c>
      <c r="W3246" t="str">
        <f t="shared" si="55"/>
        <v>59665550</v>
      </c>
    </row>
    <row r="3247" spans="1:23" x14ac:dyDescent="0.55000000000000004">
      <c r="A3247" s="21" t="b">
        <f>SOF[[#This Row],[RepDate]]='Monthly-Individual-Data'!A3252</f>
        <v>0</v>
      </c>
      <c r="B3247" s="21">
        <v>44593</v>
      </c>
      <c r="C3247" t="s">
        <v>244</v>
      </c>
      <c r="D3247" t="s">
        <v>169</v>
      </c>
      <c r="E3247">
        <v>27</v>
      </c>
      <c r="F3247" t="str">
        <f>INDEX(Branch[Area],MATCH(SOF[[#This Row],[Branch]],Branch[SortCode],0))</f>
        <v>South &amp; East</v>
      </c>
      <c r="G3247" t="str">
        <f>INDEX(Branch[Branch],MATCH(SOF[[#This Row],[Branch]],Branch[SortCode],0))</f>
        <v>Gorey</v>
      </c>
      <c r="V3247">
        <v>990665</v>
      </c>
      <c r="W3247" t="str">
        <f t="shared" si="55"/>
        <v>59665550</v>
      </c>
    </row>
    <row r="3248" spans="1:23" x14ac:dyDescent="0.55000000000000004">
      <c r="A3248" s="21" t="b">
        <f>SOF[[#This Row],[RepDate]]='Monthly-Individual-Data'!A3253</f>
        <v>0</v>
      </c>
      <c r="B3248" s="21">
        <v>44593</v>
      </c>
      <c r="C3248" t="s">
        <v>244</v>
      </c>
      <c r="D3248" t="s">
        <v>171</v>
      </c>
      <c r="E3248">
        <v>73</v>
      </c>
      <c r="F3248" t="str">
        <f>INDEX(Branch[Area],MATCH(SOF[[#This Row],[Branch]],Branch[SortCode],0))</f>
        <v>South &amp; East</v>
      </c>
      <c r="G3248" t="str">
        <f>INDEX(Branch[Branch],MATCH(SOF[[#This Row],[Branch]],Branch[SortCode],0))</f>
        <v>Gorey</v>
      </c>
      <c r="V3248">
        <v>990665</v>
      </c>
      <c r="W3248" t="str">
        <f t="shared" si="55"/>
        <v>59665550</v>
      </c>
    </row>
    <row r="3249" spans="1:23" x14ac:dyDescent="0.55000000000000004">
      <c r="A3249" s="21" t="b">
        <f>SOF[[#This Row],[RepDate]]='Monthly-Individual-Data'!A3254</f>
        <v>0</v>
      </c>
      <c r="B3249" s="21">
        <v>44593</v>
      </c>
      <c r="C3249" t="s">
        <v>244</v>
      </c>
      <c r="D3249" t="s">
        <v>174</v>
      </c>
      <c r="E3249">
        <v>111</v>
      </c>
      <c r="F3249" t="str">
        <f>INDEX(Branch[Area],MATCH(SOF[[#This Row],[Branch]],Branch[SortCode],0))</f>
        <v>South &amp; East</v>
      </c>
      <c r="G3249" t="str">
        <f>INDEX(Branch[Branch],MATCH(SOF[[#This Row],[Branch]],Branch[SortCode],0))</f>
        <v>Gorey</v>
      </c>
      <c r="V3249">
        <v>990665</v>
      </c>
      <c r="W3249" t="str">
        <f t="shared" si="55"/>
        <v>59665550</v>
      </c>
    </row>
    <row r="3250" spans="1:23" x14ac:dyDescent="0.55000000000000004">
      <c r="A3250" s="21" t="b">
        <f>SOF[[#This Row],[RepDate]]='Monthly-Individual-Data'!A3255</f>
        <v>0</v>
      </c>
      <c r="B3250" s="21">
        <v>44593</v>
      </c>
      <c r="C3250" t="s">
        <v>244</v>
      </c>
      <c r="D3250" t="s">
        <v>182</v>
      </c>
      <c r="E3250">
        <v>150</v>
      </c>
      <c r="F3250" t="str">
        <f>INDEX(Branch[Area],MATCH(SOF[[#This Row],[Branch]],Branch[SortCode],0))</f>
        <v>South &amp; East</v>
      </c>
      <c r="G3250" t="str">
        <f>INDEX(Branch[Branch],MATCH(SOF[[#This Row],[Branch]],Branch[SortCode],0))</f>
        <v>Gorey</v>
      </c>
      <c r="V3250">
        <v>990665</v>
      </c>
      <c r="W3250" t="str">
        <f t="shared" si="55"/>
        <v>59665550</v>
      </c>
    </row>
    <row r="3251" spans="1:23" x14ac:dyDescent="0.55000000000000004">
      <c r="A3251" s="21" t="b">
        <f>SOF[[#This Row],[RepDate]]='Monthly-Individual-Data'!A3256</f>
        <v>0</v>
      </c>
      <c r="B3251" s="21">
        <v>44593</v>
      </c>
      <c r="C3251" t="s">
        <v>262</v>
      </c>
      <c r="D3251" t="s">
        <v>109</v>
      </c>
      <c r="E3251">
        <v>118</v>
      </c>
      <c r="F3251" t="str">
        <f>INDEX(Branch[Area],MATCH(SOF[[#This Row],[Branch]],Branch[SortCode],0))</f>
        <v>South &amp; East</v>
      </c>
      <c r="G3251" t="str">
        <f>INDEX(Branch[Branch],MATCH(SOF[[#This Row],[Branch]],Branch[SortCode],0))</f>
        <v>Patrick Street</v>
      </c>
      <c r="V3251">
        <v>990703</v>
      </c>
      <c r="W3251" t="str">
        <f t="shared" si="55"/>
        <v>77703370</v>
      </c>
    </row>
    <row r="3252" spans="1:23" x14ac:dyDescent="0.55000000000000004">
      <c r="A3252" s="21" t="b">
        <f>SOF[[#This Row],[RepDate]]='Monthly-Individual-Data'!A3257</f>
        <v>0</v>
      </c>
      <c r="B3252" s="21">
        <v>44593</v>
      </c>
      <c r="C3252" t="s">
        <v>262</v>
      </c>
      <c r="D3252" t="s">
        <v>169</v>
      </c>
      <c r="E3252">
        <v>86</v>
      </c>
      <c r="F3252" t="str">
        <f>INDEX(Branch[Area],MATCH(SOF[[#This Row],[Branch]],Branch[SortCode],0))</f>
        <v>South &amp; East</v>
      </c>
      <c r="G3252" t="str">
        <f>INDEX(Branch[Branch],MATCH(SOF[[#This Row],[Branch]],Branch[SortCode],0))</f>
        <v>Patrick Street</v>
      </c>
      <c r="V3252">
        <v>990703</v>
      </c>
      <c r="W3252" t="str">
        <f t="shared" si="55"/>
        <v>77703370</v>
      </c>
    </row>
    <row r="3253" spans="1:23" x14ac:dyDescent="0.55000000000000004">
      <c r="A3253" s="21" t="b">
        <f>SOF[[#This Row],[RepDate]]='Monthly-Individual-Data'!A3258</f>
        <v>0</v>
      </c>
      <c r="B3253" s="21">
        <v>44593</v>
      </c>
      <c r="C3253" t="s">
        <v>262</v>
      </c>
      <c r="D3253" t="s">
        <v>174</v>
      </c>
      <c r="E3253">
        <v>109</v>
      </c>
      <c r="F3253" t="str">
        <f>INDEX(Branch[Area],MATCH(SOF[[#This Row],[Branch]],Branch[SortCode],0))</f>
        <v>South &amp; East</v>
      </c>
      <c r="G3253" t="str">
        <f>INDEX(Branch[Branch],MATCH(SOF[[#This Row],[Branch]],Branch[SortCode],0))</f>
        <v>Patrick Street</v>
      </c>
      <c r="V3253">
        <v>990703</v>
      </c>
      <c r="W3253" t="str">
        <f t="shared" si="55"/>
        <v>77703370</v>
      </c>
    </row>
    <row r="3254" spans="1:23" x14ac:dyDescent="0.55000000000000004">
      <c r="A3254" s="21" t="b">
        <f>SOF[[#This Row],[RepDate]]='Monthly-Individual-Data'!A3259</f>
        <v>0</v>
      </c>
      <c r="B3254" s="21">
        <v>44593</v>
      </c>
      <c r="C3254" t="s">
        <v>262</v>
      </c>
      <c r="D3254" t="s">
        <v>175</v>
      </c>
      <c r="E3254">
        <v>31</v>
      </c>
      <c r="F3254" t="str">
        <f>INDEX(Branch[Area],MATCH(SOF[[#This Row],[Branch]],Branch[SortCode],0))</f>
        <v>South &amp; East</v>
      </c>
      <c r="G3254" t="str">
        <f>INDEX(Branch[Branch],MATCH(SOF[[#This Row],[Branch]],Branch[SortCode],0))</f>
        <v>Patrick Street</v>
      </c>
      <c r="V3254">
        <v>990703</v>
      </c>
      <c r="W3254" t="str">
        <f t="shared" si="55"/>
        <v>77703370</v>
      </c>
    </row>
    <row r="3255" spans="1:23" x14ac:dyDescent="0.55000000000000004">
      <c r="A3255" s="21" t="b">
        <f>SOF[[#This Row],[RepDate]]='Monthly-Individual-Data'!A3260</f>
        <v>0</v>
      </c>
      <c r="B3255" s="21">
        <v>44593</v>
      </c>
      <c r="C3255" t="s">
        <v>262</v>
      </c>
      <c r="D3255" t="s">
        <v>180</v>
      </c>
      <c r="E3255">
        <v>148</v>
      </c>
      <c r="F3255" t="str">
        <f>INDEX(Branch[Area],MATCH(SOF[[#This Row],[Branch]],Branch[SortCode],0))</f>
        <v>South &amp; East</v>
      </c>
      <c r="G3255" t="str">
        <f>INDEX(Branch[Branch],MATCH(SOF[[#This Row],[Branch]],Branch[SortCode],0))</f>
        <v>Patrick Street</v>
      </c>
      <c r="V3255">
        <v>990703</v>
      </c>
      <c r="W3255" t="str">
        <f t="shared" si="55"/>
        <v>77703370</v>
      </c>
    </row>
    <row r="3256" spans="1:23" x14ac:dyDescent="0.55000000000000004">
      <c r="A3256" s="21" t="b">
        <f>SOF[[#This Row],[RepDate]]='Monthly-Individual-Data'!A3261</f>
        <v>0</v>
      </c>
      <c r="B3256" s="21">
        <v>44593</v>
      </c>
      <c r="C3256" t="s">
        <v>250</v>
      </c>
      <c r="D3256" t="s">
        <v>109</v>
      </c>
      <c r="E3256">
        <v>81</v>
      </c>
      <c r="F3256" t="str">
        <f>INDEX(Branch[Area],MATCH(SOF[[#This Row],[Branch]],Branch[SortCode],0))</f>
        <v>South &amp; East</v>
      </c>
      <c r="G3256" t="str">
        <f>INDEX(Branch[Branch],MATCH(SOF[[#This Row],[Branch]],Branch[SortCode],0))</f>
        <v>Midleton</v>
      </c>
      <c r="V3256">
        <v>990705</v>
      </c>
      <c r="W3256" t="str">
        <f t="shared" si="55"/>
        <v>65705490</v>
      </c>
    </row>
    <row r="3257" spans="1:23" x14ac:dyDescent="0.55000000000000004">
      <c r="A3257" s="21" t="b">
        <f>SOF[[#This Row],[RepDate]]='Monthly-Individual-Data'!A3262</f>
        <v>0</v>
      </c>
      <c r="B3257" s="21">
        <v>44593</v>
      </c>
      <c r="C3257" t="s">
        <v>250</v>
      </c>
      <c r="D3257" t="s">
        <v>168</v>
      </c>
      <c r="E3257">
        <v>15</v>
      </c>
      <c r="F3257" t="str">
        <f>INDEX(Branch[Area],MATCH(SOF[[#This Row],[Branch]],Branch[SortCode],0))</f>
        <v>South &amp; East</v>
      </c>
      <c r="G3257" t="str">
        <f>INDEX(Branch[Branch],MATCH(SOF[[#This Row],[Branch]],Branch[SortCode],0))</f>
        <v>Midleton</v>
      </c>
      <c r="V3257">
        <v>990705</v>
      </c>
      <c r="W3257" t="str">
        <f t="shared" si="55"/>
        <v>65705490</v>
      </c>
    </row>
    <row r="3258" spans="1:23" x14ac:dyDescent="0.55000000000000004">
      <c r="A3258" s="21" t="b">
        <f>SOF[[#This Row],[RepDate]]='Monthly-Individual-Data'!A3263</f>
        <v>0</v>
      </c>
      <c r="B3258" s="21">
        <v>44593</v>
      </c>
      <c r="C3258" t="s">
        <v>250</v>
      </c>
      <c r="D3258" t="s">
        <v>169</v>
      </c>
      <c r="E3258">
        <v>116</v>
      </c>
      <c r="F3258" t="str">
        <f>INDEX(Branch[Area],MATCH(SOF[[#This Row],[Branch]],Branch[SortCode],0))</f>
        <v>South &amp; East</v>
      </c>
      <c r="G3258" t="str">
        <f>INDEX(Branch[Branch],MATCH(SOF[[#This Row],[Branch]],Branch[SortCode],0))</f>
        <v>Midleton</v>
      </c>
      <c r="V3258">
        <v>990705</v>
      </c>
      <c r="W3258" t="str">
        <f t="shared" si="55"/>
        <v>65705490</v>
      </c>
    </row>
    <row r="3259" spans="1:23" x14ac:dyDescent="0.55000000000000004">
      <c r="A3259" s="21" t="b">
        <f>SOF[[#This Row],[RepDate]]='Monthly-Individual-Data'!A3264</f>
        <v>0</v>
      </c>
      <c r="B3259" s="21">
        <v>44593</v>
      </c>
      <c r="C3259" t="s">
        <v>250</v>
      </c>
      <c r="D3259" t="s">
        <v>171</v>
      </c>
      <c r="E3259">
        <v>110</v>
      </c>
      <c r="F3259" t="str">
        <f>INDEX(Branch[Area],MATCH(SOF[[#This Row],[Branch]],Branch[SortCode],0))</f>
        <v>South &amp; East</v>
      </c>
      <c r="G3259" t="str">
        <f>INDEX(Branch[Branch],MATCH(SOF[[#This Row],[Branch]],Branch[SortCode],0))</f>
        <v>Midleton</v>
      </c>
      <c r="V3259">
        <v>990705</v>
      </c>
      <c r="W3259" t="str">
        <f t="shared" si="55"/>
        <v>65705490</v>
      </c>
    </row>
    <row r="3260" spans="1:23" x14ac:dyDescent="0.55000000000000004">
      <c r="A3260" s="21" t="b">
        <f>SOF[[#This Row],[RepDate]]='Monthly-Individual-Data'!A3265</f>
        <v>0</v>
      </c>
      <c r="B3260" s="21">
        <v>44593</v>
      </c>
      <c r="C3260" t="s">
        <v>250</v>
      </c>
      <c r="D3260" t="s">
        <v>174</v>
      </c>
      <c r="E3260">
        <v>98</v>
      </c>
      <c r="F3260" t="str">
        <f>INDEX(Branch[Area],MATCH(SOF[[#This Row],[Branch]],Branch[SortCode],0))</f>
        <v>South &amp; East</v>
      </c>
      <c r="G3260" t="str">
        <f>INDEX(Branch[Branch],MATCH(SOF[[#This Row],[Branch]],Branch[SortCode],0))</f>
        <v>Midleton</v>
      </c>
      <c r="V3260">
        <v>990705</v>
      </c>
      <c r="W3260" t="str">
        <f t="shared" si="55"/>
        <v>65705490</v>
      </c>
    </row>
    <row r="3261" spans="1:23" x14ac:dyDescent="0.55000000000000004">
      <c r="A3261" s="21" t="b">
        <f>SOF[[#This Row],[RepDate]]='Monthly-Individual-Data'!A3266</f>
        <v>0</v>
      </c>
      <c r="B3261" s="21">
        <v>44593</v>
      </c>
      <c r="C3261" t="s">
        <v>250</v>
      </c>
      <c r="D3261" t="s">
        <v>175</v>
      </c>
      <c r="E3261">
        <v>120</v>
      </c>
      <c r="F3261" t="str">
        <f>INDEX(Branch[Area],MATCH(SOF[[#This Row],[Branch]],Branch[SortCode],0))</f>
        <v>South &amp; East</v>
      </c>
      <c r="G3261" t="str">
        <f>INDEX(Branch[Branch],MATCH(SOF[[#This Row],[Branch]],Branch[SortCode],0))</f>
        <v>Midleton</v>
      </c>
      <c r="V3261">
        <v>990705</v>
      </c>
      <c r="W3261" t="str">
        <f t="shared" si="55"/>
        <v>65705490</v>
      </c>
    </row>
    <row r="3262" spans="1:23" x14ac:dyDescent="0.55000000000000004">
      <c r="A3262" s="21" t="b">
        <f>SOF[[#This Row],[RepDate]]='Monthly-Individual-Data'!A3267</f>
        <v>0</v>
      </c>
      <c r="B3262" s="21">
        <v>44593</v>
      </c>
      <c r="C3262" t="s">
        <v>250</v>
      </c>
      <c r="D3262" t="s">
        <v>184</v>
      </c>
      <c r="E3262">
        <v>96</v>
      </c>
      <c r="F3262" t="str">
        <f>INDEX(Branch[Area],MATCH(SOF[[#This Row],[Branch]],Branch[SortCode],0))</f>
        <v>South &amp; East</v>
      </c>
      <c r="G3262" t="str">
        <f>INDEX(Branch[Branch],MATCH(SOF[[#This Row],[Branch]],Branch[SortCode],0))</f>
        <v>Midleton</v>
      </c>
      <c r="V3262">
        <v>990705</v>
      </c>
      <c r="W3262" t="str">
        <f t="shared" si="55"/>
        <v>65705490</v>
      </c>
    </row>
    <row r="3263" spans="1:23" x14ac:dyDescent="0.55000000000000004">
      <c r="A3263" s="21" t="b">
        <f>SOF[[#This Row],[RepDate]]='Monthly-Individual-Data'!A3268</f>
        <v>0</v>
      </c>
      <c r="B3263" s="21">
        <v>44593</v>
      </c>
      <c r="C3263" t="s">
        <v>247</v>
      </c>
      <c r="D3263" t="s">
        <v>109</v>
      </c>
      <c r="E3263">
        <v>3</v>
      </c>
      <c r="F3263" t="str">
        <f>INDEX(Branch[Area],MATCH(SOF[[#This Row],[Branch]],Branch[SortCode],0))</f>
        <v>South &amp; East</v>
      </c>
      <c r="G3263" t="str">
        <f>INDEX(Branch[Branch],MATCH(SOF[[#This Row],[Branch]],Branch[SortCode],0))</f>
        <v>Douglas</v>
      </c>
      <c r="V3263">
        <v>990706</v>
      </c>
      <c r="W3263" t="str">
        <f t="shared" si="55"/>
        <v>62706520</v>
      </c>
    </row>
    <row r="3264" spans="1:23" x14ac:dyDescent="0.55000000000000004">
      <c r="A3264" s="21" t="b">
        <f>SOF[[#This Row],[RepDate]]='Monthly-Individual-Data'!A3269</f>
        <v>0</v>
      </c>
      <c r="B3264" s="21">
        <v>44593</v>
      </c>
      <c r="C3264" t="s">
        <v>247</v>
      </c>
      <c r="D3264" t="s">
        <v>168</v>
      </c>
      <c r="E3264">
        <v>119</v>
      </c>
      <c r="F3264" t="str">
        <f>INDEX(Branch[Area],MATCH(SOF[[#This Row],[Branch]],Branch[SortCode],0))</f>
        <v>South &amp; East</v>
      </c>
      <c r="G3264" t="str">
        <f>INDEX(Branch[Branch],MATCH(SOF[[#This Row],[Branch]],Branch[SortCode],0))</f>
        <v>Douglas</v>
      </c>
      <c r="V3264">
        <v>990706</v>
      </c>
      <c r="W3264" t="str">
        <f t="shared" si="55"/>
        <v>62706520</v>
      </c>
    </row>
    <row r="3265" spans="1:23" x14ac:dyDescent="0.55000000000000004">
      <c r="A3265" s="21" t="b">
        <f>SOF[[#This Row],[RepDate]]='Monthly-Individual-Data'!A3270</f>
        <v>0</v>
      </c>
      <c r="B3265" s="21">
        <v>44593</v>
      </c>
      <c r="C3265" t="s">
        <v>247</v>
      </c>
      <c r="D3265" t="s">
        <v>169</v>
      </c>
      <c r="E3265">
        <v>132</v>
      </c>
      <c r="F3265" t="str">
        <f>INDEX(Branch[Area],MATCH(SOF[[#This Row],[Branch]],Branch[SortCode],0))</f>
        <v>South &amp; East</v>
      </c>
      <c r="G3265" t="str">
        <f>INDEX(Branch[Branch],MATCH(SOF[[#This Row],[Branch]],Branch[SortCode],0))</f>
        <v>Douglas</v>
      </c>
      <c r="V3265">
        <v>990706</v>
      </c>
      <c r="W3265" t="str">
        <f t="shared" si="55"/>
        <v>62706520</v>
      </c>
    </row>
    <row r="3266" spans="1:23" x14ac:dyDescent="0.55000000000000004">
      <c r="A3266" s="21" t="b">
        <f>SOF[[#This Row],[RepDate]]='Monthly-Individual-Data'!A3271</f>
        <v>0</v>
      </c>
      <c r="B3266" s="21">
        <v>44593</v>
      </c>
      <c r="C3266" t="s">
        <v>247</v>
      </c>
      <c r="D3266" t="s">
        <v>171</v>
      </c>
      <c r="E3266">
        <v>116</v>
      </c>
      <c r="F3266" t="str">
        <f>INDEX(Branch[Area],MATCH(SOF[[#This Row],[Branch]],Branch[SortCode],0))</f>
        <v>South &amp; East</v>
      </c>
      <c r="G3266" t="str">
        <f>INDEX(Branch[Branch],MATCH(SOF[[#This Row],[Branch]],Branch[SortCode],0))</f>
        <v>Douglas</v>
      </c>
      <c r="V3266">
        <v>990706</v>
      </c>
      <c r="W3266" t="str">
        <f t="shared" si="55"/>
        <v>62706520</v>
      </c>
    </row>
    <row r="3267" spans="1:23" x14ac:dyDescent="0.55000000000000004">
      <c r="A3267" s="21" t="b">
        <f>SOF[[#This Row],[RepDate]]='Monthly-Individual-Data'!A3272</f>
        <v>0</v>
      </c>
      <c r="B3267" s="21">
        <v>44593</v>
      </c>
      <c r="C3267" t="s">
        <v>247</v>
      </c>
      <c r="D3267" t="s">
        <v>174</v>
      </c>
      <c r="E3267">
        <v>64</v>
      </c>
      <c r="F3267" t="str">
        <f>INDEX(Branch[Area],MATCH(SOF[[#This Row],[Branch]],Branch[SortCode],0))</f>
        <v>South &amp; East</v>
      </c>
      <c r="G3267" t="str">
        <f>INDEX(Branch[Branch],MATCH(SOF[[#This Row],[Branch]],Branch[SortCode],0))</f>
        <v>Douglas</v>
      </c>
      <c r="V3267">
        <v>990706</v>
      </c>
      <c r="W3267" t="str">
        <f t="shared" ref="W3267:W3330" si="56">VLOOKUP(V3267,R:S,2,0)</f>
        <v>62706520</v>
      </c>
    </row>
    <row r="3268" spans="1:23" x14ac:dyDescent="0.55000000000000004">
      <c r="A3268" s="21" t="b">
        <f>SOF[[#This Row],[RepDate]]='Monthly-Individual-Data'!A3273</f>
        <v>0</v>
      </c>
      <c r="B3268" s="21">
        <v>44593</v>
      </c>
      <c r="C3268" t="s">
        <v>247</v>
      </c>
      <c r="D3268" t="s">
        <v>175</v>
      </c>
      <c r="E3268">
        <v>75</v>
      </c>
      <c r="F3268" t="str">
        <f>INDEX(Branch[Area],MATCH(SOF[[#This Row],[Branch]],Branch[SortCode],0))</f>
        <v>South &amp; East</v>
      </c>
      <c r="G3268" t="str">
        <f>INDEX(Branch[Branch],MATCH(SOF[[#This Row],[Branch]],Branch[SortCode],0))</f>
        <v>Douglas</v>
      </c>
      <c r="V3268">
        <v>990706</v>
      </c>
      <c r="W3268" t="str">
        <f t="shared" si="56"/>
        <v>62706520</v>
      </c>
    </row>
    <row r="3269" spans="1:23" x14ac:dyDescent="0.55000000000000004">
      <c r="A3269" s="21" t="b">
        <f>SOF[[#This Row],[RepDate]]='Monthly-Individual-Data'!A3274</f>
        <v>0</v>
      </c>
      <c r="B3269" s="21">
        <v>44593</v>
      </c>
      <c r="C3269" t="s">
        <v>247</v>
      </c>
      <c r="D3269" t="s">
        <v>182</v>
      </c>
      <c r="E3269">
        <v>41</v>
      </c>
      <c r="F3269" t="str">
        <f>INDEX(Branch[Area],MATCH(SOF[[#This Row],[Branch]],Branch[SortCode],0))</f>
        <v>South &amp; East</v>
      </c>
      <c r="G3269" t="str">
        <f>INDEX(Branch[Branch],MATCH(SOF[[#This Row],[Branch]],Branch[SortCode],0))</f>
        <v>Douglas</v>
      </c>
      <c r="V3269">
        <v>990706</v>
      </c>
      <c r="W3269" t="str">
        <f t="shared" si="56"/>
        <v>62706520</v>
      </c>
    </row>
    <row r="3270" spans="1:23" x14ac:dyDescent="0.55000000000000004">
      <c r="A3270" s="21" t="b">
        <f>SOF[[#This Row],[RepDate]]='Monthly-Individual-Data'!A3275</f>
        <v>0</v>
      </c>
      <c r="B3270" s="21">
        <v>44593</v>
      </c>
      <c r="C3270" t="s">
        <v>264</v>
      </c>
      <c r="D3270" t="s">
        <v>109</v>
      </c>
      <c r="E3270">
        <v>89</v>
      </c>
      <c r="F3270" t="str">
        <f>INDEX(Branch[Area],MATCH(SOF[[#This Row],[Branch]],Branch[SortCode],0))</f>
        <v>South &amp; East</v>
      </c>
      <c r="G3270" t="str">
        <f>INDEX(Branch[Branch],MATCH(SOF[[#This Row],[Branch]],Branch[SortCode],0))</f>
        <v>Blackpool</v>
      </c>
      <c r="V3270">
        <v>990707</v>
      </c>
      <c r="W3270" t="str">
        <f t="shared" si="56"/>
        <v>79707350</v>
      </c>
    </row>
    <row r="3271" spans="1:23" x14ac:dyDescent="0.55000000000000004">
      <c r="A3271" s="21" t="b">
        <f>SOF[[#This Row],[RepDate]]='Monthly-Individual-Data'!A3276</f>
        <v>0</v>
      </c>
      <c r="B3271" s="21">
        <v>44593</v>
      </c>
      <c r="C3271" t="s">
        <v>264</v>
      </c>
      <c r="D3271" t="s">
        <v>169</v>
      </c>
      <c r="E3271">
        <v>122</v>
      </c>
      <c r="F3271" t="str">
        <f>INDEX(Branch[Area],MATCH(SOF[[#This Row],[Branch]],Branch[SortCode],0))</f>
        <v>South &amp; East</v>
      </c>
      <c r="G3271" t="str">
        <f>INDEX(Branch[Branch],MATCH(SOF[[#This Row],[Branch]],Branch[SortCode],0))</f>
        <v>Blackpool</v>
      </c>
      <c r="V3271">
        <v>990707</v>
      </c>
      <c r="W3271" t="str">
        <f t="shared" si="56"/>
        <v>79707350</v>
      </c>
    </row>
    <row r="3272" spans="1:23" x14ac:dyDescent="0.55000000000000004">
      <c r="A3272" s="21" t="b">
        <f>SOF[[#This Row],[RepDate]]='Monthly-Individual-Data'!A3277</f>
        <v>0</v>
      </c>
      <c r="B3272" s="21">
        <v>44593</v>
      </c>
      <c r="C3272" t="s">
        <v>254</v>
      </c>
      <c r="D3272" t="s">
        <v>109</v>
      </c>
      <c r="E3272">
        <v>51</v>
      </c>
      <c r="F3272" t="str">
        <f>INDEX(Branch[Area],MATCH(SOF[[#This Row],[Branch]],Branch[SortCode],0))</f>
        <v>South &amp; East</v>
      </c>
      <c r="G3272" t="str">
        <f>INDEX(Branch[Branch],MATCH(SOF[[#This Row],[Branch]],Branch[SortCode],0))</f>
        <v>Bishopstown</v>
      </c>
      <c r="V3272">
        <v>990709</v>
      </c>
      <c r="W3272" t="str">
        <f t="shared" si="56"/>
        <v>69709450</v>
      </c>
    </row>
    <row r="3273" spans="1:23" x14ac:dyDescent="0.55000000000000004">
      <c r="A3273" s="21" t="b">
        <f>SOF[[#This Row],[RepDate]]='Monthly-Individual-Data'!A3278</f>
        <v>0</v>
      </c>
      <c r="B3273" s="21">
        <v>44593</v>
      </c>
      <c r="C3273" t="s">
        <v>254</v>
      </c>
      <c r="D3273" t="s">
        <v>169</v>
      </c>
      <c r="E3273">
        <v>91</v>
      </c>
      <c r="F3273" t="str">
        <f>INDEX(Branch[Area],MATCH(SOF[[#This Row],[Branch]],Branch[SortCode],0))</f>
        <v>South &amp; East</v>
      </c>
      <c r="G3273" t="str">
        <f>INDEX(Branch[Branch],MATCH(SOF[[#This Row],[Branch]],Branch[SortCode],0))</f>
        <v>Bishopstown</v>
      </c>
      <c r="V3273">
        <v>990709</v>
      </c>
      <c r="W3273" t="str">
        <f t="shared" si="56"/>
        <v>69709450</v>
      </c>
    </row>
    <row r="3274" spans="1:23" x14ac:dyDescent="0.55000000000000004">
      <c r="A3274" s="21" t="b">
        <f>SOF[[#This Row],[RepDate]]='Monthly-Individual-Data'!A3279</f>
        <v>0</v>
      </c>
      <c r="B3274" s="21">
        <v>44593</v>
      </c>
      <c r="C3274" t="s">
        <v>239</v>
      </c>
      <c r="D3274" t="s">
        <v>109</v>
      </c>
      <c r="E3274">
        <v>49</v>
      </c>
      <c r="F3274" t="str">
        <f>INDEX(Branch[Area],MATCH(SOF[[#This Row],[Branch]],Branch[SortCode],0))</f>
        <v>South &amp; East</v>
      </c>
      <c r="G3274" t="str">
        <f>INDEX(Branch[Branch],MATCH(SOF[[#This Row],[Branch]],Branch[SortCode],0))</f>
        <v>Clonmel</v>
      </c>
      <c r="V3274">
        <v>990710</v>
      </c>
      <c r="W3274" t="str">
        <f t="shared" si="56"/>
        <v>54710600</v>
      </c>
    </row>
    <row r="3275" spans="1:23" x14ac:dyDescent="0.55000000000000004">
      <c r="A3275" s="21" t="b">
        <f>SOF[[#This Row],[RepDate]]='Monthly-Individual-Data'!A3280</f>
        <v>0</v>
      </c>
      <c r="B3275" s="21">
        <v>44593</v>
      </c>
      <c r="C3275" t="s">
        <v>239</v>
      </c>
      <c r="D3275" t="s">
        <v>168</v>
      </c>
      <c r="E3275">
        <v>71</v>
      </c>
      <c r="F3275" t="str">
        <f>INDEX(Branch[Area],MATCH(SOF[[#This Row],[Branch]],Branch[SortCode],0))</f>
        <v>South &amp; East</v>
      </c>
      <c r="G3275" t="str">
        <f>INDEX(Branch[Branch],MATCH(SOF[[#This Row],[Branch]],Branch[SortCode],0))</f>
        <v>Clonmel</v>
      </c>
      <c r="V3275">
        <v>990710</v>
      </c>
      <c r="W3275" t="str">
        <f t="shared" si="56"/>
        <v>54710600</v>
      </c>
    </row>
    <row r="3276" spans="1:23" x14ac:dyDescent="0.55000000000000004">
      <c r="A3276" s="21" t="b">
        <f>SOF[[#This Row],[RepDate]]='Monthly-Individual-Data'!A3281</f>
        <v>0</v>
      </c>
      <c r="B3276" s="21">
        <v>44593</v>
      </c>
      <c r="C3276" t="s">
        <v>239</v>
      </c>
      <c r="D3276" t="s">
        <v>169</v>
      </c>
      <c r="E3276">
        <v>110</v>
      </c>
      <c r="F3276" t="str">
        <f>INDEX(Branch[Area],MATCH(SOF[[#This Row],[Branch]],Branch[SortCode],0))</f>
        <v>South &amp; East</v>
      </c>
      <c r="G3276" t="str">
        <f>INDEX(Branch[Branch],MATCH(SOF[[#This Row],[Branch]],Branch[SortCode],0))</f>
        <v>Clonmel</v>
      </c>
      <c r="V3276">
        <v>990710</v>
      </c>
      <c r="W3276" t="str">
        <f t="shared" si="56"/>
        <v>54710600</v>
      </c>
    </row>
    <row r="3277" spans="1:23" x14ac:dyDescent="0.55000000000000004">
      <c r="A3277" s="21" t="b">
        <f>SOF[[#This Row],[RepDate]]='Monthly-Individual-Data'!A3282</f>
        <v>0</v>
      </c>
      <c r="B3277" s="21">
        <v>44593</v>
      </c>
      <c r="C3277" t="s">
        <v>239</v>
      </c>
      <c r="D3277" t="s">
        <v>174</v>
      </c>
      <c r="E3277">
        <v>50</v>
      </c>
      <c r="F3277" t="str">
        <f>INDEX(Branch[Area],MATCH(SOF[[#This Row],[Branch]],Branch[SortCode],0))</f>
        <v>South &amp; East</v>
      </c>
      <c r="G3277" t="str">
        <f>INDEX(Branch[Branch],MATCH(SOF[[#This Row],[Branch]],Branch[SortCode],0))</f>
        <v>Clonmel</v>
      </c>
      <c r="V3277">
        <v>990710</v>
      </c>
      <c r="W3277" t="str">
        <f t="shared" si="56"/>
        <v>54710600</v>
      </c>
    </row>
    <row r="3278" spans="1:23" x14ac:dyDescent="0.55000000000000004">
      <c r="A3278" s="21" t="b">
        <f>SOF[[#This Row],[RepDate]]='Monthly-Individual-Data'!A3283</f>
        <v>0</v>
      </c>
      <c r="B3278" s="21">
        <v>44593</v>
      </c>
      <c r="C3278" t="s">
        <v>239</v>
      </c>
      <c r="D3278" t="s">
        <v>180</v>
      </c>
      <c r="E3278">
        <v>75</v>
      </c>
      <c r="F3278" t="str">
        <f>INDEX(Branch[Area],MATCH(SOF[[#This Row],[Branch]],Branch[SortCode],0))</f>
        <v>South &amp; East</v>
      </c>
      <c r="G3278" t="str">
        <f>INDEX(Branch[Branch],MATCH(SOF[[#This Row],[Branch]],Branch[SortCode],0))</f>
        <v>Clonmel</v>
      </c>
      <c r="V3278">
        <v>990710</v>
      </c>
      <c r="W3278" t="str">
        <f t="shared" si="56"/>
        <v>54710600</v>
      </c>
    </row>
    <row r="3279" spans="1:23" x14ac:dyDescent="0.55000000000000004">
      <c r="A3279" s="21" t="b">
        <f>SOF[[#This Row],[RepDate]]='Monthly-Individual-Data'!A3284</f>
        <v>0</v>
      </c>
      <c r="B3279" s="21">
        <v>44593</v>
      </c>
      <c r="C3279" t="s">
        <v>246</v>
      </c>
      <c r="D3279" t="s">
        <v>168</v>
      </c>
      <c r="E3279">
        <v>13</v>
      </c>
      <c r="F3279" t="str">
        <f>INDEX(Branch[Area],MATCH(SOF[[#This Row],[Branch]],Branch[SortCode],0))</f>
        <v>South &amp; East</v>
      </c>
      <c r="G3279" t="str">
        <f>INDEX(Branch[Branch],MATCH(SOF[[#This Row],[Branch]],Branch[SortCode],0))</f>
        <v>Tralee</v>
      </c>
      <c r="V3279">
        <v>990711</v>
      </c>
      <c r="W3279" t="str">
        <f t="shared" si="56"/>
        <v>61711530</v>
      </c>
    </row>
    <row r="3280" spans="1:23" x14ac:dyDescent="0.55000000000000004">
      <c r="A3280" s="21" t="b">
        <f>SOF[[#This Row],[RepDate]]='Monthly-Individual-Data'!A3285</f>
        <v>0</v>
      </c>
      <c r="B3280" s="21">
        <v>44593</v>
      </c>
      <c r="C3280" t="s">
        <v>246</v>
      </c>
      <c r="D3280" t="s">
        <v>169</v>
      </c>
      <c r="E3280">
        <v>38</v>
      </c>
      <c r="F3280" t="str">
        <f>INDEX(Branch[Area],MATCH(SOF[[#This Row],[Branch]],Branch[SortCode],0))</f>
        <v>South &amp; East</v>
      </c>
      <c r="G3280" t="str">
        <f>INDEX(Branch[Branch],MATCH(SOF[[#This Row],[Branch]],Branch[SortCode],0))</f>
        <v>Tralee</v>
      </c>
      <c r="V3280">
        <v>990711</v>
      </c>
      <c r="W3280" t="str">
        <f t="shared" si="56"/>
        <v>61711530</v>
      </c>
    </row>
    <row r="3281" spans="1:23" x14ac:dyDescent="0.55000000000000004">
      <c r="A3281" s="21" t="b">
        <f>SOF[[#This Row],[RepDate]]='Monthly-Individual-Data'!A3286</f>
        <v>0</v>
      </c>
      <c r="B3281" s="21">
        <v>44593</v>
      </c>
      <c r="C3281" t="s">
        <v>246</v>
      </c>
      <c r="D3281" t="s">
        <v>171</v>
      </c>
      <c r="E3281">
        <v>92</v>
      </c>
      <c r="F3281" t="str">
        <f>INDEX(Branch[Area],MATCH(SOF[[#This Row],[Branch]],Branch[SortCode],0))</f>
        <v>South &amp; East</v>
      </c>
      <c r="G3281" t="str">
        <f>INDEX(Branch[Branch],MATCH(SOF[[#This Row],[Branch]],Branch[SortCode],0))</f>
        <v>Tralee</v>
      </c>
      <c r="V3281">
        <v>990711</v>
      </c>
      <c r="W3281" t="str">
        <f t="shared" si="56"/>
        <v>61711530</v>
      </c>
    </row>
    <row r="3282" spans="1:23" x14ac:dyDescent="0.55000000000000004">
      <c r="A3282" s="21" t="b">
        <f>SOF[[#This Row],[RepDate]]='Monthly-Individual-Data'!A3287</f>
        <v>0</v>
      </c>
      <c r="B3282" s="21">
        <v>44593</v>
      </c>
      <c r="C3282" t="s">
        <v>246</v>
      </c>
      <c r="D3282" t="s">
        <v>172</v>
      </c>
      <c r="E3282">
        <v>48</v>
      </c>
      <c r="F3282" t="str">
        <f>INDEX(Branch[Area],MATCH(SOF[[#This Row],[Branch]],Branch[SortCode],0))</f>
        <v>South &amp; East</v>
      </c>
      <c r="G3282" t="str">
        <f>INDEX(Branch[Branch],MATCH(SOF[[#This Row],[Branch]],Branch[SortCode],0))</f>
        <v>Tralee</v>
      </c>
      <c r="V3282">
        <v>990711</v>
      </c>
      <c r="W3282" t="str">
        <f t="shared" si="56"/>
        <v>61711530</v>
      </c>
    </row>
    <row r="3283" spans="1:23" x14ac:dyDescent="0.55000000000000004">
      <c r="A3283" s="21" t="b">
        <f>SOF[[#This Row],[RepDate]]='Monthly-Individual-Data'!A3288</f>
        <v>0</v>
      </c>
      <c r="B3283" s="21">
        <v>44593</v>
      </c>
      <c r="C3283" t="s">
        <v>246</v>
      </c>
      <c r="D3283" t="s">
        <v>174</v>
      </c>
      <c r="E3283">
        <v>52</v>
      </c>
      <c r="F3283" t="str">
        <f>INDEX(Branch[Area],MATCH(SOF[[#This Row],[Branch]],Branch[SortCode],0))</f>
        <v>South &amp; East</v>
      </c>
      <c r="G3283" t="str">
        <f>INDEX(Branch[Branch],MATCH(SOF[[#This Row],[Branch]],Branch[SortCode],0))</f>
        <v>Tralee</v>
      </c>
      <c r="V3283">
        <v>990711</v>
      </c>
      <c r="W3283" t="str">
        <f t="shared" si="56"/>
        <v>61711530</v>
      </c>
    </row>
    <row r="3284" spans="1:23" x14ac:dyDescent="0.55000000000000004">
      <c r="A3284" s="21" t="b">
        <f>SOF[[#This Row],[RepDate]]='Monthly-Individual-Data'!A3289</f>
        <v>0</v>
      </c>
      <c r="B3284" s="21">
        <v>44593</v>
      </c>
      <c r="C3284" t="s">
        <v>246</v>
      </c>
      <c r="D3284" t="s">
        <v>175</v>
      </c>
      <c r="E3284">
        <v>71</v>
      </c>
      <c r="F3284" t="str">
        <f>INDEX(Branch[Area],MATCH(SOF[[#This Row],[Branch]],Branch[SortCode],0))</f>
        <v>South &amp; East</v>
      </c>
      <c r="G3284" t="str">
        <f>INDEX(Branch[Branch],MATCH(SOF[[#This Row],[Branch]],Branch[SortCode],0))</f>
        <v>Tralee</v>
      </c>
      <c r="V3284">
        <v>990711</v>
      </c>
      <c r="W3284" t="str">
        <f t="shared" si="56"/>
        <v>61711530</v>
      </c>
    </row>
    <row r="3285" spans="1:23" x14ac:dyDescent="0.55000000000000004">
      <c r="A3285" s="21" t="b">
        <f>SOF[[#This Row],[RepDate]]='Monthly-Individual-Data'!A3290</f>
        <v>0</v>
      </c>
      <c r="B3285" s="21">
        <v>44593</v>
      </c>
      <c r="C3285" t="s">
        <v>246</v>
      </c>
      <c r="D3285" t="s">
        <v>182</v>
      </c>
      <c r="E3285">
        <v>135</v>
      </c>
      <c r="F3285" t="str">
        <f>INDEX(Branch[Area],MATCH(SOF[[#This Row],[Branch]],Branch[SortCode],0))</f>
        <v>South &amp; East</v>
      </c>
      <c r="G3285" t="str">
        <f>INDEX(Branch[Branch],MATCH(SOF[[#This Row],[Branch]],Branch[SortCode],0))</f>
        <v>Tralee</v>
      </c>
      <c r="V3285">
        <v>990711</v>
      </c>
      <c r="W3285" t="str">
        <f t="shared" si="56"/>
        <v>61711530</v>
      </c>
    </row>
    <row r="3286" spans="1:23" x14ac:dyDescent="0.55000000000000004">
      <c r="A3286" s="21" t="b">
        <f>SOF[[#This Row],[RepDate]]='Monthly-Individual-Data'!A3291</f>
        <v>0</v>
      </c>
      <c r="B3286" s="21">
        <v>44593</v>
      </c>
      <c r="C3286" t="s">
        <v>259</v>
      </c>
      <c r="D3286" t="s">
        <v>109</v>
      </c>
      <c r="E3286">
        <v>160</v>
      </c>
      <c r="F3286" t="str">
        <f>INDEX(Branch[Area],MATCH(SOF[[#This Row],[Branch]],Branch[SortCode],0))</f>
        <v>South &amp; East</v>
      </c>
      <c r="G3286" t="str">
        <f>INDEX(Branch[Branch],MATCH(SOF[[#This Row],[Branch]],Branch[SortCode],0))</f>
        <v>Clonakilty</v>
      </c>
      <c r="V3286">
        <v>990712</v>
      </c>
      <c r="W3286" t="str">
        <f t="shared" si="56"/>
        <v>74712400</v>
      </c>
    </row>
    <row r="3287" spans="1:23" x14ac:dyDescent="0.55000000000000004">
      <c r="A3287" s="21" t="b">
        <f>SOF[[#This Row],[RepDate]]='Monthly-Individual-Data'!A3292</f>
        <v>0</v>
      </c>
      <c r="B3287" s="21">
        <v>44593</v>
      </c>
      <c r="C3287" t="s">
        <v>259</v>
      </c>
      <c r="D3287" t="s">
        <v>168</v>
      </c>
      <c r="E3287">
        <v>146</v>
      </c>
      <c r="F3287" t="str">
        <f>INDEX(Branch[Area],MATCH(SOF[[#This Row],[Branch]],Branch[SortCode],0))</f>
        <v>South &amp; East</v>
      </c>
      <c r="G3287" t="str">
        <f>INDEX(Branch[Branch],MATCH(SOF[[#This Row],[Branch]],Branch[SortCode],0))</f>
        <v>Clonakilty</v>
      </c>
      <c r="V3287">
        <v>990712</v>
      </c>
      <c r="W3287" t="str">
        <f t="shared" si="56"/>
        <v>74712400</v>
      </c>
    </row>
    <row r="3288" spans="1:23" x14ac:dyDescent="0.55000000000000004">
      <c r="A3288" s="21" t="b">
        <f>SOF[[#This Row],[RepDate]]='Monthly-Individual-Data'!A3293</f>
        <v>0</v>
      </c>
      <c r="B3288" s="21">
        <v>44593</v>
      </c>
      <c r="C3288" t="s">
        <v>259</v>
      </c>
      <c r="D3288" t="s">
        <v>169</v>
      </c>
      <c r="E3288">
        <v>125</v>
      </c>
      <c r="F3288" t="str">
        <f>INDEX(Branch[Area],MATCH(SOF[[#This Row],[Branch]],Branch[SortCode],0))</f>
        <v>South &amp; East</v>
      </c>
      <c r="G3288" t="str">
        <f>INDEX(Branch[Branch],MATCH(SOF[[#This Row],[Branch]],Branch[SortCode],0))</f>
        <v>Clonakilty</v>
      </c>
      <c r="V3288">
        <v>990712</v>
      </c>
      <c r="W3288" t="str">
        <f t="shared" si="56"/>
        <v>74712400</v>
      </c>
    </row>
    <row r="3289" spans="1:23" x14ac:dyDescent="0.55000000000000004">
      <c r="A3289" s="21" t="b">
        <f>SOF[[#This Row],[RepDate]]='Monthly-Individual-Data'!A3294</f>
        <v>0</v>
      </c>
      <c r="B3289" s="21">
        <v>44593</v>
      </c>
      <c r="C3289" t="s">
        <v>259</v>
      </c>
      <c r="D3289" t="s">
        <v>174</v>
      </c>
      <c r="E3289">
        <v>160</v>
      </c>
      <c r="F3289" t="str">
        <f>INDEX(Branch[Area],MATCH(SOF[[#This Row],[Branch]],Branch[SortCode],0))</f>
        <v>South &amp; East</v>
      </c>
      <c r="G3289" t="str">
        <f>INDEX(Branch[Branch],MATCH(SOF[[#This Row],[Branch]],Branch[SortCode],0))</f>
        <v>Clonakilty</v>
      </c>
      <c r="V3289">
        <v>990712</v>
      </c>
      <c r="W3289" t="str">
        <f t="shared" si="56"/>
        <v>74712400</v>
      </c>
    </row>
    <row r="3290" spans="1:23" x14ac:dyDescent="0.55000000000000004">
      <c r="A3290" s="21" t="b">
        <f>SOF[[#This Row],[RepDate]]='Monthly-Individual-Data'!A3295</f>
        <v>0</v>
      </c>
      <c r="B3290" s="21">
        <v>44593</v>
      </c>
      <c r="C3290" t="s">
        <v>259</v>
      </c>
      <c r="D3290" t="s">
        <v>175</v>
      </c>
      <c r="E3290">
        <v>18</v>
      </c>
      <c r="F3290" t="str">
        <f>INDEX(Branch[Area],MATCH(SOF[[#This Row],[Branch]],Branch[SortCode],0))</f>
        <v>South &amp; East</v>
      </c>
      <c r="G3290" t="str">
        <f>INDEX(Branch[Branch],MATCH(SOF[[#This Row],[Branch]],Branch[SortCode],0))</f>
        <v>Clonakilty</v>
      </c>
      <c r="V3290">
        <v>990712</v>
      </c>
      <c r="W3290" t="str">
        <f t="shared" si="56"/>
        <v>74712400</v>
      </c>
    </row>
    <row r="3291" spans="1:23" x14ac:dyDescent="0.55000000000000004">
      <c r="A3291" s="21" t="b">
        <f>SOF[[#This Row],[RepDate]]='Monthly-Individual-Data'!A3296</f>
        <v>0</v>
      </c>
      <c r="B3291" s="21">
        <v>44593</v>
      </c>
      <c r="C3291" t="s">
        <v>259</v>
      </c>
      <c r="D3291" t="s">
        <v>183</v>
      </c>
      <c r="E3291">
        <v>115</v>
      </c>
      <c r="F3291" t="str">
        <f>INDEX(Branch[Area],MATCH(SOF[[#This Row],[Branch]],Branch[SortCode],0))</f>
        <v>South &amp; East</v>
      </c>
      <c r="G3291" t="str">
        <f>INDEX(Branch[Branch],MATCH(SOF[[#This Row],[Branch]],Branch[SortCode],0))</f>
        <v>Clonakilty</v>
      </c>
      <c r="V3291">
        <v>990712</v>
      </c>
      <c r="W3291" t="str">
        <f t="shared" si="56"/>
        <v>74712400</v>
      </c>
    </row>
    <row r="3292" spans="1:23" x14ac:dyDescent="0.55000000000000004">
      <c r="A3292" s="21" t="b">
        <f>SOF[[#This Row],[RepDate]]='Monthly-Individual-Data'!A3297</f>
        <v>0</v>
      </c>
      <c r="B3292" s="21">
        <v>44593</v>
      </c>
      <c r="C3292" t="s">
        <v>253</v>
      </c>
      <c r="D3292" t="s">
        <v>109</v>
      </c>
      <c r="E3292">
        <v>29</v>
      </c>
      <c r="F3292" t="str">
        <f>INDEX(Branch[Area],MATCH(SOF[[#This Row],[Branch]],Branch[SortCode],0))</f>
        <v>South &amp; East</v>
      </c>
      <c r="G3292" t="str">
        <f>INDEX(Branch[Branch],MATCH(SOF[[#This Row],[Branch]],Branch[SortCode],0))</f>
        <v>Mallow</v>
      </c>
      <c r="V3292">
        <v>990713</v>
      </c>
      <c r="W3292" t="str">
        <f t="shared" si="56"/>
        <v>68713460</v>
      </c>
    </row>
    <row r="3293" spans="1:23" x14ac:dyDescent="0.55000000000000004">
      <c r="A3293" s="21" t="b">
        <f>SOF[[#This Row],[RepDate]]='Monthly-Individual-Data'!A3298</f>
        <v>0</v>
      </c>
      <c r="B3293" s="21">
        <v>44593</v>
      </c>
      <c r="C3293" t="s">
        <v>253</v>
      </c>
      <c r="D3293" t="s">
        <v>169</v>
      </c>
      <c r="E3293">
        <v>38</v>
      </c>
      <c r="F3293" t="str">
        <f>INDEX(Branch[Area],MATCH(SOF[[#This Row],[Branch]],Branch[SortCode],0))</f>
        <v>South &amp; East</v>
      </c>
      <c r="G3293" t="str">
        <f>INDEX(Branch[Branch],MATCH(SOF[[#This Row],[Branch]],Branch[SortCode],0))</f>
        <v>Mallow</v>
      </c>
      <c r="V3293">
        <v>990713</v>
      </c>
      <c r="W3293" t="str">
        <f t="shared" si="56"/>
        <v>68713460</v>
      </c>
    </row>
    <row r="3294" spans="1:23" x14ac:dyDescent="0.55000000000000004">
      <c r="A3294" s="21" t="b">
        <f>SOF[[#This Row],[RepDate]]='Monthly-Individual-Data'!A3299</f>
        <v>0</v>
      </c>
      <c r="B3294" s="21">
        <v>44593</v>
      </c>
      <c r="C3294" t="s">
        <v>253</v>
      </c>
      <c r="D3294" t="s">
        <v>174</v>
      </c>
      <c r="E3294">
        <v>66</v>
      </c>
      <c r="F3294" t="str">
        <f>INDEX(Branch[Area],MATCH(SOF[[#This Row],[Branch]],Branch[SortCode],0))</f>
        <v>South &amp; East</v>
      </c>
      <c r="G3294" t="str">
        <f>INDEX(Branch[Branch],MATCH(SOF[[#This Row],[Branch]],Branch[SortCode],0))</f>
        <v>Mallow</v>
      </c>
      <c r="V3294">
        <v>990713</v>
      </c>
      <c r="W3294" t="str">
        <f t="shared" si="56"/>
        <v>68713460</v>
      </c>
    </row>
    <row r="3295" spans="1:23" x14ac:dyDescent="0.55000000000000004">
      <c r="A3295" s="21" t="b">
        <f>SOF[[#This Row],[RepDate]]='Monthly-Individual-Data'!A3300</f>
        <v>0</v>
      </c>
      <c r="B3295" s="21">
        <v>44593</v>
      </c>
      <c r="C3295" t="s">
        <v>258</v>
      </c>
      <c r="D3295" t="s">
        <v>109</v>
      </c>
      <c r="E3295">
        <v>5</v>
      </c>
      <c r="F3295" t="str">
        <f>INDEX(Branch[Area],MATCH(SOF[[#This Row],[Branch]],Branch[SortCode],0))</f>
        <v>South &amp; East</v>
      </c>
      <c r="G3295" t="str">
        <f>INDEX(Branch[Branch],MATCH(SOF[[#This Row],[Branch]],Branch[SortCode],0))</f>
        <v>Ballincollig</v>
      </c>
      <c r="V3295">
        <v>990715</v>
      </c>
      <c r="W3295" t="str">
        <f t="shared" si="56"/>
        <v>73715410</v>
      </c>
    </row>
    <row r="3296" spans="1:23" x14ac:dyDescent="0.55000000000000004">
      <c r="A3296" s="21" t="b">
        <f>SOF[[#This Row],[RepDate]]='Monthly-Individual-Data'!A3301</f>
        <v>0</v>
      </c>
      <c r="B3296" s="21">
        <v>44593</v>
      </c>
      <c r="C3296" t="s">
        <v>258</v>
      </c>
      <c r="D3296" t="s">
        <v>169</v>
      </c>
      <c r="E3296">
        <v>141</v>
      </c>
      <c r="F3296" t="str">
        <f>INDEX(Branch[Area],MATCH(SOF[[#This Row],[Branch]],Branch[SortCode],0))</f>
        <v>South &amp; East</v>
      </c>
      <c r="G3296" t="str">
        <f>INDEX(Branch[Branch],MATCH(SOF[[#This Row],[Branch]],Branch[SortCode],0))</f>
        <v>Ballincollig</v>
      </c>
      <c r="V3296">
        <v>990715</v>
      </c>
      <c r="W3296" t="str">
        <f t="shared" si="56"/>
        <v>73715410</v>
      </c>
    </row>
    <row r="3297" spans="1:23" x14ac:dyDescent="0.55000000000000004">
      <c r="A3297" s="21" t="b">
        <f>SOF[[#This Row],[RepDate]]='Monthly-Individual-Data'!A3302</f>
        <v>0</v>
      </c>
      <c r="B3297" s="21">
        <v>44593</v>
      </c>
      <c r="C3297" t="s">
        <v>258</v>
      </c>
      <c r="D3297" t="s">
        <v>174</v>
      </c>
      <c r="E3297">
        <v>18</v>
      </c>
      <c r="F3297" t="str">
        <f>INDEX(Branch[Area],MATCH(SOF[[#This Row],[Branch]],Branch[SortCode],0))</f>
        <v>South &amp; East</v>
      </c>
      <c r="G3297" t="str">
        <f>INDEX(Branch[Branch],MATCH(SOF[[#This Row],[Branch]],Branch[SortCode],0))</f>
        <v>Ballincollig</v>
      </c>
      <c r="V3297">
        <v>990715</v>
      </c>
      <c r="W3297" t="str">
        <f t="shared" si="56"/>
        <v>73715410</v>
      </c>
    </row>
    <row r="3298" spans="1:23" x14ac:dyDescent="0.55000000000000004">
      <c r="A3298" s="21" t="b">
        <f>SOF[[#This Row],[RepDate]]='Monthly-Individual-Data'!A3303</f>
        <v>0</v>
      </c>
      <c r="B3298" s="21">
        <v>44593</v>
      </c>
      <c r="C3298" t="s">
        <v>248</v>
      </c>
      <c r="D3298" t="s">
        <v>109</v>
      </c>
      <c r="E3298">
        <v>138</v>
      </c>
      <c r="F3298" t="str">
        <f>INDEX(Branch[Area],MATCH(SOF[[#This Row],[Branch]],Branch[SortCode],0))</f>
        <v>South &amp; East</v>
      </c>
      <c r="G3298" t="str">
        <f>INDEX(Branch[Branch],MATCH(SOF[[#This Row],[Branch]],Branch[SortCode],0))</f>
        <v>Carrigaline</v>
      </c>
      <c r="V3298">
        <v>990716</v>
      </c>
      <c r="W3298" t="str">
        <f t="shared" si="56"/>
        <v>63716510</v>
      </c>
    </row>
    <row r="3299" spans="1:23" x14ac:dyDescent="0.55000000000000004">
      <c r="A3299" s="21" t="b">
        <f>SOF[[#This Row],[RepDate]]='Monthly-Individual-Data'!A3304</f>
        <v>0</v>
      </c>
      <c r="B3299" s="21">
        <v>44593</v>
      </c>
      <c r="C3299" t="s">
        <v>248</v>
      </c>
      <c r="D3299" t="s">
        <v>182</v>
      </c>
      <c r="E3299">
        <v>116</v>
      </c>
      <c r="F3299" t="str">
        <f>INDEX(Branch[Area],MATCH(SOF[[#This Row],[Branch]],Branch[SortCode],0))</f>
        <v>South &amp; East</v>
      </c>
      <c r="G3299" t="str">
        <f>INDEX(Branch[Branch],MATCH(SOF[[#This Row],[Branch]],Branch[SortCode],0))</f>
        <v>Carrigaline</v>
      </c>
      <c r="V3299">
        <v>990716</v>
      </c>
      <c r="W3299" t="str">
        <f t="shared" si="56"/>
        <v>63716510</v>
      </c>
    </row>
    <row r="3300" spans="1:23" x14ac:dyDescent="0.55000000000000004">
      <c r="A3300" s="21" t="b">
        <f>SOF[[#This Row],[RepDate]]='Monthly-Individual-Data'!A3305</f>
        <v>0</v>
      </c>
      <c r="B3300" s="21">
        <v>44593</v>
      </c>
      <c r="C3300" t="s">
        <v>261</v>
      </c>
      <c r="D3300" t="s">
        <v>109</v>
      </c>
      <c r="E3300">
        <v>136</v>
      </c>
      <c r="F3300" t="str">
        <f>INDEX(Branch[Area],MATCH(SOF[[#This Row],[Branch]],Branch[SortCode],0))</f>
        <v>South &amp; East</v>
      </c>
      <c r="G3300" t="str">
        <f>INDEX(Branch[Branch],MATCH(SOF[[#This Row],[Branch]],Branch[SortCode],0))</f>
        <v>Skibbereen</v>
      </c>
      <c r="V3300">
        <v>990717</v>
      </c>
      <c r="W3300" t="str">
        <f t="shared" si="56"/>
        <v>76717380</v>
      </c>
    </row>
    <row r="3301" spans="1:23" x14ac:dyDescent="0.55000000000000004">
      <c r="A3301" s="21" t="b">
        <f>SOF[[#This Row],[RepDate]]='Monthly-Individual-Data'!A3306</f>
        <v>0</v>
      </c>
      <c r="B3301" s="21">
        <v>44593</v>
      </c>
      <c r="C3301" t="s">
        <v>261</v>
      </c>
      <c r="D3301" t="s">
        <v>169</v>
      </c>
      <c r="E3301">
        <v>160</v>
      </c>
      <c r="F3301" t="str">
        <f>INDEX(Branch[Area],MATCH(SOF[[#This Row],[Branch]],Branch[SortCode],0))</f>
        <v>South &amp; East</v>
      </c>
      <c r="G3301" t="str">
        <f>INDEX(Branch[Branch],MATCH(SOF[[#This Row],[Branch]],Branch[SortCode],0))</f>
        <v>Skibbereen</v>
      </c>
      <c r="V3301">
        <v>990717</v>
      </c>
      <c r="W3301" t="str">
        <f t="shared" si="56"/>
        <v>76717380</v>
      </c>
    </row>
    <row r="3302" spans="1:23" x14ac:dyDescent="0.55000000000000004">
      <c r="A3302" s="21" t="b">
        <f>SOF[[#This Row],[RepDate]]='Monthly-Individual-Data'!A3307</f>
        <v>0</v>
      </c>
      <c r="B3302" s="21">
        <v>44593</v>
      </c>
      <c r="C3302" t="s">
        <v>261</v>
      </c>
      <c r="D3302" t="s">
        <v>174</v>
      </c>
      <c r="E3302">
        <v>89</v>
      </c>
      <c r="F3302" t="str">
        <f>INDEX(Branch[Area],MATCH(SOF[[#This Row],[Branch]],Branch[SortCode],0))</f>
        <v>South &amp; East</v>
      </c>
      <c r="G3302" t="str">
        <f>INDEX(Branch[Branch],MATCH(SOF[[#This Row],[Branch]],Branch[SortCode],0))</f>
        <v>Skibbereen</v>
      </c>
      <c r="V3302">
        <v>990717</v>
      </c>
      <c r="W3302" t="str">
        <f t="shared" si="56"/>
        <v>76717380</v>
      </c>
    </row>
    <row r="3303" spans="1:23" x14ac:dyDescent="0.55000000000000004">
      <c r="A3303" s="21" t="b">
        <f>SOF[[#This Row],[RepDate]]='Monthly-Individual-Data'!A3308</f>
        <v>0</v>
      </c>
      <c r="B3303" s="21">
        <v>44593</v>
      </c>
      <c r="C3303" t="s">
        <v>260</v>
      </c>
      <c r="D3303" t="s">
        <v>109</v>
      </c>
      <c r="E3303">
        <v>113</v>
      </c>
      <c r="F3303" t="str">
        <f>INDEX(Branch[Area],MATCH(SOF[[#This Row],[Branch]],Branch[SortCode],0))</f>
        <v>South &amp; East</v>
      </c>
      <c r="G3303" t="str">
        <f>INDEX(Branch[Branch],MATCH(SOF[[#This Row],[Branch]],Branch[SortCode],0))</f>
        <v>Bandon</v>
      </c>
      <c r="V3303">
        <v>990719</v>
      </c>
      <c r="W3303" t="str">
        <f t="shared" si="56"/>
        <v>75719390</v>
      </c>
    </row>
    <row r="3304" spans="1:23" x14ac:dyDescent="0.55000000000000004">
      <c r="A3304" s="21" t="b">
        <f>SOF[[#This Row],[RepDate]]='Monthly-Individual-Data'!A3309</f>
        <v>0</v>
      </c>
      <c r="B3304" s="21">
        <v>44593</v>
      </c>
      <c r="C3304" t="s">
        <v>260</v>
      </c>
      <c r="D3304" t="s">
        <v>174</v>
      </c>
      <c r="E3304">
        <v>87</v>
      </c>
      <c r="F3304" t="str">
        <f>INDEX(Branch[Area],MATCH(SOF[[#This Row],[Branch]],Branch[SortCode],0))</f>
        <v>South &amp; East</v>
      </c>
      <c r="G3304" t="str">
        <f>INDEX(Branch[Branch],MATCH(SOF[[#This Row],[Branch]],Branch[SortCode],0))</f>
        <v>Bandon</v>
      </c>
      <c r="V3304">
        <v>990719</v>
      </c>
      <c r="W3304" t="str">
        <f t="shared" si="56"/>
        <v>75719390</v>
      </c>
    </row>
    <row r="3305" spans="1:23" x14ac:dyDescent="0.55000000000000004">
      <c r="A3305" s="21" t="b">
        <f>SOF[[#This Row],[RepDate]]='Monthly-Individual-Data'!A3310</f>
        <v>0</v>
      </c>
      <c r="B3305" s="21">
        <v>44593</v>
      </c>
      <c r="C3305" t="s">
        <v>245</v>
      </c>
      <c r="D3305" t="s">
        <v>109</v>
      </c>
      <c r="E3305">
        <v>144</v>
      </c>
      <c r="F3305" t="str">
        <f>INDEX(Branch[Area],MATCH(SOF[[#This Row],[Branch]],Branch[SortCode],0))</f>
        <v>South &amp; East</v>
      </c>
      <c r="G3305" t="str">
        <f>INDEX(Branch[Branch],MATCH(SOF[[#This Row],[Branch]],Branch[SortCode],0))</f>
        <v>Killarney</v>
      </c>
      <c r="V3305">
        <v>990720</v>
      </c>
      <c r="W3305" t="str">
        <f t="shared" si="56"/>
        <v>60720540</v>
      </c>
    </row>
    <row r="3306" spans="1:23" x14ac:dyDescent="0.55000000000000004">
      <c r="A3306" s="21" t="b">
        <f>SOF[[#This Row],[RepDate]]='Monthly-Individual-Data'!A3311</f>
        <v>0</v>
      </c>
      <c r="B3306" s="21">
        <v>44593</v>
      </c>
      <c r="C3306" t="s">
        <v>245</v>
      </c>
      <c r="D3306" t="s">
        <v>174</v>
      </c>
      <c r="E3306">
        <v>24</v>
      </c>
      <c r="F3306" t="str">
        <f>INDEX(Branch[Area],MATCH(SOF[[#This Row],[Branch]],Branch[SortCode],0))</f>
        <v>South &amp; East</v>
      </c>
      <c r="G3306" t="str">
        <f>INDEX(Branch[Branch],MATCH(SOF[[#This Row],[Branch]],Branch[SortCode],0))</f>
        <v>Killarney</v>
      </c>
      <c r="V3306">
        <v>990720</v>
      </c>
      <c r="W3306" t="str">
        <f t="shared" si="56"/>
        <v>60720540</v>
      </c>
    </row>
    <row r="3307" spans="1:23" x14ac:dyDescent="0.55000000000000004">
      <c r="A3307" s="21" t="b">
        <f>SOF[[#This Row],[RepDate]]='Monthly-Individual-Data'!A3312</f>
        <v>0</v>
      </c>
      <c r="B3307" s="21">
        <v>44593</v>
      </c>
      <c r="C3307" t="s">
        <v>236</v>
      </c>
      <c r="D3307" t="s">
        <v>109</v>
      </c>
      <c r="E3307">
        <v>153</v>
      </c>
      <c r="F3307" t="str">
        <f>INDEX(Branch[Area],MATCH(SOF[[#This Row],[Branch]],Branch[SortCode],0))</f>
        <v>South &amp; East</v>
      </c>
      <c r="G3307" t="str">
        <f>INDEX(Branch[Branch],MATCH(SOF[[#This Row],[Branch]],Branch[SortCode],0))</f>
        <v>Nenagh</v>
      </c>
      <c r="V3307">
        <v>990734</v>
      </c>
      <c r="W3307" t="str">
        <f t="shared" si="56"/>
        <v>51734630</v>
      </c>
    </row>
    <row r="3308" spans="1:23" x14ac:dyDescent="0.55000000000000004">
      <c r="A3308" s="21" t="b">
        <f>SOF[[#This Row],[RepDate]]='Monthly-Individual-Data'!A3313</f>
        <v>0</v>
      </c>
      <c r="B3308" s="21">
        <v>44593</v>
      </c>
      <c r="C3308" t="s">
        <v>236</v>
      </c>
      <c r="D3308" t="s">
        <v>168</v>
      </c>
      <c r="E3308">
        <v>78</v>
      </c>
      <c r="F3308" t="str">
        <f>INDEX(Branch[Area],MATCH(SOF[[#This Row],[Branch]],Branch[SortCode],0))</f>
        <v>South &amp; East</v>
      </c>
      <c r="G3308" t="str">
        <f>INDEX(Branch[Branch],MATCH(SOF[[#This Row],[Branch]],Branch[SortCode],0))</f>
        <v>Nenagh</v>
      </c>
      <c r="V3308">
        <v>990734</v>
      </c>
      <c r="W3308" t="str">
        <f t="shared" si="56"/>
        <v>51734630</v>
      </c>
    </row>
    <row r="3309" spans="1:23" x14ac:dyDescent="0.55000000000000004">
      <c r="A3309" s="21" t="b">
        <f>SOF[[#This Row],[RepDate]]='Monthly-Individual-Data'!A3314</f>
        <v>0</v>
      </c>
      <c r="B3309" s="21">
        <v>44593</v>
      </c>
      <c r="C3309" t="s">
        <v>236</v>
      </c>
      <c r="D3309" t="s">
        <v>174</v>
      </c>
      <c r="E3309">
        <v>18</v>
      </c>
      <c r="F3309" t="str">
        <f>INDEX(Branch[Area],MATCH(SOF[[#This Row],[Branch]],Branch[SortCode],0))</f>
        <v>South &amp; East</v>
      </c>
      <c r="G3309" t="str">
        <f>INDEX(Branch[Branch],MATCH(SOF[[#This Row],[Branch]],Branch[SortCode],0))</f>
        <v>Nenagh</v>
      </c>
      <c r="V3309">
        <v>990734</v>
      </c>
      <c r="W3309" t="str">
        <f t="shared" si="56"/>
        <v>51734630</v>
      </c>
    </row>
    <row r="3310" spans="1:23" x14ac:dyDescent="0.55000000000000004">
      <c r="A3310" s="21" t="b">
        <f>SOF[[#This Row],[RepDate]]='Monthly-Individual-Data'!A3315</f>
        <v>0</v>
      </c>
      <c r="B3310" s="21">
        <v>44593</v>
      </c>
      <c r="C3310" t="s">
        <v>257</v>
      </c>
      <c r="D3310" t="s">
        <v>109</v>
      </c>
      <c r="E3310">
        <v>140</v>
      </c>
      <c r="F3310" t="str">
        <f>INDEX(Branch[Area],MATCH(SOF[[#This Row],[Branch]],Branch[SortCode],0))</f>
        <v>South &amp; East</v>
      </c>
      <c r="G3310" t="str">
        <f>INDEX(Branch[Branch],MATCH(SOF[[#This Row],[Branch]],Branch[SortCode],0))</f>
        <v>Macroom</v>
      </c>
      <c r="V3310">
        <v>990735</v>
      </c>
      <c r="W3310" t="str">
        <f t="shared" si="56"/>
        <v>72735420</v>
      </c>
    </row>
    <row r="3311" spans="1:23" x14ac:dyDescent="0.55000000000000004">
      <c r="A3311" s="21" t="b">
        <f>SOF[[#This Row],[RepDate]]='Monthly-Individual-Data'!A3316</f>
        <v>0</v>
      </c>
      <c r="B3311" s="21">
        <v>44593</v>
      </c>
      <c r="C3311" t="s">
        <v>257</v>
      </c>
      <c r="D3311" t="s">
        <v>169</v>
      </c>
      <c r="E3311">
        <v>50</v>
      </c>
      <c r="F3311" t="str">
        <f>INDEX(Branch[Area],MATCH(SOF[[#This Row],[Branch]],Branch[SortCode],0))</f>
        <v>South &amp; East</v>
      </c>
      <c r="G3311" t="str">
        <f>INDEX(Branch[Branch],MATCH(SOF[[#This Row],[Branch]],Branch[SortCode],0))</f>
        <v>Macroom</v>
      </c>
      <c r="V3311">
        <v>990735</v>
      </c>
      <c r="W3311" t="str">
        <f t="shared" si="56"/>
        <v>72735420</v>
      </c>
    </row>
    <row r="3312" spans="1:23" x14ac:dyDescent="0.55000000000000004">
      <c r="A3312" s="21" t="b">
        <f>SOF[[#This Row],[RepDate]]='Monthly-Individual-Data'!A3317</f>
        <v>0</v>
      </c>
      <c r="B3312" s="21">
        <v>44593</v>
      </c>
      <c r="C3312" t="s">
        <v>257</v>
      </c>
      <c r="D3312" t="s">
        <v>174</v>
      </c>
      <c r="E3312">
        <v>159</v>
      </c>
      <c r="F3312" t="str">
        <f>INDEX(Branch[Area],MATCH(SOF[[#This Row],[Branch]],Branch[SortCode],0))</f>
        <v>South &amp; East</v>
      </c>
      <c r="G3312" t="str">
        <f>INDEX(Branch[Branch],MATCH(SOF[[#This Row],[Branch]],Branch[SortCode],0))</f>
        <v>Macroom</v>
      </c>
      <c r="V3312">
        <v>990735</v>
      </c>
      <c r="W3312" t="str">
        <f t="shared" si="56"/>
        <v>72735420</v>
      </c>
    </row>
    <row r="3313" spans="1:23" x14ac:dyDescent="0.55000000000000004">
      <c r="A3313" s="21" t="b">
        <f>SOF[[#This Row],[RepDate]]='Monthly-Individual-Data'!A3318</f>
        <v>0</v>
      </c>
      <c r="B3313" s="21">
        <v>44593</v>
      </c>
      <c r="C3313" t="s">
        <v>249</v>
      </c>
      <c r="D3313" t="s">
        <v>109</v>
      </c>
      <c r="E3313">
        <v>148</v>
      </c>
      <c r="F3313" t="str">
        <f>INDEX(Branch[Area],MATCH(SOF[[#This Row],[Branch]],Branch[SortCode],0))</f>
        <v>South &amp; East</v>
      </c>
      <c r="G3313" t="str">
        <f>INDEX(Branch[Branch],MATCH(SOF[[#This Row],[Branch]],Branch[SortCode],0))</f>
        <v>Mitchelstown</v>
      </c>
      <c r="V3313">
        <v>990736</v>
      </c>
      <c r="W3313" t="str">
        <f t="shared" si="56"/>
        <v>64736500</v>
      </c>
    </row>
    <row r="3314" spans="1:23" x14ac:dyDescent="0.55000000000000004">
      <c r="A3314" s="21" t="b">
        <f>SOF[[#This Row],[RepDate]]='Monthly-Individual-Data'!A3319</f>
        <v>0</v>
      </c>
      <c r="B3314" s="21">
        <v>44593</v>
      </c>
      <c r="C3314" t="s">
        <v>249</v>
      </c>
      <c r="D3314" t="s">
        <v>168</v>
      </c>
      <c r="E3314">
        <v>6</v>
      </c>
      <c r="F3314" t="str">
        <f>INDEX(Branch[Area],MATCH(SOF[[#This Row],[Branch]],Branch[SortCode],0))</f>
        <v>South &amp; East</v>
      </c>
      <c r="G3314" t="str">
        <f>INDEX(Branch[Branch],MATCH(SOF[[#This Row],[Branch]],Branch[SortCode],0))</f>
        <v>Mitchelstown</v>
      </c>
      <c r="V3314">
        <v>990736</v>
      </c>
      <c r="W3314" t="str">
        <f t="shared" si="56"/>
        <v>64736500</v>
      </c>
    </row>
    <row r="3315" spans="1:23" x14ac:dyDescent="0.55000000000000004">
      <c r="A3315" s="21" t="b">
        <f>SOF[[#This Row],[RepDate]]='Monthly-Individual-Data'!A3320</f>
        <v>0</v>
      </c>
      <c r="B3315" s="21">
        <v>44593</v>
      </c>
      <c r="C3315" t="s">
        <v>249</v>
      </c>
      <c r="D3315" t="s">
        <v>169</v>
      </c>
      <c r="E3315">
        <v>126</v>
      </c>
      <c r="F3315" t="str">
        <f>INDEX(Branch[Area],MATCH(SOF[[#This Row],[Branch]],Branch[SortCode],0))</f>
        <v>South &amp; East</v>
      </c>
      <c r="G3315" t="str">
        <f>INDEX(Branch[Branch],MATCH(SOF[[#This Row],[Branch]],Branch[SortCode],0))</f>
        <v>Mitchelstown</v>
      </c>
      <c r="V3315">
        <v>990736</v>
      </c>
      <c r="W3315" t="str">
        <f t="shared" si="56"/>
        <v>64736500</v>
      </c>
    </row>
    <row r="3316" spans="1:23" x14ac:dyDescent="0.55000000000000004">
      <c r="A3316" s="21" t="b">
        <f>SOF[[#This Row],[RepDate]]='Monthly-Individual-Data'!A3321</f>
        <v>0</v>
      </c>
      <c r="B3316" s="21">
        <v>44593</v>
      </c>
      <c r="C3316" t="s">
        <v>249</v>
      </c>
      <c r="D3316" t="s">
        <v>171</v>
      </c>
      <c r="E3316">
        <v>128</v>
      </c>
      <c r="F3316" t="str">
        <f>INDEX(Branch[Area],MATCH(SOF[[#This Row],[Branch]],Branch[SortCode],0))</f>
        <v>South &amp; East</v>
      </c>
      <c r="G3316" t="str">
        <f>INDEX(Branch[Branch],MATCH(SOF[[#This Row],[Branch]],Branch[SortCode],0))</f>
        <v>Mitchelstown</v>
      </c>
      <c r="V3316">
        <v>990736</v>
      </c>
      <c r="W3316" t="str">
        <f t="shared" si="56"/>
        <v>64736500</v>
      </c>
    </row>
    <row r="3317" spans="1:23" x14ac:dyDescent="0.55000000000000004">
      <c r="A3317" s="21" t="b">
        <f>SOF[[#This Row],[RepDate]]='Monthly-Individual-Data'!A3322</f>
        <v>0</v>
      </c>
      <c r="B3317" s="21">
        <v>44593</v>
      </c>
      <c r="C3317" t="s">
        <v>249</v>
      </c>
      <c r="D3317" t="s">
        <v>175</v>
      </c>
      <c r="E3317">
        <v>114</v>
      </c>
      <c r="F3317" t="str">
        <f>INDEX(Branch[Area],MATCH(SOF[[#This Row],[Branch]],Branch[SortCode],0))</f>
        <v>South &amp; East</v>
      </c>
      <c r="G3317" t="str">
        <f>INDEX(Branch[Branch],MATCH(SOF[[#This Row],[Branch]],Branch[SortCode],0))</f>
        <v>Mitchelstown</v>
      </c>
      <c r="V3317">
        <v>990736</v>
      </c>
      <c r="W3317" t="str">
        <f t="shared" si="56"/>
        <v>64736500</v>
      </c>
    </row>
    <row r="3318" spans="1:23" x14ac:dyDescent="0.55000000000000004">
      <c r="A3318" s="21" t="b">
        <f>SOF[[#This Row],[RepDate]]='Monthly-Individual-Data'!A3323</f>
        <v>0</v>
      </c>
      <c r="B3318" s="21">
        <v>44621</v>
      </c>
      <c r="C3318" t="s">
        <v>230</v>
      </c>
      <c r="D3318" t="s">
        <v>109</v>
      </c>
      <c r="E3318">
        <v>107</v>
      </c>
      <c r="F3318" t="str">
        <f>INDEX(Branch[Area],MATCH(SOF[[#This Row],[Branch]],Branch[SortCode],0))</f>
        <v>South &amp; East</v>
      </c>
      <c r="G3318" t="str">
        <f>INDEX(Branch[Branch],MATCH(SOF[[#This Row],[Branch]],Branch[SortCode],0))</f>
        <v>Hypercentre</v>
      </c>
      <c r="V3318">
        <v>990632</v>
      </c>
      <c r="W3318" t="str">
        <f t="shared" si="56"/>
        <v>45632690</v>
      </c>
    </row>
    <row r="3319" spans="1:23" x14ac:dyDescent="0.55000000000000004">
      <c r="A3319" s="21" t="b">
        <f>SOF[[#This Row],[RepDate]]='Monthly-Individual-Data'!A3324</f>
        <v>0</v>
      </c>
      <c r="B3319" s="21">
        <v>44621</v>
      </c>
      <c r="C3319" t="s">
        <v>230</v>
      </c>
      <c r="D3319" t="s">
        <v>168</v>
      </c>
      <c r="E3319">
        <v>97</v>
      </c>
      <c r="F3319" t="str">
        <f>INDEX(Branch[Area],MATCH(SOF[[#This Row],[Branch]],Branch[SortCode],0))</f>
        <v>South &amp; East</v>
      </c>
      <c r="G3319" t="str">
        <f>INDEX(Branch[Branch],MATCH(SOF[[#This Row],[Branch]],Branch[SortCode],0))</f>
        <v>Hypercentre</v>
      </c>
      <c r="V3319">
        <v>990632</v>
      </c>
      <c r="W3319" t="str">
        <f t="shared" si="56"/>
        <v>45632690</v>
      </c>
    </row>
    <row r="3320" spans="1:23" x14ac:dyDescent="0.55000000000000004">
      <c r="A3320" s="21" t="b">
        <f>SOF[[#This Row],[RepDate]]='Monthly-Individual-Data'!A3325</f>
        <v>0</v>
      </c>
      <c r="B3320" s="21">
        <v>44621</v>
      </c>
      <c r="C3320" t="s">
        <v>230</v>
      </c>
      <c r="D3320" t="s">
        <v>169</v>
      </c>
      <c r="E3320">
        <v>29</v>
      </c>
      <c r="F3320" t="str">
        <f>INDEX(Branch[Area],MATCH(SOF[[#This Row],[Branch]],Branch[SortCode],0))</f>
        <v>South &amp; East</v>
      </c>
      <c r="G3320" t="str">
        <f>INDEX(Branch[Branch],MATCH(SOF[[#This Row],[Branch]],Branch[SortCode],0))</f>
        <v>Hypercentre</v>
      </c>
      <c r="V3320">
        <v>990632</v>
      </c>
      <c r="W3320" t="str">
        <f t="shared" si="56"/>
        <v>45632690</v>
      </c>
    </row>
    <row r="3321" spans="1:23" x14ac:dyDescent="0.55000000000000004">
      <c r="A3321" s="21" t="b">
        <f>SOF[[#This Row],[RepDate]]='Monthly-Individual-Data'!A3326</f>
        <v>0</v>
      </c>
      <c r="B3321" s="21">
        <v>44621</v>
      </c>
      <c r="C3321" t="s">
        <v>230</v>
      </c>
      <c r="D3321" t="s">
        <v>174</v>
      </c>
      <c r="E3321">
        <v>44</v>
      </c>
      <c r="F3321" t="str">
        <f>INDEX(Branch[Area],MATCH(SOF[[#This Row],[Branch]],Branch[SortCode],0))</f>
        <v>South &amp; East</v>
      </c>
      <c r="G3321" t="str">
        <f>INDEX(Branch[Branch],MATCH(SOF[[#This Row],[Branch]],Branch[SortCode],0))</f>
        <v>Hypercentre</v>
      </c>
      <c r="V3321">
        <v>990632</v>
      </c>
      <c r="W3321" t="str">
        <f t="shared" si="56"/>
        <v>45632690</v>
      </c>
    </row>
    <row r="3322" spans="1:23" x14ac:dyDescent="0.55000000000000004">
      <c r="A3322" s="21" t="b">
        <f>SOF[[#This Row],[RepDate]]='Monthly-Individual-Data'!A3327</f>
        <v>0</v>
      </c>
      <c r="B3322" s="21">
        <v>44621</v>
      </c>
      <c r="C3322" t="s">
        <v>230</v>
      </c>
      <c r="D3322" t="s">
        <v>180</v>
      </c>
      <c r="E3322">
        <v>48</v>
      </c>
      <c r="F3322" t="str">
        <f>INDEX(Branch[Area],MATCH(SOF[[#This Row],[Branch]],Branch[SortCode],0))</f>
        <v>South &amp; East</v>
      </c>
      <c r="G3322" t="str">
        <f>INDEX(Branch[Branch],MATCH(SOF[[#This Row],[Branch]],Branch[SortCode],0))</f>
        <v>Hypercentre</v>
      </c>
      <c r="V3322">
        <v>990632</v>
      </c>
      <c r="W3322" t="str">
        <f t="shared" si="56"/>
        <v>45632690</v>
      </c>
    </row>
    <row r="3323" spans="1:23" x14ac:dyDescent="0.55000000000000004">
      <c r="A3323" s="21" t="b">
        <f>SOF[[#This Row],[RepDate]]='Monthly-Individual-Data'!A3328</f>
        <v>0</v>
      </c>
      <c r="B3323" s="21">
        <v>44621</v>
      </c>
      <c r="C3323" t="s">
        <v>230</v>
      </c>
      <c r="D3323" t="s">
        <v>181</v>
      </c>
      <c r="E3323">
        <v>140</v>
      </c>
      <c r="F3323" t="str">
        <f>INDEX(Branch[Area],MATCH(SOF[[#This Row],[Branch]],Branch[SortCode],0))</f>
        <v>South &amp; East</v>
      </c>
      <c r="G3323" t="str">
        <f>INDEX(Branch[Branch],MATCH(SOF[[#This Row],[Branch]],Branch[SortCode],0))</f>
        <v>Hypercentre</v>
      </c>
      <c r="V3323">
        <v>990632</v>
      </c>
      <c r="W3323" t="str">
        <f t="shared" si="56"/>
        <v>45632690</v>
      </c>
    </row>
    <row r="3324" spans="1:23" x14ac:dyDescent="0.55000000000000004">
      <c r="A3324" s="21" t="b">
        <f>SOF[[#This Row],[RepDate]]='Monthly-Individual-Data'!A3329</f>
        <v>0</v>
      </c>
      <c r="B3324" s="21">
        <v>44621</v>
      </c>
      <c r="C3324" t="s">
        <v>230</v>
      </c>
      <c r="D3324" t="s">
        <v>183</v>
      </c>
      <c r="E3324">
        <v>90</v>
      </c>
      <c r="F3324" t="str">
        <f>INDEX(Branch[Area],MATCH(SOF[[#This Row],[Branch]],Branch[SortCode],0))</f>
        <v>South &amp; East</v>
      </c>
      <c r="G3324" t="str">
        <f>INDEX(Branch[Branch],MATCH(SOF[[#This Row],[Branch]],Branch[SortCode],0))</f>
        <v>Hypercentre</v>
      </c>
      <c r="V3324">
        <v>990632</v>
      </c>
      <c r="W3324" t="str">
        <f t="shared" si="56"/>
        <v>45632690</v>
      </c>
    </row>
    <row r="3325" spans="1:23" x14ac:dyDescent="0.55000000000000004">
      <c r="A3325" s="21" t="b">
        <f>SOF[[#This Row],[RepDate]]='Monthly-Individual-Data'!A3330</f>
        <v>0</v>
      </c>
      <c r="B3325" s="21">
        <v>44621</v>
      </c>
      <c r="C3325" t="s">
        <v>229</v>
      </c>
      <c r="D3325" t="s">
        <v>109</v>
      </c>
      <c r="E3325">
        <v>98</v>
      </c>
      <c r="F3325" t="str">
        <f>INDEX(Branch[Area],MATCH(SOF[[#This Row],[Branch]],Branch[SortCode],0))</f>
        <v>South &amp; East</v>
      </c>
      <c r="G3325" t="str">
        <f>INDEX(Branch[Branch],MATCH(SOF[[#This Row],[Branch]],Branch[SortCode],0))</f>
        <v>Dungarvan</v>
      </c>
      <c r="V3325">
        <v>990634</v>
      </c>
      <c r="W3325" t="str">
        <f t="shared" si="56"/>
        <v>44634700</v>
      </c>
    </row>
    <row r="3326" spans="1:23" x14ac:dyDescent="0.55000000000000004">
      <c r="A3326" s="21" t="b">
        <f>SOF[[#This Row],[RepDate]]='Monthly-Individual-Data'!A3331</f>
        <v>0</v>
      </c>
      <c r="B3326" s="21">
        <v>44621</v>
      </c>
      <c r="C3326" t="s">
        <v>229</v>
      </c>
      <c r="D3326" t="s">
        <v>169</v>
      </c>
      <c r="E3326">
        <v>2</v>
      </c>
      <c r="F3326" t="str">
        <f>INDEX(Branch[Area],MATCH(SOF[[#This Row],[Branch]],Branch[SortCode],0))</f>
        <v>South &amp; East</v>
      </c>
      <c r="G3326" t="str">
        <f>INDEX(Branch[Branch],MATCH(SOF[[#This Row],[Branch]],Branch[SortCode],0))</f>
        <v>Dungarvan</v>
      </c>
      <c r="V3326">
        <v>990634</v>
      </c>
      <c r="W3326" t="str">
        <f t="shared" si="56"/>
        <v>44634700</v>
      </c>
    </row>
    <row r="3327" spans="1:23" x14ac:dyDescent="0.55000000000000004">
      <c r="A3327" s="21" t="b">
        <f>SOF[[#This Row],[RepDate]]='Monthly-Individual-Data'!A3332</f>
        <v>0</v>
      </c>
      <c r="B3327" s="21">
        <v>44621</v>
      </c>
      <c r="C3327" t="s">
        <v>229</v>
      </c>
      <c r="D3327" t="s">
        <v>171</v>
      </c>
      <c r="E3327">
        <v>20</v>
      </c>
      <c r="F3327" t="str">
        <f>INDEX(Branch[Area],MATCH(SOF[[#This Row],[Branch]],Branch[SortCode],0))</f>
        <v>South &amp; East</v>
      </c>
      <c r="G3327" t="str">
        <f>INDEX(Branch[Branch],MATCH(SOF[[#This Row],[Branch]],Branch[SortCode],0))</f>
        <v>Dungarvan</v>
      </c>
      <c r="V3327">
        <v>990634</v>
      </c>
      <c r="W3327" t="str">
        <f t="shared" si="56"/>
        <v>44634700</v>
      </c>
    </row>
    <row r="3328" spans="1:23" x14ac:dyDescent="0.55000000000000004">
      <c r="A3328" s="21" t="b">
        <f>SOF[[#This Row],[RepDate]]='Monthly-Individual-Data'!A3333</f>
        <v>0</v>
      </c>
      <c r="B3328" s="21">
        <v>44621</v>
      </c>
      <c r="C3328" t="s">
        <v>229</v>
      </c>
      <c r="D3328" t="s">
        <v>175</v>
      </c>
      <c r="E3328">
        <v>16</v>
      </c>
      <c r="F3328" t="str">
        <f>INDEX(Branch[Area],MATCH(SOF[[#This Row],[Branch]],Branch[SortCode],0))</f>
        <v>South &amp; East</v>
      </c>
      <c r="G3328" t="str">
        <f>INDEX(Branch[Branch],MATCH(SOF[[#This Row],[Branch]],Branch[SortCode],0))</f>
        <v>Dungarvan</v>
      </c>
      <c r="V3328">
        <v>990634</v>
      </c>
      <c r="W3328" t="str">
        <f t="shared" si="56"/>
        <v>44634700</v>
      </c>
    </row>
    <row r="3329" spans="1:23" x14ac:dyDescent="0.55000000000000004">
      <c r="A3329" s="21" t="b">
        <f>SOF[[#This Row],[RepDate]]='Monthly-Individual-Data'!A3334</f>
        <v>0</v>
      </c>
      <c r="B3329" s="21">
        <v>44621</v>
      </c>
      <c r="C3329" t="s">
        <v>232</v>
      </c>
      <c r="D3329" t="s">
        <v>109</v>
      </c>
      <c r="E3329">
        <v>48</v>
      </c>
      <c r="F3329" t="str">
        <f>INDEX(Branch[Area],MATCH(SOF[[#This Row],[Branch]],Branch[SortCode],0))</f>
        <v>South &amp; East</v>
      </c>
      <c r="G3329" t="str">
        <f>INDEX(Branch[Branch],MATCH(SOF[[#This Row],[Branch]],Branch[SortCode],0))</f>
        <v>Kilkenny</v>
      </c>
      <c r="V3329">
        <v>990636</v>
      </c>
      <c r="W3329" t="str">
        <f t="shared" si="56"/>
        <v>47636670</v>
      </c>
    </row>
    <row r="3330" spans="1:23" x14ac:dyDescent="0.55000000000000004">
      <c r="A3330" s="21" t="b">
        <f>SOF[[#This Row],[RepDate]]='Monthly-Individual-Data'!A3335</f>
        <v>0</v>
      </c>
      <c r="B3330" s="21">
        <v>44621</v>
      </c>
      <c r="C3330" t="s">
        <v>232</v>
      </c>
      <c r="D3330" t="s">
        <v>168</v>
      </c>
      <c r="E3330">
        <v>39</v>
      </c>
      <c r="F3330" t="str">
        <f>INDEX(Branch[Area],MATCH(SOF[[#This Row],[Branch]],Branch[SortCode],0))</f>
        <v>South &amp; East</v>
      </c>
      <c r="G3330" t="str">
        <f>INDEX(Branch[Branch],MATCH(SOF[[#This Row],[Branch]],Branch[SortCode],0))</f>
        <v>Kilkenny</v>
      </c>
      <c r="V3330">
        <v>990636</v>
      </c>
      <c r="W3330" t="str">
        <f t="shared" si="56"/>
        <v>47636670</v>
      </c>
    </row>
    <row r="3331" spans="1:23" x14ac:dyDescent="0.55000000000000004">
      <c r="A3331" s="21" t="b">
        <f>SOF[[#This Row],[RepDate]]='Monthly-Individual-Data'!A3336</f>
        <v>0</v>
      </c>
      <c r="B3331" s="21">
        <v>44621</v>
      </c>
      <c r="C3331" t="s">
        <v>232</v>
      </c>
      <c r="D3331" t="s">
        <v>169</v>
      </c>
      <c r="E3331">
        <v>2</v>
      </c>
      <c r="F3331" t="str">
        <f>INDEX(Branch[Area],MATCH(SOF[[#This Row],[Branch]],Branch[SortCode],0))</f>
        <v>South &amp; East</v>
      </c>
      <c r="G3331" t="str">
        <f>INDEX(Branch[Branch],MATCH(SOF[[#This Row],[Branch]],Branch[SortCode],0))</f>
        <v>Kilkenny</v>
      </c>
      <c r="V3331">
        <v>990636</v>
      </c>
      <c r="W3331" t="str">
        <f t="shared" ref="W3331:W3394" si="57">VLOOKUP(V3331,R:S,2,0)</f>
        <v>47636670</v>
      </c>
    </row>
    <row r="3332" spans="1:23" x14ac:dyDescent="0.55000000000000004">
      <c r="A3332" s="21" t="b">
        <f>SOF[[#This Row],[RepDate]]='Monthly-Individual-Data'!A3337</f>
        <v>0</v>
      </c>
      <c r="B3332" s="21">
        <v>44621</v>
      </c>
      <c r="C3332" t="s">
        <v>232</v>
      </c>
      <c r="D3332" t="s">
        <v>174</v>
      </c>
      <c r="E3332">
        <v>53</v>
      </c>
      <c r="F3332" t="str">
        <f>INDEX(Branch[Area],MATCH(SOF[[#This Row],[Branch]],Branch[SortCode],0))</f>
        <v>South &amp; East</v>
      </c>
      <c r="G3332" t="str">
        <f>INDEX(Branch[Branch],MATCH(SOF[[#This Row],[Branch]],Branch[SortCode],0))</f>
        <v>Kilkenny</v>
      </c>
      <c r="V3332">
        <v>990636</v>
      </c>
      <c r="W3332" t="str">
        <f t="shared" si="57"/>
        <v>47636670</v>
      </c>
    </row>
    <row r="3333" spans="1:23" x14ac:dyDescent="0.55000000000000004">
      <c r="A3333" s="21" t="b">
        <f>SOF[[#This Row],[RepDate]]='Monthly-Individual-Data'!A3338</f>
        <v>0</v>
      </c>
      <c r="B3333" s="21">
        <v>44621</v>
      </c>
      <c r="C3333" t="s">
        <v>241</v>
      </c>
      <c r="D3333" t="s">
        <v>109</v>
      </c>
      <c r="E3333">
        <v>140</v>
      </c>
      <c r="F3333" t="str">
        <f>INDEX(Branch[Area],MATCH(SOF[[#This Row],[Branch]],Branch[SortCode],0))</f>
        <v>South &amp; East</v>
      </c>
      <c r="G3333" t="str">
        <f>INDEX(Branch[Branch],MATCH(SOF[[#This Row],[Branch]],Branch[SortCode],0))</f>
        <v>New Ross</v>
      </c>
      <c r="V3333">
        <v>990637</v>
      </c>
      <c r="W3333" t="str">
        <f t="shared" si="57"/>
        <v>56637580</v>
      </c>
    </row>
    <row r="3334" spans="1:23" x14ac:dyDescent="0.55000000000000004">
      <c r="A3334" s="21" t="b">
        <f>SOF[[#This Row],[RepDate]]='Monthly-Individual-Data'!A3339</f>
        <v>0</v>
      </c>
      <c r="B3334" s="21">
        <v>44621</v>
      </c>
      <c r="C3334" t="s">
        <v>234</v>
      </c>
      <c r="D3334" t="s">
        <v>109</v>
      </c>
      <c r="E3334">
        <v>122</v>
      </c>
      <c r="F3334" t="str">
        <f>INDEX(Branch[Area],MATCH(SOF[[#This Row],[Branch]],Branch[SortCode],0))</f>
        <v>South &amp; East</v>
      </c>
      <c r="G3334" t="str">
        <f>INDEX(Branch[Branch],MATCH(SOF[[#This Row],[Branch]],Branch[SortCode],0))</f>
        <v>Carlow</v>
      </c>
      <c r="V3334">
        <v>990638</v>
      </c>
      <c r="W3334" t="str">
        <f t="shared" si="57"/>
        <v>49638650</v>
      </c>
    </row>
    <row r="3335" spans="1:23" x14ac:dyDescent="0.55000000000000004">
      <c r="A3335" s="21" t="b">
        <f>SOF[[#This Row],[RepDate]]='Monthly-Individual-Data'!A3340</f>
        <v>0</v>
      </c>
      <c r="B3335" s="21">
        <v>44621</v>
      </c>
      <c r="C3335" t="s">
        <v>234</v>
      </c>
      <c r="D3335" t="s">
        <v>169</v>
      </c>
      <c r="E3335">
        <v>13</v>
      </c>
      <c r="F3335" t="str">
        <f>INDEX(Branch[Area],MATCH(SOF[[#This Row],[Branch]],Branch[SortCode],0))</f>
        <v>South &amp; East</v>
      </c>
      <c r="G3335" t="str">
        <f>INDEX(Branch[Branch],MATCH(SOF[[#This Row],[Branch]],Branch[SortCode],0))</f>
        <v>Carlow</v>
      </c>
      <c r="V3335">
        <v>990638</v>
      </c>
      <c r="W3335" t="str">
        <f t="shared" si="57"/>
        <v>49638650</v>
      </c>
    </row>
    <row r="3336" spans="1:23" x14ac:dyDescent="0.55000000000000004">
      <c r="A3336" s="21" t="b">
        <f>SOF[[#This Row],[RepDate]]='Monthly-Individual-Data'!A3341</f>
        <v>0</v>
      </c>
      <c r="B3336" s="21">
        <v>44621</v>
      </c>
      <c r="C3336" t="s">
        <v>242</v>
      </c>
      <c r="D3336" t="s">
        <v>109</v>
      </c>
      <c r="E3336">
        <v>41</v>
      </c>
      <c r="F3336" t="str">
        <f>INDEX(Branch[Area],MATCH(SOF[[#This Row],[Branch]],Branch[SortCode],0))</f>
        <v>South &amp; East</v>
      </c>
      <c r="G3336" t="str">
        <f>INDEX(Branch[Branch],MATCH(SOF[[#This Row],[Branch]],Branch[SortCode],0))</f>
        <v>Wexford</v>
      </c>
      <c r="V3336">
        <v>990639</v>
      </c>
      <c r="W3336" t="str">
        <f t="shared" si="57"/>
        <v>57639570</v>
      </c>
    </row>
    <row r="3337" spans="1:23" x14ac:dyDescent="0.55000000000000004">
      <c r="A3337" s="21" t="b">
        <f>SOF[[#This Row],[RepDate]]='Monthly-Individual-Data'!A3342</f>
        <v>0</v>
      </c>
      <c r="B3337" s="21">
        <v>44621</v>
      </c>
      <c r="C3337" t="s">
        <v>242</v>
      </c>
      <c r="D3337" t="s">
        <v>168</v>
      </c>
      <c r="E3337">
        <v>104</v>
      </c>
      <c r="F3337" t="str">
        <f>INDEX(Branch[Area],MATCH(SOF[[#This Row],[Branch]],Branch[SortCode],0))</f>
        <v>South &amp; East</v>
      </c>
      <c r="G3337" t="str">
        <f>INDEX(Branch[Branch],MATCH(SOF[[#This Row],[Branch]],Branch[SortCode],0))</f>
        <v>Wexford</v>
      </c>
      <c r="V3337">
        <v>990639</v>
      </c>
      <c r="W3337" t="str">
        <f t="shared" si="57"/>
        <v>57639570</v>
      </c>
    </row>
    <row r="3338" spans="1:23" x14ac:dyDescent="0.55000000000000004">
      <c r="A3338" s="21" t="b">
        <f>SOF[[#This Row],[RepDate]]='Monthly-Individual-Data'!A3343</f>
        <v>0</v>
      </c>
      <c r="B3338" s="21">
        <v>44621</v>
      </c>
      <c r="C3338" t="s">
        <v>242</v>
      </c>
      <c r="D3338" t="s">
        <v>169</v>
      </c>
      <c r="E3338">
        <v>7</v>
      </c>
      <c r="F3338" t="str">
        <f>INDEX(Branch[Area],MATCH(SOF[[#This Row],[Branch]],Branch[SortCode],0))</f>
        <v>South &amp; East</v>
      </c>
      <c r="G3338" t="str">
        <f>INDEX(Branch[Branch],MATCH(SOF[[#This Row],[Branch]],Branch[SortCode],0))</f>
        <v>Wexford</v>
      </c>
      <c r="V3338">
        <v>990639</v>
      </c>
      <c r="W3338" t="str">
        <f t="shared" si="57"/>
        <v>57639570</v>
      </c>
    </row>
    <row r="3339" spans="1:23" x14ac:dyDescent="0.55000000000000004">
      <c r="A3339" s="21" t="b">
        <f>SOF[[#This Row],[RepDate]]='Monthly-Individual-Data'!A3344</f>
        <v>0</v>
      </c>
      <c r="B3339" s="21">
        <v>44621</v>
      </c>
      <c r="C3339" t="s">
        <v>242</v>
      </c>
      <c r="D3339" t="s">
        <v>174</v>
      </c>
      <c r="E3339">
        <v>147</v>
      </c>
      <c r="F3339" t="str">
        <f>INDEX(Branch[Area],MATCH(SOF[[#This Row],[Branch]],Branch[SortCode],0))</f>
        <v>South &amp; East</v>
      </c>
      <c r="G3339" t="str">
        <f>INDEX(Branch[Branch],MATCH(SOF[[#This Row],[Branch]],Branch[SortCode],0))</f>
        <v>Wexford</v>
      </c>
      <c r="V3339">
        <v>990639</v>
      </c>
      <c r="W3339" t="str">
        <f t="shared" si="57"/>
        <v>57639570</v>
      </c>
    </row>
    <row r="3340" spans="1:23" x14ac:dyDescent="0.55000000000000004">
      <c r="A3340" s="21" t="b">
        <f>SOF[[#This Row],[RepDate]]='Monthly-Individual-Data'!A3345</f>
        <v>0</v>
      </c>
      <c r="B3340" s="21">
        <v>44621</v>
      </c>
      <c r="C3340" t="s">
        <v>242</v>
      </c>
      <c r="D3340" t="s">
        <v>175</v>
      </c>
      <c r="E3340">
        <v>1</v>
      </c>
      <c r="F3340" t="str">
        <f>INDEX(Branch[Area],MATCH(SOF[[#This Row],[Branch]],Branch[SortCode],0))</f>
        <v>South &amp; East</v>
      </c>
      <c r="G3340" t="str">
        <f>INDEX(Branch[Branch],MATCH(SOF[[#This Row],[Branch]],Branch[SortCode],0))</f>
        <v>Wexford</v>
      </c>
      <c r="V3340">
        <v>990639</v>
      </c>
      <c r="W3340" t="str">
        <f t="shared" si="57"/>
        <v>57639570</v>
      </c>
    </row>
    <row r="3341" spans="1:23" x14ac:dyDescent="0.55000000000000004">
      <c r="A3341" s="21" t="b">
        <f>SOF[[#This Row],[RepDate]]='Monthly-Individual-Data'!A3346</f>
        <v>0</v>
      </c>
      <c r="B3341" s="21">
        <v>44621</v>
      </c>
      <c r="C3341" t="s">
        <v>227</v>
      </c>
      <c r="D3341" t="s">
        <v>109</v>
      </c>
      <c r="E3341">
        <v>157</v>
      </c>
      <c r="F3341" t="str">
        <f>INDEX(Branch[Area],MATCH(SOF[[#This Row],[Branch]],Branch[SortCode],0))</f>
        <v>South &amp; East</v>
      </c>
      <c r="G3341" t="str">
        <f>INDEX(Branch[Branch],MATCH(SOF[[#This Row],[Branch]],Branch[SortCode],0))</f>
        <v>Ardkeen</v>
      </c>
      <c r="V3341">
        <v>990647</v>
      </c>
      <c r="W3341" t="str">
        <f t="shared" si="57"/>
        <v>42647720</v>
      </c>
    </row>
    <row r="3342" spans="1:23" x14ac:dyDescent="0.55000000000000004">
      <c r="A3342" s="21" t="b">
        <f>SOF[[#This Row],[RepDate]]='Monthly-Individual-Data'!A3347</f>
        <v>0</v>
      </c>
      <c r="B3342" s="21">
        <v>44621</v>
      </c>
      <c r="C3342" t="s">
        <v>227</v>
      </c>
      <c r="D3342" t="s">
        <v>169</v>
      </c>
      <c r="E3342">
        <v>11</v>
      </c>
      <c r="F3342" t="str">
        <f>INDEX(Branch[Area],MATCH(SOF[[#This Row],[Branch]],Branch[SortCode],0))</f>
        <v>South &amp; East</v>
      </c>
      <c r="G3342" t="str">
        <f>INDEX(Branch[Branch],MATCH(SOF[[#This Row],[Branch]],Branch[SortCode],0))</f>
        <v>Ardkeen</v>
      </c>
      <c r="V3342">
        <v>990647</v>
      </c>
      <c r="W3342" t="str">
        <f t="shared" si="57"/>
        <v>42647720</v>
      </c>
    </row>
    <row r="3343" spans="1:23" x14ac:dyDescent="0.55000000000000004">
      <c r="A3343" s="21" t="b">
        <f>SOF[[#This Row],[RepDate]]='Monthly-Individual-Data'!A3348</f>
        <v>0</v>
      </c>
      <c r="B3343" s="21">
        <v>44621</v>
      </c>
      <c r="C3343" t="s">
        <v>244</v>
      </c>
      <c r="D3343" t="s">
        <v>109</v>
      </c>
      <c r="E3343">
        <v>110</v>
      </c>
      <c r="F3343" t="str">
        <f>INDEX(Branch[Area],MATCH(SOF[[#This Row],[Branch]],Branch[SortCode],0))</f>
        <v>South &amp; East</v>
      </c>
      <c r="G3343" t="str">
        <f>INDEX(Branch[Branch],MATCH(SOF[[#This Row],[Branch]],Branch[SortCode],0))</f>
        <v>Gorey</v>
      </c>
      <c r="V3343">
        <v>990665</v>
      </c>
      <c r="W3343" t="str">
        <f t="shared" si="57"/>
        <v>59665550</v>
      </c>
    </row>
    <row r="3344" spans="1:23" x14ac:dyDescent="0.55000000000000004">
      <c r="A3344" s="21" t="b">
        <f>SOF[[#This Row],[RepDate]]='Monthly-Individual-Data'!A3349</f>
        <v>0</v>
      </c>
      <c r="B3344" s="21">
        <v>44621</v>
      </c>
      <c r="C3344" t="s">
        <v>244</v>
      </c>
      <c r="D3344" t="s">
        <v>169</v>
      </c>
      <c r="E3344">
        <v>70</v>
      </c>
      <c r="F3344" t="str">
        <f>INDEX(Branch[Area],MATCH(SOF[[#This Row],[Branch]],Branch[SortCode],0))</f>
        <v>South &amp; East</v>
      </c>
      <c r="G3344" t="str">
        <f>INDEX(Branch[Branch],MATCH(SOF[[#This Row],[Branch]],Branch[SortCode],0))</f>
        <v>Gorey</v>
      </c>
      <c r="V3344">
        <v>990665</v>
      </c>
      <c r="W3344" t="str">
        <f t="shared" si="57"/>
        <v>59665550</v>
      </c>
    </row>
    <row r="3345" spans="1:23" x14ac:dyDescent="0.55000000000000004">
      <c r="A3345" s="21" t="b">
        <f>SOF[[#This Row],[RepDate]]='Monthly-Individual-Data'!A3350</f>
        <v>0</v>
      </c>
      <c r="B3345" s="21">
        <v>44621</v>
      </c>
      <c r="C3345" t="s">
        <v>262</v>
      </c>
      <c r="D3345" t="s">
        <v>109</v>
      </c>
      <c r="E3345">
        <v>32</v>
      </c>
      <c r="F3345" t="str">
        <f>INDEX(Branch[Area],MATCH(SOF[[#This Row],[Branch]],Branch[SortCode],0))</f>
        <v>South &amp; East</v>
      </c>
      <c r="G3345" t="str">
        <f>INDEX(Branch[Branch],MATCH(SOF[[#This Row],[Branch]],Branch[SortCode],0))</f>
        <v>Patrick Street</v>
      </c>
      <c r="V3345">
        <v>990703</v>
      </c>
      <c r="W3345" t="str">
        <f t="shared" si="57"/>
        <v>77703370</v>
      </c>
    </row>
    <row r="3346" spans="1:23" x14ac:dyDescent="0.55000000000000004">
      <c r="A3346" s="21" t="b">
        <f>SOF[[#This Row],[RepDate]]='Monthly-Individual-Data'!A3351</f>
        <v>0</v>
      </c>
      <c r="B3346" s="21">
        <v>44621</v>
      </c>
      <c r="C3346" t="s">
        <v>262</v>
      </c>
      <c r="D3346" t="s">
        <v>169</v>
      </c>
      <c r="E3346">
        <v>61</v>
      </c>
      <c r="F3346" t="str">
        <f>INDEX(Branch[Area],MATCH(SOF[[#This Row],[Branch]],Branch[SortCode],0))</f>
        <v>South &amp; East</v>
      </c>
      <c r="G3346" t="str">
        <f>INDEX(Branch[Branch],MATCH(SOF[[#This Row],[Branch]],Branch[SortCode],0))</f>
        <v>Patrick Street</v>
      </c>
      <c r="V3346">
        <v>990703</v>
      </c>
      <c r="W3346" t="str">
        <f t="shared" si="57"/>
        <v>77703370</v>
      </c>
    </row>
    <row r="3347" spans="1:23" x14ac:dyDescent="0.55000000000000004">
      <c r="A3347" s="21" t="b">
        <f>SOF[[#This Row],[RepDate]]='Monthly-Individual-Data'!A3352</f>
        <v>0</v>
      </c>
      <c r="B3347" s="21">
        <v>44621</v>
      </c>
      <c r="C3347" t="s">
        <v>262</v>
      </c>
      <c r="D3347" t="s">
        <v>171</v>
      </c>
      <c r="E3347">
        <v>1</v>
      </c>
      <c r="F3347" t="str">
        <f>INDEX(Branch[Area],MATCH(SOF[[#This Row],[Branch]],Branch[SortCode],0))</f>
        <v>South &amp; East</v>
      </c>
      <c r="G3347" t="str">
        <f>INDEX(Branch[Branch],MATCH(SOF[[#This Row],[Branch]],Branch[SortCode],0))</f>
        <v>Patrick Street</v>
      </c>
      <c r="V3347">
        <v>990703</v>
      </c>
      <c r="W3347" t="str">
        <f t="shared" si="57"/>
        <v>77703370</v>
      </c>
    </row>
    <row r="3348" spans="1:23" x14ac:dyDescent="0.55000000000000004">
      <c r="A3348" s="21" t="b">
        <f>SOF[[#This Row],[RepDate]]='Monthly-Individual-Data'!A3353</f>
        <v>0</v>
      </c>
      <c r="B3348" s="21">
        <v>44621</v>
      </c>
      <c r="C3348" t="s">
        <v>262</v>
      </c>
      <c r="D3348" t="s">
        <v>174</v>
      </c>
      <c r="E3348">
        <v>24</v>
      </c>
      <c r="F3348" t="str">
        <f>INDEX(Branch[Area],MATCH(SOF[[#This Row],[Branch]],Branch[SortCode],0))</f>
        <v>South &amp; East</v>
      </c>
      <c r="G3348" t="str">
        <f>INDEX(Branch[Branch],MATCH(SOF[[#This Row],[Branch]],Branch[SortCode],0))</f>
        <v>Patrick Street</v>
      </c>
      <c r="V3348">
        <v>990703</v>
      </c>
      <c r="W3348" t="str">
        <f t="shared" si="57"/>
        <v>77703370</v>
      </c>
    </row>
    <row r="3349" spans="1:23" x14ac:dyDescent="0.55000000000000004">
      <c r="A3349" s="21" t="b">
        <f>SOF[[#This Row],[RepDate]]='Monthly-Individual-Data'!A3354</f>
        <v>0</v>
      </c>
      <c r="B3349" s="21">
        <v>44621</v>
      </c>
      <c r="C3349" t="s">
        <v>262</v>
      </c>
      <c r="D3349" t="s">
        <v>175</v>
      </c>
      <c r="E3349">
        <v>68</v>
      </c>
      <c r="F3349" t="str">
        <f>INDEX(Branch[Area],MATCH(SOF[[#This Row],[Branch]],Branch[SortCode],0))</f>
        <v>South &amp; East</v>
      </c>
      <c r="G3349" t="str">
        <f>INDEX(Branch[Branch],MATCH(SOF[[#This Row],[Branch]],Branch[SortCode],0))</f>
        <v>Patrick Street</v>
      </c>
      <c r="V3349">
        <v>990703</v>
      </c>
      <c r="W3349" t="str">
        <f t="shared" si="57"/>
        <v>77703370</v>
      </c>
    </row>
    <row r="3350" spans="1:23" x14ac:dyDescent="0.55000000000000004">
      <c r="A3350" s="21" t="b">
        <f>SOF[[#This Row],[RepDate]]='Monthly-Individual-Data'!A3355</f>
        <v>0</v>
      </c>
      <c r="B3350" s="21">
        <v>44621</v>
      </c>
      <c r="C3350" t="s">
        <v>262</v>
      </c>
      <c r="D3350" t="s">
        <v>185</v>
      </c>
      <c r="E3350">
        <v>104</v>
      </c>
      <c r="F3350" t="str">
        <f>INDEX(Branch[Area],MATCH(SOF[[#This Row],[Branch]],Branch[SortCode],0))</f>
        <v>South &amp; East</v>
      </c>
      <c r="G3350" t="str">
        <f>INDEX(Branch[Branch],MATCH(SOF[[#This Row],[Branch]],Branch[SortCode],0))</f>
        <v>Patrick Street</v>
      </c>
      <c r="V3350">
        <v>990703</v>
      </c>
      <c r="W3350" t="str">
        <f t="shared" si="57"/>
        <v>77703370</v>
      </c>
    </row>
    <row r="3351" spans="1:23" x14ac:dyDescent="0.55000000000000004">
      <c r="A3351" s="21" t="b">
        <f>SOF[[#This Row],[RepDate]]='Monthly-Individual-Data'!A3356</f>
        <v>0</v>
      </c>
      <c r="B3351" s="21">
        <v>44621</v>
      </c>
      <c r="C3351" t="s">
        <v>250</v>
      </c>
      <c r="D3351" t="s">
        <v>109</v>
      </c>
      <c r="E3351">
        <v>96</v>
      </c>
      <c r="F3351" t="str">
        <f>INDEX(Branch[Area],MATCH(SOF[[#This Row],[Branch]],Branch[SortCode],0))</f>
        <v>South &amp; East</v>
      </c>
      <c r="G3351" t="str">
        <f>INDEX(Branch[Branch],MATCH(SOF[[#This Row],[Branch]],Branch[SortCode],0))</f>
        <v>Midleton</v>
      </c>
      <c r="V3351">
        <v>990705</v>
      </c>
      <c r="W3351" t="str">
        <f t="shared" si="57"/>
        <v>65705490</v>
      </c>
    </row>
    <row r="3352" spans="1:23" x14ac:dyDescent="0.55000000000000004">
      <c r="A3352" s="21" t="b">
        <f>SOF[[#This Row],[RepDate]]='Monthly-Individual-Data'!A3357</f>
        <v>0</v>
      </c>
      <c r="B3352" s="21">
        <v>44621</v>
      </c>
      <c r="C3352" t="s">
        <v>250</v>
      </c>
      <c r="D3352" t="s">
        <v>168</v>
      </c>
      <c r="E3352">
        <v>49</v>
      </c>
      <c r="F3352" t="str">
        <f>INDEX(Branch[Area],MATCH(SOF[[#This Row],[Branch]],Branch[SortCode],0))</f>
        <v>South &amp; East</v>
      </c>
      <c r="G3352" t="str">
        <f>INDEX(Branch[Branch],MATCH(SOF[[#This Row],[Branch]],Branch[SortCode],0))</f>
        <v>Midleton</v>
      </c>
      <c r="V3352">
        <v>990705</v>
      </c>
      <c r="W3352" t="str">
        <f t="shared" si="57"/>
        <v>65705490</v>
      </c>
    </row>
    <row r="3353" spans="1:23" x14ac:dyDescent="0.55000000000000004">
      <c r="A3353" s="21" t="b">
        <f>SOF[[#This Row],[RepDate]]='Monthly-Individual-Data'!A3358</f>
        <v>0</v>
      </c>
      <c r="B3353" s="21">
        <v>44621</v>
      </c>
      <c r="C3353" t="s">
        <v>250</v>
      </c>
      <c r="D3353" t="s">
        <v>169</v>
      </c>
      <c r="E3353">
        <v>102</v>
      </c>
      <c r="F3353" t="str">
        <f>INDEX(Branch[Area],MATCH(SOF[[#This Row],[Branch]],Branch[SortCode],0))</f>
        <v>South &amp; East</v>
      </c>
      <c r="G3353" t="str">
        <f>INDEX(Branch[Branch],MATCH(SOF[[#This Row],[Branch]],Branch[SortCode],0))</f>
        <v>Midleton</v>
      </c>
      <c r="V3353">
        <v>990705</v>
      </c>
      <c r="W3353" t="str">
        <f t="shared" si="57"/>
        <v>65705490</v>
      </c>
    </row>
    <row r="3354" spans="1:23" x14ac:dyDescent="0.55000000000000004">
      <c r="A3354" s="21" t="b">
        <f>SOF[[#This Row],[RepDate]]='Monthly-Individual-Data'!A3359</f>
        <v>0</v>
      </c>
      <c r="B3354" s="21">
        <v>44621</v>
      </c>
      <c r="C3354" t="s">
        <v>250</v>
      </c>
      <c r="D3354" t="s">
        <v>171</v>
      </c>
      <c r="E3354">
        <v>16</v>
      </c>
      <c r="F3354" t="str">
        <f>INDEX(Branch[Area],MATCH(SOF[[#This Row],[Branch]],Branch[SortCode],0))</f>
        <v>South &amp; East</v>
      </c>
      <c r="G3354" t="str">
        <f>INDEX(Branch[Branch],MATCH(SOF[[#This Row],[Branch]],Branch[SortCode],0))</f>
        <v>Midleton</v>
      </c>
      <c r="V3354">
        <v>990705</v>
      </c>
      <c r="W3354" t="str">
        <f t="shared" si="57"/>
        <v>65705490</v>
      </c>
    </row>
    <row r="3355" spans="1:23" x14ac:dyDescent="0.55000000000000004">
      <c r="A3355" s="21" t="b">
        <f>SOF[[#This Row],[RepDate]]='Monthly-Individual-Data'!A3360</f>
        <v>0</v>
      </c>
      <c r="B3355" s="21">
        <v>44621</v>
      </c>
      <c r="C3355" t="s">
        <v>250</v>
      </c>
      <c r="D3355" t="s">
        <v>172</v>
      </c>
      <c r="E3355">
        <v>90</v>
      </c>
      <c r="F3355" t="str">
        <f>INDEX(Branch[Area],MATCH(SOF[[#This Row],[Branch]],Branch[SortCode],0))</f>
        <v>South &amp; East</v>
      </c>
      <c r="G3355" t="str">
        <f>INDEX(Branch[Branch],MATCH(SOF[[#This Row],[Branch]],Branch[SortCode],0))</f>
        <v>Midleton</v>
      </c>
      <c r="V3355">
        <v>990705</v>
      </c>
      <c r="W3355" t="str">
        <f t="shared" si="57"/>
        <v>65705490</v>
      </c>
    </row>
    <row r="3356" spans="1:23" x14ac:dyDescent="0.55000000000000004">
      <c r="A3356" s="21" t="b">
        <f>SOF[[#This Row],[RepDate]]='Monthly-Individual-Data'!A3361</f>
        <v>0</v>
      </c>
      <c r="B3356" s="21">
        <v>44621</v>
      </c>
      <c r="C3356" t="s">
        <v>250</v>
      </c>
      <c r="D3356" t="s">
        <v>174</v>
      </c>
      <c r="E3356">
        <v>151</v>
      </c>
      <c r="F3356" t="str">
        <f>INDEX(Branch[Area],MATCH(SOF[[#This Row],[Branch]],Branch[SortCode],0))</f>
        <v>South &amp; East</v>
      </c>
      <c r="G3356" t="str">
        <f>INDEX(Branch[Branch],MATCH(SOF[[#This Row],[Branch]],Branch[SortCode],0))</f>
        <v>Midleton</v>
      </c>
      <c r="V3356">
        <v>990705</v>
      </c>
      <c r="W3356" t="str">
        <f t="shared" si="57"/>
        <v>65705490</v>
      </c>
    </row>
    <row r="3357" spans="1:23" x14ac:dyDescent="0.55000000000000004">
      <c r="A3357" s="21" t="b">
        <f>SOF[[#This Row],[RepDate]]='Monthly-Individual-Data'!A3362</f>
        <v>0</v>
      </c>
      <c r="B3357" s="21">
        <v>44621</v>
      </c>
      <c r="C3357" t="s">
        <v>250</v>
      </c>
      <c r="D3357" t="s">
        <v>175</v>
      </c>
      <c r="E3357">
        <v>136</v>
      </c>
      <c r="F3357" t="str">
        <f>INDEX(Branch[Area],MATCH(SOF[[#This Row],[Branch]],Branch[SortCode],0))</f>
        <v>South &amp; East</v>
      </c>
      <c r="G3357" t="str">
        <f>INDEX(Branch[Branch],MATCH(SOF[[#This Row],[Branch]],Branch[SortCode],0))</f>
        <v>Midleton</v>
      </c>
      <c r="V3357">
        <v>990705</v>
      </c>
      <c r="W3357" t="str">
        <f t="shared" si="57"/>
        <v>65705490</v>
      </c>
    </row>
    <row r="3358" spans="1:23" x14ac:dyDescent="0.55000000000000004">
      <c r="A3358" s="21" t="b">
        <f>SOF[[#This Row],[RepDate]]='Monthly-Individual-Data'!A3363</f>
        <v>0</v>
      </c>
      <c r="B3358" s="21">
        <v>44621</v>
      </c>
      <c r="C3358" t="s">
        <v>250</v>
      </c>
      <c r="D3358" t="s">
        <v>176</v>
      </c>
      <c r="E3358">
        <v>68</v>
      </c>
      <c r="F3358" t="str">
        <f>INDEX(Branch[Area],MATCH(SOF[[#This Row],[Branch]],Branch[SortCode],0))</f>
        <v>South &amp; East</v>
      </c>
      <c r="G3358" t="str">
        <f>INDEX(Branch[Branch],MATCH(SOF[[#This Row],[Branch]],Branch[SortCode],0))</f>
        <v>Midleton</v>
      </c>
      <c r="V3358">
        <v>990705</v>
      </c>
      <c r="W3358" t="str">
        <f t="shared" si="57"/>
        <v>65705490</v>
      </c>
    </row>
    <row r="3359" spans="1:23" x14ac:dyDescent="0.55000000000000004">
      <c r="A3359" s="21" t="b">
        <f>SOF[[#This Row],[RepDate]]='Monthly-Individual-Data'!A3364</f>
        <v>0</v>
      </c>
      <c r="B3359" s="21">
        <v>44621</v>
      </c>
      <c r="C3359" t="s">
        <v>250</v>
      </c>
      <c r="D3359" t="s">
        <v>184</v>
      </c>
      <c r="E3359">
        <v>67</v>
      </c>
      <c r="F3359" t="str">
        <f>INDEX(Branch[Area],MATCH(SOF[[#This Row],[Branch]],Branch[SortCode],0))</f>
        <v>South &amp; East</v>
      </c>
      <c r="G3359" t="str">
        <f>INDEX(Branch[Branch],MATCH(SOF[[#This Row],[Branch]],Branch[SortCode],0))</f>
        <v>Midleton</v>
      </c>
      <c r="V3359">
        <v>990705</v>
      </c>
      <c r="W3359" t="str">
        <f t="shared" si="57"/>
        <v>65705490</v>
      </c>
    </row>
    <row r="3360" spans="1:23" x14ac:dyDescent="0.55000000000000004">
      <c r="A3360" s="21" t="b">
        <f>SOF[[#This Row],[RepDate]]='Monthly-Individual-Data'!A3365</f>
        <v>0</v>
      </c>
      <c r="B3360" s="21">
        <v>44621</v>
      </c>
      <c r="C3360" t="s">
        <v>247</v>
      </c>
      <c r="D3360" t="s">
        <v>109</v>
      </c>
      <c r="E3360">
        <v>16</v>
      </c>
      <c r="F3360" t="str">
        <f>INDEX(Branch[Area],MATCH(SOF[[#This Row],[Branch]],Branch[SortCode],0))</f>
        <v>South &amp; East</v>
      </c>
      <c r="G3360" t="str">
        <f>INDEX(Branch[Branch],MATCH(SOF[[#This Row],[Branch]],Branch[SortCode],0))</f>
        <v>Douglas</v>
      </c>
      <c r="V3360">
        <v>990706</v>
      </c>
      <c r="W3360" t="str">
        <f t="shared" si="57"/>
        <v>62706520</v>
      </c>
    </row>
    <row r="3361" spans="1:23" x14ac:dyDescent="0.55000000000000004">
      <c r="A3361" s="21" t="b">
        <f>SOF[[#This Row],[RepDate]]='Monthly-Individual-Data'!A3366</f>
        <v>0</v>
      </c>
      <c r="B3361" s="21">
        <v>44621</v>
      </c>
      <c r="C3361" t="s">
        <v>247</v>
      </c>
      <c r="D3361" t="s">
        <v>168</v>
      </c>
      <c r="E3361">
        <v>113</v>
      </c>
      <c r="F3361" t="str">
        <f>INDEX(Branch[Area],MATCH(SOF[[#This Row],[Branch]],Branch[SortCode],0))</f>
        <v>South &amp; East</v>
      </c>
      <c r="G3361" t="str">
        <f>INDEX(Branch[Branch],MATCH(SOF[[#This Row],[Branch]],Branch[SortCode],0))</f>
        <v>Douglas</v>
      </c>
      <c r="V3361">
        <v>990706</v>
      </c>
      <c r="W3361" t="str">
        <f t="shared" si="57"/>
        <v>62706520</v>
      </c>
    </row>
    <row r="3362" spans="1:23" x14ac:dyDescent="0.55000000000000004">
      <c r="A3362" s="21" t="b">
        <f>SOF[[#This Row],[RepDate]]='Monthly-Individual-Data'!A3367</f>
        <v>0</v>
      </c>
      <c r="B3362" s="21">
        <v>44621</v>
      </c>
      <c r="C3362" t="s">
        <v>247</v>
      </c>
      <c r="D3362" t="s">
        <v>169</v>
      </c>
      <c r="E3362">
        <v>68</v>
      </c>
      <c r="F3362" t="str">
        <f>INDEX(Branch[Area],MATCH(SOF[[#This Row],[Branch]],Branch[SortCode],0))</f>
        <v>South &amp; East</v>
      </c>
      <c r="G3362" t="str">
        <f>INDEX(Branch[Branch],MATCH(SOF[[#This Row],[Branch]],Branch[SortCode],0))</f>
        <v>Douglas</v>
      </c>
      <c r="V3362">
        <v>990706</v>
      </c>
      <c r="W3362" t="str">
        <f t="shared" si="57"/>
        <v>62706520</v>
      </c>
    </row>
    <row r="3363" spans="1:23" x14ac:dyDescent="0.55000000000000004">
      <c r="A3363" s="21" t="b">
        <f>SOF[[#This Row],[RepDate]]='Monthly-Individual-Data'!A3368</f>
        <v>0</v>
      </c>
      <c r="B3363" s="21">
        <v>44621</v>
      </c>
      <c r="C3363" t="s">
        <v>247</v>
      </c>
      <c r="D3363" t="s">
        <v>171</v>
      </c>
      <c r="E3363">
        <v>159</v>
      </c>
      <c r="F3363" t="str">
        <f>INDEX(Branch[Area],MATCH(SOF[[#This Row],[Branch]],Branch[SortCode],0))</f>
        <v>South &amp; East</v>
      </c>
      <c r="G3363" t="str">
        <f>INDEX(Branch[Branch],MATCH(SOF[[#This Row],[Branch]],Branch[SortCode],0))</f>
        <v>Douglas</v>
      </c>
      <c r="V3363">
        <v>990706</v>
      </c>
      <c r="W3363" t="str">
        <f t="shared" si="57"/>
        <v>62706520</v>
      </c>
    </row>
    <row r="3364" spans="1:23" x14ac:dyDescent="0.55000000000000004">
      <c r="A3364" s="21" t="b">
        <f>SOF[[#This Row],[RepDate]]='Monthly-Individual-Data'!A3369</f>
        <v>0</v>
      </c>
      <c r="B3364" s="21">
        <v>44621</v>
      </c>
      <c r="C3364" t="s">
        <v>247</v>
      </c>
      <c r="D3364" t="s">
        <v>174</v>
      </c>
      <c r="E3364">
        <v>25</v>
      </c>
      <c r="F3364" t="str">
        <f>INDEX(Branch[Area],MATCH(SOF[[#This Row],[Branch]],Branch[SortCode],0))</f>
        <v>South &amp; East</v>
      </c>
      <c r="G3364" t="str">
        <f>INDEX(Branch[Branch],MATCH(SOF[[#This Row],[Branch]],Branch[SortCode],0))</f>
        <v>Douglas</v>
      </c>
      <c r="V3364">
        <v>990706</v>
      </c>
      <c r="W3364" t="str">
        <f t="shared" si="57"/>
        <v>62706520</v>
      </c>
    </row>
    <row r="3365" spans="1:23" x14ac:dyDescent="0.55000000000000004">
      <c r="A3365" s="21" t="b">
        <f>SOF[[#This Row],[RepDate]]='Monthly-Individual-Data'!A3370</f>
        <v>0</v>
      </c>
      <c r="B3365" s="21">
        <v>44621</v>
      </c>
      <c r="C3365" t="s">
        <v>247</v>
      </c>
      <c r="D3365" t="s">
        <v>175</v>
      </c>
      <c r="E3365">
        <v>115</v>
      </c>
      <c r="F3365" t="str">
        <f>INDEX(Branch[Area],MATCH(SOF[[#This Row],[Branch]],Branch[SortCode],0))</f>
        <v>South &amp; East</v>
      </c>
      <c r="G3365" t="str">
        <f>INDEX(Branch[Branch],MATCH(SOF[[#This Row],[Branch]],Branch[SortCode],0))</f>
        <v>Douglas</v>
      </c>
      <c r="V3365">
        <v>990706</v>
      </c>
      <c r="W3365" t="str">
        <f t="shared" si="57"/>
        <v>62706520</v>
      </c>
    </row>
    <row r="3366" spans="1:23" x14ac:dyDescent="0.55000000000000004">
      <c r="A3366" s="21" t="b">
        <f>SOF[[#This Row],[RepDate]]='Monthly-Individual-Data'!A3371</f>
        <v>0</v>
      </c>
      <c r="B3366" s="21">
        <v>44621</v>
      </c>
      <c r="C3366" t="s">
        <v>264</v>
      </c>
      <c r="D3366" t="s">
        <v>109</v>
      </c>
      <c r="E3366">
        <v>78</v>
      </c>
      <c r="F3366" t="str">
        <f>INDEX(Branch[Area],MATCH(SOF[[#This Row],[Branch]],Branch[SortCode],0))</f>
        <v>South &amp; East</v>
      </c>
      <c r="G3366" t="str">
        <f>INDEX(Branch[Branch],MATCH(SOF[[#This Row],[Branch]],Branch[SortCode],0))</f>
        <v>Blackpool</v>
      </c>
      <c r="V3366">
        <v>990707</v>
      </c>
      <c r="W3366" t="str">
        <f t="shared" si="57"/>
        <v>79707350</v>
      </c>
    </row>
    <row r="3367" spans="1:23" x14ac:dyDescent="0.55000000000000004">
      <c r="A3367" s="21" t="b">
        <f>SOF[[#This Row],[RepDate]]='Monthly-Individual-Data'!A3372</f>
        <v>0</v>
      </c>
      <c r="B3367" s="21">
        <v>44621</v>
      </c>
      <c r="C3367" t="s">
        <v>264</v>
      </c>
      <c r="D3367" t="s">
        <v>168</v>
      </c>
      <c r="E3367">
        <v>131</v>
      </c>
      <c r="F3367" t="str">
        <f>INDEX(Branch[Area],MATCH(SOF[[#This Row],[Branch]],Branch[SortCode],0))</f>
        <v>South &amp; East</v>
      </c>
      <c r="G3367" t="str">
        <f>INDEX(Branch[Branch],MATCH(SOF[[#This Row],[Branch]],Branch[SortCode],0))</f>
        <v>Blackpool</v>
      </c>
      <c r="V3367">
        <v>990707</v>
      </c>
      <c r="W3367" t="str">
        <f t="shared" si="57"/>
        <v>79707350</v>
      </c>
    </row>
    <row r="3368" spans="1:23" x14ac:dyDescent="0.55000000000000004">
      <c r="A3368" s="21" t="b">
        <f>SOF[[#This Row],[RepDate]]='Monthly-Individual-Data'!A3373</f>
        <v>0</v>
      </c>
      <c r="B3368" s="21">
        <v>44621</v>
      </c>
      <c r="C3368" t="s">
        <v>264</v>
      </c>
      <c r="D3368" t="s">
        <v>169</v>
      </c>
      <c r="E3368">
        <v>127</v>
      </c>
      <c r="F3368" t="str">
        <f>INDEX(Branch[Area],MATCH(SOF[[#This Row],[Branch]],Branch[SortCode],0))</f>
        <v>South &amp; East</v>
      </c>
      <c r="G3368" t="str">
        <f>INDEX(Branch[Branch],MATCH(SOF[[#This Row],[Branch]],Branch[SortCode],0))</f>
        <v>Blackpool</v>
      </c>
      <c r="V3368">
        <v>990707</v>
      </c>
      <c r="W3368" t="str">
        <f t="shared" si="57"/>
        <v>79707350</v>
      </c>
    </row>
    <row r="3369" spans="1:23" x14ac:dyDescent="0.55000000000000004">
      <c r="A3369" s="21" t="b">
        <f>SOF[[#This Row],[RepDate]]='Monthly-Individual-Data'!A3374</f>
        <v>0</v>
      </c>
      <c r="B3369" s="21">
        <v>44621</v>
      </c>
      <c r="C3369" t="s">
        <v>264</v>
      </c>
      <c r="D3369" t="s">
        <v>174</v>
      </c>
      <c r="E3369">
        <v>124</v>
      </c>
      <c r="F3369" t="str">
        <f>INDEX(Branch[Area],MATCH(SOF[[#This Row],[Branch]],Branch[SortCode],0))</f>
        <v>South &amp; East</v>
      </c>
      <c r="G3369" t="str">
        <f>INDEX(Branch[Branch],MATCH(SOF[[#This Row],[Branch]],Branch[SortCode],0))</f>
        <v>Blackpool</v>
      </c>
      <c r="V3369">
        <v>990707</v>
      </c>
      <c r="W3369" t="str">
        <f t="shared" si="57"/>
        <v>79707350</v>
      </c>
    </row>
    <row r="3370" spans="1:23" x14ac:dyDescent="0.55000000000000004">
      <c r="A3370" s="21" t="b">
        <f>SOF[[#This Row],[RepDate]]='Monthly-Individual-Data'!A3375</f>
        <v>0</v>
      </c>
      <c r="B3370" s="21">
        <v>44621</v>
      </c>
      <c r="C3370" t="s">
        <v>264</v>
      </c>
      <c r="D3370" t="s">
        <v>175</v>
      </c>
      <c r="E3370">
        <v>97</v>
      </c>
      <c r="F3370" t="str">
        <f>INDEX(Branch[Area],MATCH(SOF[[#This Row],[Branch]],Branch[SortCode],0))</f>
        <v>South &amp; East</v>
      </c>
      <c r="G3370" t="str">
        <f>INDEX(Branch[Branch],MATCH(SOF[[#This Row],[Branch]],Branch[SortCode],0))</f>
        <v>Blackpool</v>
      </c>
      <c r="V3370">
        <v>990707</v>
      </c>
      <c r="W3370" t="str">
        <f t="shared" si="57"/>
        <v>79707350</v>
      </c>
    </row>
    <row r="3371" spans="1:23" x14ac:dyDescent="0.55000000000000004">
      <c r="A3371" s="21" t="b">
        <f>SOF[[#This Row],[RepDate]]='Monthly-Individual-Data'!A3376</f>
        <v>0</v>
      </c>
      <c r="B3371" s="21">
        <v>44621</v>
      </c>
      <c r="C3371" t="s">
        <v>254</v>
      </c>
      <c r="D3371" t="s">
        <v>109</v>
      </c>
      <c r="E3371">
        <v>70</v>
      </c>
      <c r="F3371" t="str">
        <f>INDEX(Branch[Area],MATCH(SOF[[#This Row],[Branch]],Branch[SortCode],0))</f>
        <v>South &amp; East</v>
      </c>
      <c r="G3371" t="str">
        <f>INDEX(Branch[Branch],MATCH(SOF[[#This Row],[Branch]],Branch[SortCode],0))</f>
        <v>Bishopstown</v>
      </c>
      <c r="V3371">
        <v>990709</v>
      </c>
      <c r="W3371" t="str">
        <f t="shared" si="57"/>
        <v>69709450</v>
      </c>
    </row>
    <row r="3372" spans="1:23" x14ac:dyDescent="0.55000000000000004">
      <c r="A3372" s="21" t="b">
        <f>SOF[[#This Row],[RepDate]]='Monthly-Individual-Data'!A3377</f>
        <v>0</v>
      </c>
      <c r="B3372" s="21">
        <v>44621</v>
      </c>
      <c r="C3372" t="s">
        <v>239</v>
      </c>
      <c r="D3372" t="s">
        <v>109</v>
      </c>
      <c r="E3372">
        <v>51</v>
      </c>
      <c r="F3372" t="str">
        <f>INDEX(Branch[Area],MATCH(SOF[[#This Row],[Branch]],Branch[SortCode],0))</f>
        <v>South &amp; East</v>
      </c>
      <c r="G3372" t="str">
        <f>INDEX(Branch[Branch],MATCH(SOF[[#This Row],[Branch]],Branch[SortCode],0))</f>
        <v>Clonmel</v>
      </c>
      <c r="V3372">
        <v>990710</v>
      </c>
      <c r="W3372" t="str">
        <f t="shared" si="57"/>
        <v>54710600</v>
      </c>
    </row>
    <row r="3373" spans="1:23" x14ac:dyDescent="0.55000000000000004">
      <c r="A3373" s="21" t="b">
        <f>SOF[[#This Row],[RepDate]]='Monthly-Individual-Data'!A3378</f>
        <v>0</v>
      </c>
      <c r="B3373" s="21">
        <v>44621</v>
      </c>
      <c r="C3373" t="s">
        <v>239</v>
      </c>
      <c r="D3373" t="s">
        <v>168</v>
      </c>
      <c r="E3373">
        <v>78</v>
      </c>
      <c r="F3373" t="str">
        <f>INDEX(Branch[Area],MATCH(SOF[[#This Row],[Branch]],Branch[SortCode],0))</f>
        <v>South &amp; East</v>
      </c>
      <c r="G3373" t="str">
        <f>INDEX(Branch[Branch],MATCH(SOF[[#This Row],[Branch]],Branch[SortCode],0))</f>
        <v>Clonmel</v>
      </c>
      <c r="V3373">
        <v>990710</v>
      </c>
      <c r="W3373" t="str">
        <f t="shared" si="57"/>
        <v>54710600</v>
      </c>
    </row>
    <row r="3374" spans="1:23" x14ac:dyDescent="0.55000000000000004">
      <c r="A3374" s="21" t="b">
        <f>SOF[[#This Row],[RepDate]]='Monthly-Individual-Data'!A3379</f>
        <v>0</v>
      </c>
      <c r="B3374" s="21">
        <v>44621</v>
      </c>
      <c r="C3374" t="s">
        <v>239</v>
      </c>
      <c r="D3374" t="s">
        <v>169</v>
      </c>
      <c r="E3374">
        <v>121</v>
      </c>
      <c r="F3374" t="str">
        <f>INDEX(Branch[Area],MATCH(SOF[[#This Row],[Branch]],Branch[SortCode],0))</f>
        <v>South &amp; East</v>
      </c>
      <c r="G3374" t="str">
        <f>INDEX(Branch[Branch],MATCH(SOF[[#This Row],[Branch]],Branch[SortCode],0))</f>
        <v>Clonmel</v>
      </c>
      <c r="V3374">
        <v>990710</v>
      </c>
      <c r="W3374" t="str">
        <f t="shared" si="57"/>
        <v>54710600</v>
      </c>
    </row>
    <row r="3375" spans="1:23" x14ac:dyDescent="0.55000000000000004">
      <c r="A3375" s="21" t="b">
        <f>SOF[[#This Row],[RepDate]]='Monthly-Individual-Data'!A3380</f>
        <v>0</v>
      </c>
      <c r="B3375" s="21">
        <v>44621</v>
      </c>
      <c r="C3375" t="s">
        <v>239</v>
      </c>
      <c r="D3375" t="s">
        <v>174</v>
      </c>
      <c r="E3375">
        <v>98</v>
      </c>
      <c r="F3375" t="str">
        <f>INDEX(Branch[Area],MATCH(SOF[[#This Row],[Branch]],Branch[SortCode],0))</f>
        <v>South &amp; East</v>
      </c>
      <c r="G3375" t="str">
        <f>INDEX(Branch[Branch],MATCH(SOF[[#This Row],[Branch]],Branch[SortCode],0))</f>
        <v>Clonmel</v>
      </c>
      <c r="V3375">
        <v>990710</v>
      </c>
      <c r="W3375" t="str">
        <f t="shared" si="57"/>
        <v>54710600</v>
      </c>
    </row>
    <row r="3376" spans="1:23" x14ac:dyDescent="0.55000000000000004">
      <c r="A3376" s="21" t="b">
        <f>SOF[[#This Row],[RepDate]]='Monthly-Individual-Data'!A3381</f>
        <v>0</v>
      </c>
      <c r="B3376" s="21">
        <v>44621</v>
      </c>
      <c r="C3376" t="s">
        <v>239</v>
      </c>
      <c r="D3376" t="s">
        <v>175</v>
      </c>
      <c r="E3376">
        <v>33</v>
      </c>
      <c r="F3376" t="str">
        <f>INDEX(Branch[Area],MATCH(SOF[[#This Row],[Branch]],Branch[SortCode],0))</f>
        <v>South &amp; East</v>
      </c>
      <c r="G3376" t="str">
        <f>INDEX(Branch[Branch],MATCH(SOF[[#This Row],[Branch]],Branch[SortCode],0))</f>
        <v>Clonmel</v>
      </c>
      <c r="V3376">
        <v>990710</v>
      </c>
      <c r="W3376" t="str">
        <f t="shared" si="57"/>
        <v>54710600</v>
      </c>
    </row>
    <row r="3377" spans="1:23" x14ac:dyDescent="0.55000000000000004">
      <c r="A3377" s="21" t="b">
        <f>SOF[[#This Row],[RepDate]]='Monthly-Individual-Data'!A3382</f>
        <v>0</v>
      </c>
      <c r="B3377" s="21">
        <v>44621</v>
      </c>
      <c r="C3377" t="s">
        <v>246</v>
      </c>
      <c r="D3377" t="s">
        <v>109</v>
      </c>
      <c r="E3377">
        <v>87</v>
      </c>
      <c r="F3377" t="str">
        <f>INDEX(Branch[Area],MATCH(SOF[[#This Row],[Branch]],Branch[SortCode],0))</f>
        <v>South &amp; East</v>
      </c>
      <c r="G3377" t="str">
        <f>INDEX(Branch[Branch],MATCH(SOF[[#This Row],[Branch]],Branch[SortCode],0))</f>
        <v>Tralee</v>
      </c>
      <c r="V3377">
        <v>990711</v>
      </c>
      <c r="W3377" t="str">
        <f t="shared" si="57"/>
        <v>61711530</v>
      </c>
    </row>
    <row r="3378" spans="1:23" x14ac:dyDescent="0.55000000000000004">
      <c r="A3378" s="21" t="b">
        <f>SOF[[#This Row],[RepDate]]='Monthly-Individual-Data'!A3383</f>
        <v>0</v>
      </c>
      <c r="B3378" s="21">
        <v>44621</v>
      </c>
      <c r="C3378" t="s">
        <v>246</v>
      </c>
      <c r="D3378" t="s">
        <v>168</v>
      </c>
      <c r="E3378">
        <v>63</v>
      </c>
      <c r="F3378" t="str">
        <f>INDEX(Branch[Area],MATCH(SOF[[#This Row],[Branch]],Branch[SortCode],0))</f>
        <v>South &amp; East</v>
      </c>
      <c r="G3378" t="str">
        <f>INDEX(Branch[Branch],MATCH(SOF[[#This Row],[Branch]],Branch[SortCode],0))</f>
        <v>Tralee</v>
      </c>
      <c r="V3378">
        <v>990711</v>
      </c>
      <c r="W3378" t="str">
        <f t="shared" si="57"/>
        <v>61711530</v>
      </c>
    </row>
    <row r="3379" spans="1:23" x14ac:dyDescent="0.55000000000000004">
      <c r="A3379" s="21" t="b">
        <f>SOF[[#This Row],[RepDate]]='Monthly-Individual-Data'!A3384</f>
        <v>0</v>
      </c>
      <c r="B3379" s="21">
        <v>44621</v>
      </c>
      <c r="C3379" t="s">
        <v>246</v>
      </c>
      <c r="D3379" t="s">
        <v>169</v>
      </c>
      <c r="E3379">
        <v>59</v>
      </c>
      <c r="F3379" t="str">
        <f>INDEX(Branch[Area],MATCH(SOF[[#This Row],[Branch]],Branch[SortCode],0))</f>
        <v>South &amp; East</v>
      </c>
      <c r="G3379" t="str">
        <f>INDEX(Branch[Branch],MATCH(SOF[[#This Row],[Branch]],Branch[SortCode],0))</f>
        <v>Tralee</v>
      </c>
      <c r="V3379">
        <v>990711</v>
      </c>
      <c r="W3379" t="str">
        <f t="shared" si="57"/>
        <v>61711530</v>
      </c>
    </row>
    <row r="3380" spans="1:23" x14ac:dyDescent="0.55000000000000004">
      <c r="A3380" s="21" t="b">
        <f>SOF[[#This Row],[RepDate]]='Monthly-Individual-Data'!A3385</f>
        <v>0</v>
      </c>
      <c r="B3380" s="21">
        <v>44621</v>
      </c>
      <c r="C3380" t="s">
        <v>246</v>
      </c>
      <c r="D3380" t="s">
        <v>170</v>
      </c>
      <c r="E3380">
        <v>151</v>
      </c>
      <c r="F3380" t="str">
        <f>INDEX(Branch[Area],MATCH(SOF[[#This Row],[Branch]],Branch[SortCode],0))</f>
        <v>South &amp; East</v>
      </c>
      <c r="G3380" t="str">
        <f>INDEX(Branch[Branch],MATCH(SOF[[#This Row],[Branch]],Branch[SortCode],0))</f>
        <v>Tralee</v>
      </c>
      <c r="V3380">
        <v>990711</v>
      </c>
      <c r="W3380" t="str">
        <f t="shared" si="57"/>
        <v>61711530</v>
      </c>
    </row>
    <row r="3381" spans="1:23" x14ac:dyDescent="0.55000000000000004">
      <c r="A3381" s="21" t="b">
        <f>SOF[[#This Row],[RepDate]]='Monthly-Individual-Data'!A3386</f>
        <v>0</v>
      </c>
      <c r="B3381" s="21">
        <v>44621</v>
      </c>
      <c r="C3381" t="s">
        <v>246</v>
      </c>
      <c r="D3381" t="s">
        <v>171</v>
      </c>
      <c r="E3381">
        <v>137</v>
      </c>
      <c r="F3381" t="str">
        <f>INDEX(Branch[Area],MATCH(SOF[[#This Row],[Branch]],Branch[SortCode],0))</f>
        <v>South &amp; East</v>
      </c>
      <c r="G3381" t="str">
        <f>INDEX(Branch[Branch],MATCH(SOF[[#This Row],[Branch]],Branch[SortCode],0))</f>
        <v>Tralee</v>
      </c>
      <c r="V3381">
        <v>990711</v>
      </c>
      <c r="W3381" t="str">
        <f t="shared" si="57"/>
        <v>61711530</v>
      </c>
    </row>
    <row r="3382" spans="1:23" x14ac:dyDescent="0.55000000000000004">
      <c r="A3382" s="21" t="b">
        <f>SOF[[#This Row],[RepDate]]='Monthly-Individual-Data'!A3387</f>
        <v>0</v>
      </c>
      <c r="B3382" s="21">
        <v>44621</v>
      </c>
      <c r="C3382" t="s">
        <v>246</v>
      </c>
      <c r="D3382" t="s">
        <v>174</v>
      </c>
      <c r="E3382">
        <v>30</v>
      </c>
      <c r="F3382" t="str">
        <f>INDEX(Branch[Area],MATCH(SOF[[#This Row],[Branch]],Branch[SortCode],0))</f>
        <v>South &amp; East</v>
      </c>
      <c r="G3382" t="str">
        <f>INDEX(Branch[Branch],MATCH(SOF[[#This Row],[Branch]],Branch[SortCode],0))</f>
        <v>Tralee</v>
      </c>
      <c r="V3382">
        <v>990711</v>
      </c>
      <c r="W3382" t="str">
        <f t="shared" si="57"/>
        <v>61711530</v>
      </c>
    </row>
    <row r="3383" spans="1:23" x14ac:dyDescent="0.55000000000000004">
      <c r="A3383" s="21" t="b">
        <f>SOF[[#This Row],[RepDate]]='Monthly-Individual-Data'!A3388</f>
        <v>0</v>
      </c>
      <c r="B3383" s="21">
        <v>44621</v>
      </c>
      <c r="C3383" t="s">
        <v>246</v>
      </c>
      <c r="D3383" t="s">
        <v>175</v>
      </c>
      <c r="E3383">
        <v>134</v>
      </c>
      <c r="F3383" t="str">
        <f>INDEX(Branch[Area],MATCH(SOF[[#This Row],[Branch]],Branch[SortCode],0))</f>
        <v>South &amp; East</v>
      </c>
      <c r="G3383" t="str">
        <f>INDEX(Branch[Branch],MATCH(SOF[[#This Row],[Branch]],Branch[SortCode],0))</f>
        <v>Tralee</v>
      </c>
      <c r="V3383">
        <v>990711</v>
      </c>
      <c r="W3383" t="str">
        <f t="shared" si="57"/>
        <v>61711530</v>
      </c>
    </row>
    <row r="3384" spans="1:23" x14ac:dyDescent="0.55000000000000004">
      <c r="A3384" s="21" t="b">
        <f>SOF[[#This Row],[RepDate]]='Monthly-Individual-Data'!A3389</f>
        <v>0</v>
      </c>
      <c r="B3384" s="21">
        <v>44621</v>
      </c>
      <c r="C3384" t="s">
        <v>246</v>
      </c>
      <c r="D3384" t="s">
        <v>182</v>
      </c>
      <c r="E3384">
        <v>83</v>
      </c>
      <c r="F3384" t="str">
        <f>INDEX(Branch[Area],MATCH(SOF[[#This Row],[Branch]],Branch[SortCode],0))</f>
        <v>South &amp; East</v>
      </c>
      <c r="G3384" t="str">
        <f>INDEX(Branch[Branch],MATCH(SOF[[#This Row],[Branch]],Branch[SortCode],0))</f>
        <v>Tralee</v>
      </c>
      <c r="V3384">
        <v>990711</v>
      </c>
      <c r="W3384" t="str">
        <f t="shared" si="57"/>
        <v>61711530</v>
      </c>
    </row>
    <row r="3385" spans="1:23" x14ac:dyDescent="0.55000000000000004">
      <c r="A3385" s="21" t="b">
        <f>SOF[[#This Row],[RepDate]]='Monthly-Individual-Data'!A3390</f>
        <v>0</v>
      </c>
      <c r="B3385" s="21">
        <v>44621</v>
      </c>
      <c r="C3385" t="s">
        <v>259</v>
      </c>
      <c r="D3385" t="s">
        <v>109</v>
      </c>
      <c r="E3385">
        <v>83</v>
      </c>
      <c r="F3385" t="str">
        <f>INDEX(Branch[Area],MATCH(SOF[[#This Row],[Branch]],Branch[SortCode],0))</f>
        <v>South &amp; East</v>
      </c>
      <c r="G3385" t="str">
        <f>INDEX(Branch[Branch],MATCH(SOF[[#This Row],[Branch]],Branch[SortCode],0))</f>
        <v>Clonakilty</v>
      </c>
      <c r="V3385">
        <v>990712</v>
      </c>
      <c r="W3385" t="str">
        <f t="shared" si="57"/>
        <v>74712400</v>
      </c>
    </row>
    <row r="3386" spans="1:23" x14ac:dyDescent="0.55000000000000004">
      <c r="A3386" s="21" t="b">
        <f>SOF[[#This Row],[RepDate]]='Monthly-Individual-Data'!A3391</f>
        <v>0</v>
      </c>
      <c r="B3386" s="21">
        <v>44621</v>
      </c>
      <c r="C3386" t="s">
        <v>259</v>
      </c>
      <c r="D3386" t="s">
        <v>168</v>
      </c>
      <c r="E3386">
        <v>22</v>
      </c>
      <c r="F3386" t="str">
        <f>INDEX(Branch[Area],MATCH(SOF[[#This Row],[Branch]],Branch[SortCode],0))</f>
        <v>South &amp; East</v>
      </c>
      <c r="G3386" t="str">
        <f>INDEX(Branch[Branch],MATCH(SOF[[#This Row],[Branch]],Branch[SortCode],0))</f>
        <v>Clonakilty</v>
      </c>
      <c r="V3386">
        <v>990712</v>
      </c>
      <c r="W3386" t="str">
        <f t="shared" si="57"/>
        <v>74712400</v>
      </c>
    </row>
    <row r="3387" spans="1:23" x14ac:dyDescent="0.55000000000000004">
      <c r="A3387" s="21" t="b">
        <f>SOF[[#This Row],[RepDate]]='Monthly-Individual-Data'!A3392</f>
        <v>0</v>
      </c>
      <c r="B3387" s="21">
        <v>44621</v>
      </c>
      <c r="C3387" t="s">
        <v>259</v>
      </c>
      <c r="D3387" t="s">
        <v>169</v>
      </c>
      <c r="E3387">
        <v>38</v>
      </c>
      <c r="F3387" t="str">
        <f>INDEX(Branch[Area],MATCH(SOF[[#This Row],[Branch]],Branch[SortCode],0))</f>
        <v>South &amp; East</v>
      </c>
      <c r="G3387" t="str">
        <f>INDEX(Branch[Branch],MATCH(SOF[[#This Row],[Branch]],Branch[SortCode],0))</f>
        <v>Clonakilty</v>
      </c>
      <c r="V3387">
        <v>990712</v>
      </c>
      <c r="W3387" t="str">
        <f t="shared" si="57"/>
        <v>74712400</v>
      </c>
    </row>
    <row r="3388" spans="1:23" x14ac:dyDescent="0.55000000000000004">
      <c r="A3388" s="21" t="b">
        <f>SOF[[#This Row],[RepDate]]='Monthly-Individual-Data'!A3393</f>
        <v>0</v>
      </c>
      <c r="B3388" s="21">
        <v>44621</v>
      </c>
      <c r="C3388" t="s">
        <v>259</v>
      </c>
      <c r="D3388" t="s">
        <v>171</v>
      </c>
      <c r="E3388">
        <v>111</v>
      </c>
      <c r="F3388" t="str">
        <f>INDEX(Branch[Area],MATCH(SOF[[#This Row],[Branch]],Branch[SortCode],0))</f>
        <v>South &amp; East</v>
      </c>
      <c r="G3388" t="str">
        <f>INDEX(Branch[Branch],MATCH(SOF[[#This Row],[Branch]],Branch[SortCode],0))</f>
        <v>Clonakilty</v>
      </c>
      <c r="V3388">
        <v>990712</v>
      </c>
      <c r="W3388" t="str">
        <f t="shared" si="57"/>
        <v>74712400</v>
      </c>
    </row>
    <row r="3389" spans="1:23" x14ac:dyDescent="0.55000000000000004">
      <c r="A3389" s="21" t="b">
        <f>SOF[[#This Row],[RepDate]]='Monthly-Individual-Data'!A3394</f>
        <v>0</v>
      </c>
      <c r="B3389" s="21">
        <v>44621</v>
      </c>
      <c r="C3389" t="s">
        <v>259</v>
      </c>
      <c r="D3389" t="s">
        <v>173</v>
      </c>
      <c r="E3389">
        <v>115</v>
      </c>
      <c r="F3389" t="str">
        <f>INDEX(Branch[Area],MATCH(SOF[[#This Row],[Branch]],Branch[SortCode],0))</f>
        <v>South &amp; East</v>
      </c>
      <c r="G3389" t="str">
        <f>INDEX(Branch[Branch],MATCH(SOF[[#This Row],[Branch]],Branch[SortCode],0))</f>
        <v>Clonakilty</v>
      </c>
      <c r="V3389">
        <v>990712</v>
      </c>
      <c r="W3389" t="str">
        <f t="shared" si="57"/>
        <v>74712400</v>
      </c>
    </row>
    <row r="3390" spans="1:23" x14ac:dyDescent="0.55000000000000004">
      <c r="A3390" s="21" t="b">
        <f>SOF[[#This Row],[RepDate]]='Monthly-Individual-Data'!A3395</f>
        <v>0</v>
      </c>
      <c r="B3390" s="21">
        <v>44621</v>
      </c>
      <c r="C3390" t="s">
        <v>259</v>
      </c>
      <c r="D3390" t="s">
        <v>174</v>
      </c>
      <c r="E3390">
        <v>49</v>
      </c>
      <c r="F3390" t="str">
        <f>INDEX(Branch[Area],MATCH(SOF[[#This Row],[Branch]],Branch[SortCode],0))</f>
        <v>South &amp; East</v>
      </c>
      <c r="G3390" t="str">
        <f>INDEX(Branch[Branch],MATCH(SOF[[#This Row],[Branch]],Branch[SortCode],0))</f>
        <v>Clonakilty</v>
      </c>
      <c r="V3390">
        <v>990712</v>
      </c>
      <c r="W3390" t="str">
        <f t="shared" si="57"/>
        <v>74712400</v>
      </c>
    </row>
    <row r="3391" spans="1:23" x14ac:dyDescent="0.55000000000000004">
      <c r="A3391" s="21" t="b">
        <f>SOF[[#This Row],[RepDate]]='Monthly-Individual-Data'!A3396</f>
        <v>0</v>
      </c>
      <c r="B3391" s="21">
        <v>44621</v>
      </c>
      <c r="C3391" t="s">
        <v>259</v>
      </c>
      <c r="D3391" t="s">
        <v>175</v>
      </c>
      <c r="E3391">
        <v>9</v>
      </c>
      <c r="F3391" t="str">
        <f>INDEX(Branch[Area],MATCH(SOF[[#This Row],[Branch]],Branch[SortCode],0))</f>
        <v>South &amp; East</v>
      </c>
      <c r="G3391" t="str">
        <f>INDEX(Branch[Branch],MATCH(SOF[[#This Row],[Branch]],Branch[SortCode],0))</f>
        <v>Clonakilty</v>
      </c>
      <c r="V3391">
        <v>990712</v>
      </c>
      <c r="W3391" t="str">
        <f t="shared" si="57"/>
        <v>74712400</v>
      </c>
    </row>
    <row r="3392" spans="1:23" x14ac:dyDescent="0.55000000000000004">
      <c r="A3392" s="21" t="b">
        <f>SOF[[#This Row],[RepDate]]='Monthly-Individual-Data'!A3397</f>
        <v>0</v>
      </c>
      <c r="B3392" s="21">
        <v>44621</v>
      </c>
      <c r="C3392" t="s">
        <v>259</v>
      </c>
      <c r="D3392" t="s">
        <v>177</v>
      </c>
      <c r="E3392">
        <v>50</v>
      </c>
      <c r="F3392" t="str">
        <f>INDEX(Branch[Area],MATCH(SOF[[#This Row],[Branch]],Branch[SortCode],0))</f>
        <v>South &amp; East</v>
      </c>
      <c r="G3392" t="str">
        <f>INDEX(Branch[Branch],MATCH(SOF[[#This Row],[Branch]],Branch[SortCode],0))</f>
        <v>Clonakilty</v>
      </c>
      <c r="V3392">
        <v>990712</v>
      </c>
      <c r="W3392" t="str">
        <f t="shared" si="57"/>
        <v>74712400</v>
      </c>
    </row>
    <row r="3393" spans="1:23" x14ac:dyDescent="0.55000000000000004">
      <c r="A3393" s="21" t="b">
        <f>SOF[[#This Row],[RepDate]]='Monthly-Individual-Data'!A3398</f>
        <v>0</v>
      </c>
      <c r="B3393" s="21">
        <v>44621</v>
      </c>
      <c r="C3393" t="s">
        <v>253</v>
      </c>
      <c r="D3393" t="s">
        <v>109</v>
      </c>
      <c r="E3393">
        <v>100</v>
      </c>
      <c r="F3393" t="str">
        <f>INDEX(Branch[Area],MATCH(SOF[[#This Row],[Branch]],Branch[SortCode],0))</f>
        <v>South &amp; East</v>
      </c>
      <c r="G3393" t="str">
        <f>INDEX(Branch[Branch],MATCH(SOF[[#This Row],[Branch]],Branch[SortCode],0))</f>
        <v>Mallow</v>
      </c>
      <c r="V3393">
        <v>990713</v>
      </c>
      <c r="W3393" t="str">
        <f t="shared" si="57"/>
        <v>68713460</v>
      </c>
    </row>
    <row r="3394" spans="1:23" x14ac:dyDescent="0.55000000000000004">
      <c r="A3394" s="21" t="b">
        <f>SOF[[#This Row],[RepDate]]='Monthly-Individual-Data'!A3399</f>
        <v>0</v>
      </c>
      <c r="B3394" s="21">
        <v>44621</v>
      </c>
      <c r="C3394" t="s">
        <v>258</v>
      </c>
      <c r="D3394" t="s">
        <v>109</v>
      </c>
      <c r="E3394">
        <v>141</v>
      </c>
      <c r="F3394" t="str">
        <f>INDEX(Branch[Area],MATCH(SOF[[#This Row],[Branch]],Branch[SortCode],0))</f>
        <v>South &amp; East</v>
      </c>
      <c r="G3394" t="str">
        <f>INDEX(Branch[Branch],MATCH(SOF[[#This Row],[Branch]],Branch[SortCode],0))</f>
        <v>Ballincollig</v>
      </c>
      <c r="V3394">
        <v>990715</v>
      </c>
      <c r="W3394" t="str">
        <f t="shared" si="57"/>
        <v>73715410</v>
      </c>
    </row>
    <row r="3395" spans="1:23" x14ac:dyDescent="0.55000000000000004">
      <c r="A3395" s="21" t="b">
        <f>SOF[[#This Row],[RepDate]]='Monthly-Individual-Data'!A3400</f>
        <v>0</v>
      </c>
      <c r="B3395" s="21">
        <v>44621</v>
      </c>
      <c r="C3395" t="s">
        <v>248</v>
      </c>
      <c r="D3395" t="s">
        <v>109</v>
      </c>
      <c r="E3395">
        <v>101</v>
      </c>
      <c r="F3395" t="str">
        <f>INDEX(Branch[Area],MATCH(SOF[[#This Row],[Branch]],Branch[SortCode],0))</f>
        <v>South &amp; East</v>
      </c>
      <c r="G3395" t="str">
        <f>INDEX(Branch[Branch],MATCH(SOF[[#This Row],[Branch]],Branch[SortCode],0))</f>
        <v>Carrigaline</v>
      </c>
      <c r="V3395">
        <v>990716</v>
      </c>
      <c r="W3395" t="str">
        <f t="shared" ref="W3395:W3458" si="58">VLOOKUP(V3395,R:S,2,0)</f>
        <v>63716510</v>
      </c>
    </row>
    <row r="3396" spans="1:23" x14ac:dyDescent="0.55000000000000004">
      <c r="A3396" s="21" t="b">
        <f>SOF[[#This Row],[RepDate]]='Monthly-Individual-Data'!A3401</f>
        <v>0</v>
      </c>
      <c r="B3396" s="21">
        <v>44621</v>
      </c>
      <c r="C3396" t="s">
        <v>248</v>
      </c>
      <c r="D3396" t="s">
        <v>175</v>
      </c>
      <c r="E3396">
        <v>80</v>
      </c>
      <c r="F3396" t="str">
        <f>INDEX(Branch[Area],MATCH(SOF[[#This Row],[Branch]],Branch[SortCode],0))</f>
        <v>South &amp; East</v>
      </c>
      <c r="G3396" t="str">
        <f>INDEX(Branch[Branch],MATCH(SOF[[#This Row],[Branch]],Branch[SortCode],0))</f>
        <v>Carrigaline</v>
      </c>
      <c r="V3396">
        <v>990716</v>
      </c>
      <c r="W3396" t="str">
        <f t="shared" si="58"/>
        <v>63716510</v>
      </c>
    </row>
    <row r="3397" spans="1:23" x14ac:dyDescent="0.55000000000000004">
      <c r="A3397" s="21" t="b">
        <f>SOF[[#This Row],[RepDate]]='Monthly-Individual-Data'!A3402</f>
        <v>0</v>
      </c>
      <c r="B3397" s="21">
        <v>44621</v>
      </c>
      <c r="C3397" t="s">
        <v>261</v>
      </c>
      <c r="D3397" t="s">
        <v>109</v>
      </c>
      <c r="E3397">
        <v>49</v>
      </c>
      <c r="F3397" t="str">
        <f>INDEX(Branch[Area],MATCH(SOF[[#This Row],[Branch]],Branch[SortCode],0))</f>
        <v>South &amp; East</v>
      </c>
      <c r="G3397" t="str">
        <f>INDEX(Branch[Branch],MATCH(SOF[[#This Row],[Branch]],Branch[SortCode],0))</f>
        <v>Skibbereen</v>
      </c>
      <c r="V3397">
        <v>990717</v>
      </c>
      <c r="W3397" t="str">
        <f t="shared" si="58"/>
        <v>76717380</v>
      </c>
    </row>
    <row r="3398" spans="1:23" x14ac:dyDescent="0.55000000000000004">
      <c r="A3398" s="21" t="b">
        <f>SOF[[#This Row],[RepDate]]='Monthly-Individual-Data'!A3403</f>
        <v>0</v>
      </c>
      <c r="B3398" s="21">
        <v>44621</v>
      </c>
      <c r="C3398" t="s">
        <v>261</v>
      </c>
      <c r="D3398" t="s">
        <v>169</v>
      </c>
      <c r="E3398">
        <v>117</v>
      </c>
      <c r="F3398" t="str">
        <f>INDEX(Branch[Area],MATCH(SOF[[#This Row],[Branch]],Branch[SortCode],0))</f>
        <v>South &amp; East</v>
      </c>
      <c r="G3398" t="str">
        <f>INDEX(Branch[Branch],MATCH(SOF[[#This Row],[Branch]],Branch[SortCode],0))</f>
        <v>Skibbereen</v>
      </c>
      <c r="V3398">
        <v>990717</v>
      </c>
      <c r="W3398" t="str">
        <f t="shared" si="58"/>
        <v>76717380</v>
      </c>
    </row>
    <row r="3399" spans="1:23" x14ac:dyDescent="0.55000000000000004">
      <c r="A3399" s="21" t="b">
        <f>SOF[[#This Row],[RepDate]]='Monthly-Individual-Data'!A3404</f>
        <v>0</v>
      </c>
      <c r="B3399" s="21">
        <v>44621</v>
      </c>
      <c r="C3399" t="s">
        <v>261</v>
      </c>
      <c r="D3399" t="s">
        <v>171</v>
      </c>
      <c r="E3399">
        <v>5</v>
      </c>
      <c r="F3399" t="str">
        <f>INDEX(Branch[Area],MATCH(SOF[[#This Row],[Branch]],Branch[SortCode],0))</f>
        <v>South &amp; East</v>
      </c>
      <c r="G3399" t="str">
        <f>INDEX(Branch[Branch],MATCH(SOF[[#This Row],[Branch]],Branch[SortCode],0))</f>
        <v>Skibbereen</v>
      </c>
      <c r="V3399">
        <v>990717</v>
      </c>
      <c r="W3399" t="str">
        <f t="shared" si="58"/>
        <v>76717380</v>
      </c>
    </row>
    <row r="3400" spans="1:23" x14ac:dyDescent="0.55000000000000004">
      <c r="A3400" s="21" t="b">
        <f>SOF[[#This Row],[RepDate]]='Monthly-Individual-Data'!A3405</f>
        <v>0</v>
      </c>
      <c r="B3400" s="21">
        <v>44621</v>
      </c>
      <c r="C3400" t="s">
        <v>261</v>
      </c>
      <c r="D3400" t="s">
        <v>172</v>
      </c>
      <c r="E3400">
        <v>99</v>
      </c>
      <c r="F3400" t="str">
        <f>INDEX(Branch[Area],MATCH(SOF[[#This Row],[Branch]],Branch[SortCode],0))</f>
        <v>South &amp; East</v>
      </c>
      <c r="G3400" t="str">
        <f>INDEX(Branch[Branch],MATCH(SOF[[#This Row],[Branch]],Branch[SortCode],0))</f>
        <v>Skibbereen</v>
      </c>
      <c r="V3400">
        <v>990717</v>
      </c>
      <c r="W3400" t="str">
        <f t="shared" si="58"/>
        <v>76717380</v>
      </c>
    </row>
    <row r="3401" spans="1:23" x14ac:dyDescent="0.55000000000000004">
      <c r="A3401" s="21" t="b">
        <f>SOF[[#This Row],[RepDate]]='Monthly-Individual-Data'!A3406</f>
        <v>0</v>
      </c>
      <c r="B3401" s="21">
        <v>44621</v>
      </c>
      <c r="C3401" t="s">
        <v>261</v>
      </c>
      <c r="D3401" t="s">
        <v>174</v>
      </c>
      <c r="E3401">
        <v>72</v>
      </c>
      <c r="F3401" t="str">
        <f>INDEX(Branch[Area],MATCH(SOF[[#This Row],[Branch]],Branch[SortCode],0))</f>
        <v>South &amp; East</v>
      </c>
      <c r="G3401" t="str">
        <f>INDEX(Branch[Branch],MATCH(SOF[[#This Row],[Branch]],Branch[SortCode],0))</f>
        <v>Skibbereen</v>
      </c>
      <c r="V3401">
        <v>990717</v>
      </c>
      <c r="W3401" t="str">
        <f t="shared" si="58"/>
        <v>76717380</v>
      </c>
    </row>
    <row r="3402" spans="1:23" x14ac:dyDescent="0.55000000000000004">
      <c r="A3402" s="21" t="b">
        <f>SOF[[#This Row],[RepDate]]='Monthly-Individual-Data'!A3407</f>
        <v>0</v>
      </c>
      <c r="B3402" s="21">
        <v>44621</v>
      </c>
      <c r="C3402" t="s">
        <v>261</v>
      </c>
      <c r="D3402" t="s">
        <v>175</v>
      </c>
      <c r="E3402">
        <v>93</v>
      </c>
      <c r="F3402" t="str">
        <f>INDEX(Branch[Area],MATCH(SOF[[#This Row],[Branch]],Branch[SortCode],0))</f>
        <v>South &amp; East</v>
      </c>
      <c r="G3402" t="str">
        <f>INDEX(Branch[Branch],MATCH(SOF[[#This Row],[Branch]],Branch[SortCode],0))</f>
        <v>Skibbereen</v>
      </c>
      <c r="V3402">
        <v>990717</v>
      </c>
      <c r="W3402" t="str">
        <f t="shared" si="58"/>
        <v>76717380</v>
      </c>
    </row>
    <row r="3403" spans="1:23" x14ac:dyDescent="0.55000000000000004">
      <c r="A3403" s="21" t="b">
        <f>SOF[[#This Row],[RepDate]]='Monthly-Individual-Data'!A3408</f>
        <v>0</v>
      </c>
      <c r="B3403" s="21">
        <v>44621</v>
      </c>
      <c r="C3403" t="s">
        <v>260</v>
      </c>
      <c r="D3403" t="s">
        <v>109</v>
      </c>
      <c r="E3403">
        <v>54</v>
      </c>
      <c r="F3403" t="str">
        <f>INDEX(Branch[Area],MATCH(SOF[[#This Row],[Branch]],Branch[SortCode],0))</f>
        <v>South &amp; East</v>
      </c>
      <c r="G3403" t="str">
        <f>INDEX(Branch[Branch],MATCH(SOF[[#This Row],[Branch]],Branch[SortCode],0))</f>
        <v>Bandon</v>
      </c>
      <c r="V3403">
        <v>990719</v>
      </c>
      <c r="W3403" t="str">
        <f t="shared" si="58"/>
        <v>75719390</v>
      </c>
    </row>
    <row r="3404" spans="1:23" x14ac:dyDescent="0.55000000000000004">
      <c r="A3404" s="21" t="b">
        <f>SOF[[#This Row],[RepDate]]='Monthly-Individual-Data'!A3409</f>
        <v>0</v>
      </c>
      <c r="B3404" s="21">
        <v>44621</v>
      </c>
      <c r="C3404" t="s">
        <v>260</v>
      </c>
      <c r="D3404" t="s">
        <v>174</v>
      </c>
      <c r="E3404">
        <v>159</v>
      </c>
      <c r="F3404" t="str">
        <f>INDEX(Branch[Area],MATCH(SOF[[#This Row],[Branch]],Branch[SortCode],0))</f>
        <v>South &amp; East</v>
      </c>
      <c r="G3404" t="str">
        <f>INDEX(Branch[Branch],MATCH(SOF[[#This Row],[Branch]],Branch[SortCode],0))</f>
        <v>Bandon</v>
      </c>
      <c r="V3404">
        <v>990719</v>
      </c>
      <c r="W3404" t="str">
        <f t="shared" si="58"/>
        <v>75719390</v>
      </c>
    </row>
    <row r="3405" spans="1:23" x14ac:dyDescent="0.55000000000000004">
      <c r="A3405" s="21" t="b">
        <f>SOF[[#This Row],[RepDate]]='Monthly-Individual-Data'!A3410</f>
        <v>0</v>
      </c>
      <c r="B3405" s="21">
        <v>44621</v>
      </c>
      <c r="C3405" t="s">
        <v>245</v>
      </c>
      <c r="D3405" t="s">
        <v>109</v>
      </c>
      <c r="E3405">
        <v>98</v>
      </c>
      <c r="F3405" t="str">
        <f>INDEX(Branch[Area],MATCH(SOF[[#This Row],[Branch]],Branch[SortCode],0))</f>
        <v>South &amp; East</v>
      </c>
      <c r="G3405" t="str">
        <f>INDEX(Branch[Branch],MATCH(SOF[[#This Row],[Branch]],Branch[SortCode],0))</f>
        <v>Killarney</v>
      </c>
      <c r="V3405">
        <v>990720</v>
      </c>
      <c r="W3405" t="str">
        <f t="shared" si="58"/>
        <v>60720540</v>
      </c>
    </row>
    <row r="3406" spans="1:23" x14ac:dyDescent="0.55000000000000004">
      <c r="A3406" s="21" t="b">
        <f>SOF[[#This Row],[RepDate]]='Monthly-Individual-Data'!A3411</f>
        <v>0</v>
      </c>
      <c r="B3406" s="21">
        <v>44621</v>
      </c>
      <c r="C3406" t="s">
        <v>236</v>
      </c>
      <c r="D3406" t="s">
        <v>109</v>
      </c>
      <c r="E3406">
        <v>11</v>
      </c>
      <c r="F3406" t="str">
        <f>INDEX(Branch[Area],MATCH(SOF[[#This Row],[Branch]],Branch[SortCode],0))</f>
        <v>South &amp; East</v>
      </c>
      <c r="G3406" t="str">
        <f>INDEX(Branch[Branch],MATCH(SOF[[#This Row],[Branch]],Branch[SortCode],0))</f>
        <v>Nenagh</v>
      </c>
      <c r="V3406">
        <v>990734</v>
      </c>
      <c r="W3406" t="str">
        <f t="shared" si="58"/>
        <v>51734630</v>
      </c>
    </row>
    <row r="3407" spans="1:23" x14ac:dyDescent="0.55000000000000004">
      <c r="A3407" s="21" t="b">
        <f>SOF[[#This Row],[RepDate]]='Monthly-Individual-Data'!A3412</f>
        <v>0</v>
      </c>
      <c r="B3407" s="21">
        <v>44621</v>
      </c>
      <c r="C3407" t="s">
        <v>236</v>
      </c>
      <c r="D3407" t="s">
        <v>169</v>
      </c>
      <c r="E3407">
        <v>102</v>
      </c>
      <c r="F3407" t="str">
        <f>INDEX(Branch[Area],MATCH(SOF[[#This Row],[Branch]],Branch[SortCode],0))</f>
        <v>South &amp; East</v>
      </c>
      <c r="G3407" t="str">
        <f>INDEX(Branch[Branch],MATCH(SOF[[#This Row],[Branch]],Branch[SortCode],0))</f>
        <v>Nenagh</v>
      </c>
      <c r="V3407">
        <v>990734</v>
      </c>
      <c r="W3407" t="str">
        <f t="shared" si="58"/>
        <v>51734630</v>
      </c>
    </row>
    <row r="3408" spans="1:23" x14ac:dyDescent="0.55000000000000004">
      <c r="A3408" s="21" t="b">
        <f>SOF[[#This Row],[RepDate]]='Monthly-Individual-Data'!A3413</f>
        <v>0</v>
      </c>
      <c r="B3408" s="21">
        <v>44621</v>
      </c>
      <c r="C3408" t="s">
        <v>257</v>
      </c>
      <c r="D3408" t="s">
        <v>109</v>
      </c>
      <c r="E3408">
        <v>5</v>
      </c>
      <c r="F3408" t="str">
        <f>INDEX(Branch[Area],MATCH(SOF[[#This Row],[Branch]],Branch[SortCode],0))</f>
        <v>South &amp; East</v>
      </c>
      <c r="G3408" t="str">
        <f>INDEX(Branch[Branch],MATCH(SOF[[#This Row],[Branch]],Branch[SortCode],0))</f>
        <v>Macroom</v>
      </c>
      <c r="V3408">
        <v>990735</v>
      </c>
      <c r="W3408" t="str">
        <f t="shared" si="58"/>
        <v>72735420</v>
      </c>
    </row>
    <row r="3409" spans="1:23" x14ac:dyDescent="0.55000000000000004">
      <c r="A3409" s="21" t="b">
        <f>SOF[[#This Row],[RepDate]]='Monthly-Individual-Data'!A3414</f>
        <v>0</v>
      </c>
      <c r="B3409" s="21">
        <v>44621</v>
      </c>
      <c r="C3409" t="s">
        <v>257</v>
      </c>
      <c r="D3409" t="s">
        <v>174</v>
      </c>
      <c r="E3409">
        <v>17</v>
      </c>
      <c r="F3409" t="str">
        <f>INDEX(Branch[Area],MATCH(SOF[[#This Row],[Branch]],Branch[SortCode],0))</f>
        <v>South &amp; East</v>
      </c>
      <c r="G3409" t="str">
        <f>INDEX(Branch[Branch],MATCH(SOF[[#This Row],[Branch]],Branch[SortCode],0))</f>
        <v>Macroom</v>
      </c>
      <c r="V3409">
        <v>990735</v>
      </c>
      <c r="W3409" t="str">
        <f t="shared" si="58"/>
        <v>72735420</v>
      </c>
    </row>
    <row r="3410" spans="1:23" x14ac:dyDescent="0.55000000000000004">
      <c r="A3410" s="21" t="b">
        <f>SOF[[#This Row],[RepDate]]='Monthly-Individual-Data'!A3415</f>
        <v>0</v>
      </c>
      <c r="B3410" s="21">
        <v>44621</v>
      </c>
      <c r="C3410" t="s">
        <v>257</v>
      </c>
      <c r="D3410" t="s">
        <v>175</v>
      </c>
      <c r="E3410">
        <v>49</v>
      </c>
      <c r="F3410" t="str">
        <f>INDEX(Branch[Area],MATCH(SOF[[#This Row],[Branch]],Branch[SortCode],0))</f>
        <v>South &amp; East</v>
      </c>
      <c r="G3410" t="str">
        <f>INDEX(Branch[Branch],MATCH(SOF[[#This Row],[Branch]],Branch[SortCode],0))</f>
        <v>Macroom</v>
      </c>
      <c r="V3410">
        <v>990735</v>
      </c>
      <c r="W3410" t="str">
        <f t="shared" si="58"/>
        <v>72735420</v>
      </c>
    </row>
    <row r="3411" spans="1:23" x14ac:dyDescent="0.55000000000000004">
      <c r="A3411" s="21" t="b">
        <f>SOF[[#This Row],[RepDate]]='Monthly-Individual-Data'!A3416</f>
        <v>0</v>
      </c>
      <c r="B3411" s="21">
        <v>44621</v>
      </c>
      <c r="C3411" t="s">
        <v>257</v>
      </c>
      <c r="D3411" t="s">
        <v>182</v>
      </c>
      <c r="E3411">
        <v>83</v>
      </c>
      <c r="F3411" t="str">
        <f>INDEX(Branch[Area],MATCH(SOF[[#This Row],[Branch]],Branch[SortCode],0))</f>
        <v>South &amp; East</v>
      </c>
      <c r="G3411" t="str">
        <f>INDEX(Branch[Branch],MATCH(SOF[[#This Row],[Branch]],Branch[SortCode],0))</f>
        <v>Macroom</v>
      </c>
      <c r="V3411">
        <v>990735</v>
      </c>
      <c r="W3411" t="str">
        <f t="shared" si="58"/>
        <v>72735420</v>
      </c>
    </row>
    <row r="3412" spans="1:23" x14ac:dyDescent="0.55000000000000004">
      <c r="A3412" s="21" t="b">
        <f>SOF[[#This Row],[RepDate]]='Monthly-Individual-Data'!A3417</f>
        <v>0</v>
      </c>
      <c r="B3412" s="21">
        <v>44621</v>
      </c>
      <c r="C3412" t="s">
        <v>249</v>
      </c>
      <c r="D3412" t="s">
        <v>109</v>
      </c>
      <c r="E3412">
        <v>26</v>
      </c>
      <c r="F3412" t="str">
        <f>INDEX(Branch[Area],MATCH(SOF[[#This Row],[Branch]],Branch[SortCode],0))</f>
        <v>South &amp; East</v>
      </c>
      <c r="G3412" t="str">
        <f>INDEX(Branch[Branch],MATCH(SOF[[#This Row],[Branch]],Branch[SortCode],0))</f>
        <v>Mitchelstown</v>
      </c>
      <c r="V3412">
        <v>990736</v>
      </c>
      <c r="W3412" t="str">
        <f t="shared" si="58"/>
        <v>64736500</v>
      </c>
    </row>
    <row r="3413" spans="1:23" x14ac:dyDescent="0.55000000000000004">
      <c r="A3413" s="21" t="b">
        <f>SOF[[#This Row],[RepDate]]='Monthly-Individual-Data'!A3418</f>
        <v>0</v>
      </c>
      <c r="B3413" s="21">
        <v>44621</v>
      </c>
      <c r="C3413" t="s">
        <v>249</v>
      </c>
      <c r="D3413" t="s">
        <v>174</v>
      </c>
      <c r="E3413">
        <v>137</v>
      </c>
      <c r="F3413" t="str">
        <f>INDEX(Branch[Area],MATCH(SOF[[#This Row],[Branch]],Branch[SortCode],0))</f>
        <v>South &amp; East</v>
      </c>
      <c r="G3413" t="str">
        <f>INDEX(Branch[Branch],MATCH(SOF[[#This Row],[Branch]],Branch[SortCode],0))</f>
        <v>Mitchelstown</v>
      </c>
      <c r="V3413">
        <v>990736</v>
      </c>
      <c r="W3413" t="str">
        <f t="shared" si="58"/>
        <v>64736500</v>
      </c>
    </row>
    <row r="3414" spans="1:23" x14ac:dyDescent="0.55000000000000004">
      <c r="A3414" s="21" t="b">
        <f>SOF[[#This Row],[RepDate]]='Monthly-Individual-Data'!A3419</f>
        <v>0</v>
      </c>
      <c r="B3414" s="21">
        <v>44621</v>
      </c>
      <c r="C3414" t="s">
        <v>249</v>
      </c>
      <c r="D3414" t="s">
        <v>175</v>
      </c>
      <c r="E3414">
        <v>98</v>
      </c>
      <c r="F3414" t="str">
        <f>INDEX(Branch[Area],MATCH(SOF[[#This Row],[Branch]],Branch[SortCode],0))</f>
        <v>South &amp; East</v>
      </c>
      <c r="G3414" t="str">
        <f>INDEX(Branch[Branch],MATCH(SOF[[#This Row],[Branch]],Branch[SortCode],0))</f>
        <v>Mitchelstown</v>
      </c>
      <c r="V3414">
        <v>990736</v>
      </c>
      <c r="W3414" t="str">
        <f t="shared" si="58"/>
        <v>64736500</v>
      </c>
    </row>
    <row r="3415" spans="1:23" x14ac:dyDescent="0.55000000000000004">
      <c r="A3415" s="21" t="b">
        <f>SOF[[#This Row],[RepDate]]='Monthly-Individual-Data'!A3414</f>
        <v>0</v>
      </c>
      <c r="B3415" s="21">
        <v>44896</v>
      </c>
      <c r="C3415" t="s">
        <v>203</v>
      </c>
      <c r="D3415" t="s">
        <v>109</v>
      </c>
      <c r="E3415">
        <v>93</v>
      </c>
      <c r="F3415" t="str">
        <f>INDEX(Branch[Area],MATCH(SOF[[#This Row],[Branch]],Branch[SortCode],0))</f>
        <v>Dublin</v>
      </c>
      <c r="G3415" t="str">
        <f>INDEX(Branch[Branch],MATCH(SOF[[#This Row],[Branch]],Branch[SortCode],0))</f>
        <v>Phibsboro</v>
      </c>
      <c r="V3415">
        <v>990603</v>
      </c>
      <c r="W3415" t="str">
        <f t="shared" si="58"/>
        <v>18603960</v>
      </c>
    </row>
    <row r="3416" spans="1:23" x14ac:dyDescent="0.55000000000000004">
      <c r="A3416" s="21" t="b">
        <f>SOF[[#This Row],[RepDate]]='Monthly-Individual-Data'!A3415</f>
        <v>0</v>
      </c>
      <c r="B3416" s="21">
        <v>44896</v>
      </c>
      <c r="C3416" t="s">
        <v>208</v>
      </c>
      <c r="D3416" t="s">
        <v>109</v>
      </c>
      <c r="E3416">
        <v>54</v>
      </c>
      <c r="F3416" t="str">
        <f>INDEX(Branch[Area],MATCH(SOF[[#This Row],[Branch]],Branch[SortCode],0))</f>
        <v>Dublin</v>
      </c>
      <c r="G3416" t="str">
        <f>INDEX(Branch[Branch],MATCH(SOF[[#This Row],[Branch]],Branch[SortCode],0))</f>
        <v>Dun Laoghaire</v>
      </c>
      <c r="V3416">
        <v>990604</v>
      </c>
      <c r="W3416" t="str">
        <f t="shared" si="58"/>
        <v>23604910</v>
      </c>
    </row>
    <row r="3417" spans="1:23" x14ac:dyDescent="0.55000000000000004">
      <c r="A3417" s="21" t="b">
        <f>SOF[[#This Row],[RepDate]]='Monthly-Individual-Data'!A3416</f>
        <v>0</v>
      </c>
      <c r="B3417" s="21">
        <v>44896</v>
      </c>
      <c r="C3417" t="s">
        <v>193</v>
      </c>
      <c r="D3417" t="s">
        <v>109</v>
      </c>
      <c r="E3417">
        <v>101</v>
      </c>
      <c r="F3417" t="str">
        <f>INDEX(Branch[Area],MATCH(SOF[[#This Row],[Branch]],Branch[SortCode],0))</f>
        <v>Dublin</v>
      </c>
      <c r="G3417" t="str">
        <f>INDEX(Branch[Branch],MATCH(SOF[[#This Row],[Branch]],Branch[SortCode],0))</f>
        <v>Rathmines</v>
      </c>
      <c r="V3417">
        <v>990605</v>
      </c>
      <c r="W3417" t="str">
        <f t="shared" si="58"/>
        <v>86051060</v>
      </c>
    </row>
    <row r="3418" spans="1:23" x14ac:dyDescent="0.55000000000000004">
      <c r="A3418" s="21" t="b">
        <f>SOF[[#This Row],[RepDate]]='Monthly-Individual-Data'!A3417</f>
        <v>0</v>
      </c>
      <c r="B3418" s="21">
        <v>44896</v>
      </c>
      <c r="C3418" t="s">
        <v>193</v>
      </c>
      <c r="D3418" t="s">
        <v>169</v>
      </c>
      <c r="E3418">
        <v>52</v>
      </c>
      <c r="F3418" t="str">
        <f>INDEX(Branch[Area],MATCH(SOF[[#This Row],[Branch]],Branch[SortCode],0))</f>
        <v>Dublin</v>
      </c>
      <c r="G3418" t="str">
        <f>INDEX(Branch[Branch],MATCH(SOF[[#This Row],[Branch]],Branch[SortCode],0))</f>
        <v>Rathmines</v>
      </c>
      <c r="V3418">
        <v>990605</v>
      </c>
      <c r="W3418" t="str">
        <f t="shared" si="58"/>
        <v>86051060</v>
      </c>
    </row>
    <row r="3419" spans="1:23" x14ac:dyDescent="0.55000000000000004">
      <c r="A3419" s="21" t="b">
        <f>SOF[[#This Row],[RepDate]]='Monthly-Individual-Data'!A3418</f>
        <v>0</v>
      </c>
      <c r="B3419" s="21">
        <v>44896</v>
      </c>
      <c r="C3419" t="s">
        <v>193</v>
      </c>
      <c r="D3419" t="s">
        <v>174</v>
      </c>
      <c r="E3419">
        <v>154</v>
      </c>
      <c r="F3419" t="str">
        <f>INDEX(Branch[Area],MATCH(SOF[[#This Row],[Branch]],Branch[SortCode],0))</f>
        <v>Dublin</v>
      </c>
      <c r="G3419" t="str">
        <f>INDEX(Branch[Branch],MATCH(SOF[[#This Row],[Branch]],Branch[SortCode],0))</f>
        <v>Rathmines</v>
      </c>
      <c r="V3419">
        <v>990605</v>
      </c>
      <c r="W3419" t="str">
        <f t="shared" si="58"/>
        <v>86051060</v>
      </c>
    </row>
    <row r="3420" spans="1:23" x14ac:dyDescent="0.55000000000000004">
      <c r="A3420" s="21" t="b">
        <f>SOF[[#This Row],[RepDate]]='Monthly-Individual-Data'!A3419</f>
        <v>0</v>
      </c>
      <c r="B3420" s="21">
        <v>44896</v>
      </c>
      <c r="C3420" t="s">
        <v>212</v>
      </c>
      <c r="D3420" t="s">
        <v>109</v>
      </c>
      <c r="E3420">
        <v>118</v>
      </c>
      <c r="F3420" t="str">
        <f>INDEX(Branch[Area],MATCH(SOF[[#This Row],[Branch]],Branch[SortCode],0))</f>
        <v>Dublin</v>
      </c>
      <c r="G3420" t="str">
        <f>INDEX(Branch[Branch],MATCH(SOF[[#This Row],[Branch]],Branch[SortCode],0))</f>
        <v>Ballyfermot</v>
      </c>
      <c r="V3420">
        <v>990606</v>
      </c>
      <c r="W3420" t="str">
        <f t="shared" si="58"/>
        <v>27606870</v>
      </c>
    </row>
    <row r="3421" spans="1:23" x14ac:dyDescent="0.55000000000000004">
      <c r="A3421" s="21" t="b">
        <f>SOF[[#This Row],[RepDate]]='Monthly-Individual-Data'!A3420</f>
        <v>0</v>
      </c>
      <c r="B3421" s="21">
        <v>44896</v>
      </c>
      <c r="C3421" t="s">
        <v>212</v>
      </c>
      <c r="D3421" t="s">
        <v>174</v>
      </c>
      <c r="E3421">
        <v>3</v>
      </c>
      <c r="F3421" t="str">
        <f>INDEX(Branch[Area],MATCH(SOF[[#This Row],[Branch]],Branch[SortCode],0))</f>
        <v>Dublin</v>
      </c>
      <c r="G3421" t="str">
        <f>INDEX(Branch[Branch],MATCH(SOF[[#This Row],[Branch]],Branch[SortCode],0))</f>
        <v>Ballyfermot</v>
      </c>
      <c r="V3421">
        <v>990606</v>
      </c>
      <c r="W3421" t="str">
        <f t="shared" si="58"/>
        <v>27606870</v>
      </c>
    </row>
    <row r="3422" spans="1:23" x14ac:dyDescent="0.55000000000000004">
      <c r="A3422" s="21" t="b">
        <f>SOF[[#This Row],[RepDate]]='Monthly-Individual-Data'!A3421</f>
        <v>0</v>
      </c>
      <c r="B3422" s="21">
        <v>44896</v>
      </c>
      <c r="C3422" t="s">
        <v>214</v>
      </c>
      <c r="D3422" t="s">
        <v>109</v>
      </c>
      <c r="E3422">
        <v>117</v>
      </c>
      <c r="F3422" t="str">
        <f>INDEX(Branch[Area],MATCH(SOF[[#This Row],[Branch]],Branch[SortCode],0))</f>
        <v>Dublin</v>
      </c>
      <c r="G3422" t="str">
        <f>INDEX(Branch[Branch],MATCH(SOF[[#This Row],[Branch]],Branch[SortCode],0))</f>
        <v>Finglas</v>
      </c>
      <c r="V3422">
        <v>990609</v>
      </c>
      <c r="W3422" t="str">
        <f t="shared" si="58"/>
        <v>29609850</v>
      </c>
    </row>
    <row r="3423" spans="1:23" x14ac:dyDescent="0.55000000000000004">
      <c r="A3423" s="21" t="b">
        <f>SOF[[#This Row],[RepDate]]='Monthly-Individual-Data'!A3422</f>
        <v>0</v>
      </c>
      <c r="B3423" s="21">
        <v>44896</v>
      </c>
      <c r="C3423" t="s">
        <v>214</v>
      </c>
      <c r="D3423" t="s">
        <v>169</v>
      </c>
      <c r="E3423">
        <v>160</v>
      </c>
      <c r="F3423" t="str">
        <f>INDEX(Branch[Area],MATCH(SOF[[#This Row],[Branch]],Branch[SortCode],0))</f>
        <v>Dublin</v>
      </c>
      <c r="G3423" t="str">
        <f>INDEX(Branch[Branch],MATCH(SOF[[#This Row],[Branch]],Branch[SortCode],0))</f>
        <v>Finglas</v>
      </c>
      <c r="V3423">
        <v>990609</v>
      </c>
      <c r="W3423" t="str">
        <f t="shared" si="58"/>
        <v>29609850</v>
      </c>
    </row>
    <row r="3424" spans="1:23" x14ac:dyDescent="0.55000000000000004">
      <c r="A3424" s="21" t="b">
        <f>SOF[[#This Row],[RepDate]]='Monthly-Individual-Data'!A3423</f>
        <v>0</v>
      </c>
      <c r="B3424" s="21">
        <v>44896</v>
      </c>
      <c r="C3424" t="s">
        <v>194</v>
      </c>
      <c r="D3424" t="s">
        <v>109</v>
      </c>
      <c r="E3424">
        <v>25</v>
      </c>
      <c r="F3424" t="str">
        <f>INDEX(Branch[Area],MATCH(SOF[[#This Row],[Branch]],Branch[SortCode],0))</f>
        <v>Dublin</v>
      </c>
      <c r="G3424" t="str">
        <f>INDEX(Branch[Branch],MATCH(SOF[[#This Row],[Branch]],Branch[SortCode],0))</f>
        <v>Grafton Street</v>
      </c>
      <c r="V3424">
        <v>990610</v>
      </c>
      <c r="W3424" t="str">
        <f t="shared" si="58"/>
        <v>96101050</v>
      </c>
    </row>
    <row r="3425" spans="1:23" x14ac:dyDescent="0.55000000000000004">
      <c r="A3425" s="21" t="b">
        <f>SOF[[#This Row],[RepDate]]='Monthly-Individual-Data'!A3424</f>
        <v>0</v>
      </c>
      <c r="B3425" s="21">
        <v>44896</v>
      </c>
      <c r="C3425" t="s">
        <v>194</v>
      </c>
      <c r="D3425" t="s">
        <v>168</v>
      </c>
      <c r="E3425">
        <v>110</v>
      </c>
      <c r="F3425" t="str">
        <f>INDEX(Branch[Area],MATCH(SOF[[#This Row],[Branch]],Branch[SortCode],0))</f>
        <v>Dublin</v>
      </c>
      <c r="G3425" t="str">
        <f>INDEX(Branch[Branch],MATCH(SOF[[#This Row],[Branch]],Branch[SortCode],0))</f>
        <v>Grafton Street</v>
      </c>
      <c r="V3425">
        <v>990610</v>
      </c>
      <c r="W3425" t="str">
        <f t="shared" si="58"/>
        <v>96101050</v>
      </c>
    </row>
    <row r="3426" spans="1:23" x14ac:dyDescent="0.55000000000000004">
      <c r="A3426" s="21" t="b">
        <f>SOF[[#This Row],[RepDate]]='Monthly-Individual-Data'!A3425</f>
        <v>0</v>
      </c>
      <c r="B3426" s="21">
        <v>44896</v>
      </c>
      <c r="C3426" t="s">
        <v>194</v>
      </c>
      <c r="D3426" t="s">
        <v>169</v>
      </c>
      <c r="E3426">
        <v>111</v>
      </c>
      <c r="F3426" t="str">
        <f>INDEX(Branch[Area],MATCH(SOF[[#This Row],[Branch]],Branch[SortCode],0))</f>
        <v>Dublin</v>
      </c>
      <c r="G3426" t="str">
        <f>INDEX(Branch[Branch],MATCH(SOF[[#This Row],[Branch]],Branch[SortCode],0))</f>
        <v>Grafton Street</v>
      </c>
      <c r="V3426">
        <v>990610</v>
      </c>
      <c r="W3426" t="str">
        <f t="shared" si="58"/>
        <v>96101050</v>
      </c>
    </row>
    <row r="3427" spans="1:23" x14ac:dyDescent="0.55000000000000004">
      <c r="A3427" s="21" t="b">
        <f>SOF[[#This Row],[RepDate]]='Monthly-Individual-Data'!A3426</f>
        <v>0</v>
      </c>
      <c r="B3427" s="21">
        <v>44896</v>
      </c>
      <c r="C3427" t="s">
        <v>194</v>
      </c>
      <c r="D3427" t="s">
        <v>171</v>
      </c>
      <c r="E3427">
        <v>138</v>
      </c>
      <c r="F3427" t="str">
        <f>INDEX(Branch[Area],MATCH(SOF[[#This Row],[Branch]],Branch[SortCode],0))</f>
        <v>Dublin</v>
      </c>
      <c r="G3427" t="str">
        <f>INDEX(Branch[Branch],MATCH(SOF[[#This Row],[Branch]],Branch[SortCode],0))</f>
        <v>Grafton Street</v>
      </c>
      <c r="V3427">
        <v>990610</v>
      </c>
      <c r="W3427" t="str">
        <f t="shared" si="58"/>
        <v>96101050</v>
      </c>
    </row>
    <row r="3428" spans="1:23" x14ac:dyDescent="0.55000000000000004">
      <c r="A3428" s="21" t="b">
        <f>SOF[[#This Row],[RepDate]]='Monthly-Individual-Data'!A3427</f>
        <v>0</v>
      </c>
      <c r="B3428" s="21">
        <v>44896</v>
      </c>
      <c r="C3428" t="s">
        <v>194</v>
      </c>
      <c r="D3428" t="s">
        <v>175</v>
      </c>
      <c r="E3428">
        <v>3</v>
      </c>
      <c r="F3428" t="str">
        <f>INDEX(Branch[Area],MATCH(SOF[[#This Row],[Branch]],Branch[SortCode],0))</f>
        <v>Dublin</v>
      </c>
      <c r="G3428" t="str">
        <f>INDEX(Branch[Branch],MATCH(SOF[[#This Row],[Branch]],Branch[SortCode],0))</f>
        <v>Grafton Street</v>
      </c>
      <c r="V3428">
        <v>990610</v>
      </c>
      <c r="W3428" t="str">
        <f t="shared" si="58"/>
        <v>96101050</v>
      </c>
    </row>
    <row r="3429" spans="1:23" x14ac:dyDescent="0.55000000000000004">
      <c r="A3429" s="21" t="b">
        <f>SOF[[#This Row],[RepDate]]='Monthly-Individual-Data'!A3428</f>
        <v>0</v>
      </c>
      <c r="B3429" s="21">
        <v>44896</v>
      </c>
      <c r="C3429" t="s">
        <v>210</v>
      </c>
      <c r="D3429" t="s">
        <v>109</v>
      </c>
      <c r="E3429">
        <v>46</v>
      </c>
      <c r="F3429" t="str">
        <f>INDEX(Branch[Area],MATCH(SOF[[#This Row],[Branch]],Branch[SortCode],0))</f>
        <v>Dublin</v>
      </c>
      <c r="G3429" t="str">
        <f>INDEX(Branch[Branch],MATCH(SOF[[#This Row],[Branch]],Branch[SortCode],0))</f>
        <v>Walkinstown</v>
      </c>
      <c r="V3429">
        <v>990612</v>
      </c>
      <c r="W3429" t="str">
        <f t="shared" si="58"/>
        <v>25612890</v>
      </c>
    </row>
    <row r="3430" spans="1:23" x14ac:dyDescent="0.55000000000000004">
      <c r="A3430" s="21" t="b">
        <f>SOF[[#This Row],[RepDate]]='Monthly-Individual-Data'!A3429</f>
        <v>0</v>
      </c>
      <c r="B3430" s="21">
        <v>44896</v>
      </c>
      <c r="C3430" t="s">
        <v>210</v>
      </c>
      <c r="D3430" t="s">
        <v>168</v>
      </c>
      <c r="E3430">
        <v>154</v>
      </c>
      <c r="F3430" t="str">
        <f>INDEX(Branch[Area],MATCH(SOF[[#This Row],[Branch]],Branch[SortCode],0))</f>
        <v>Dublin</v>
      </c>
      <c r="G3430" t="str">
        <f>INDEX(Branch[Branch],MATCH(SOF[[#This Row],[Branch]],Branch[SortCode],0))</f>
        <v>Walkinstown</v>
      </c>
      <c r="V3430">
        <v>990612</v>
      </c>
      <c r="W3430" t="str">
        <f t="shared" si="58"/>
        <v>25612890</v>
      </c>
    </row>
    <row r="3431" spans="1:23" x14ac:dyDescent="0.55000000000000004">
      <c r="A3431" s="21" t="b">
        <f>SOF[[#This Row],[RepDate]]='Monthly-Individual-Data'!A3430</f>
        <v>0</v>
      </c>
      <c r="B3431" s="21">
        <v>44896</v>
      </c>
      <c r="C3431" t="s">
        <v>210</v>
      </c>
      <c r="D3431" t="s">
        <v>169</v>
      </c>
      <c r="E3431">
        <v>147</v>
      </c>
      <c r="F3431" t="str">
        <f>INDEX(Branch[Area],MATCH(SOF[[#This Row],[Branch]],Branch[SortCode],0))</f>
        <v>Dublin</v>
      </c>
      <c r="G3431" t="str">
        <f>INDEX(Branch[Branch],MATCH(SOF[[#This Row],[Branch]],Branch[SortCode],0))</f>
        <v>Walkinstown</v>
      </c>
      <c r="V3431">
        <v>990612</v>
      </c>
      <c r="W3431" t="str">
        <f t="shared" si="58"/>
        <v>25612890</v>
      </c>
    </row>
    <row r="3432" spans="1:23" x14ac:dyDescent="0.55000000000000004">
      <c r="A3432" s="21" t="b">
        <f>SOF[[#This Row],[RepDate]]='Monthly-Individual-Data'!A3431</f>
        <v>0</v>
      </c>
      <c r="B3432" s="21">
        <v>44896</v>
      </c>
      <c r="C3432" t="s">
        <v>210</v>
      </c>
      <c r="D3432" t="s">
        <v>171</v>
      </c>
      <c r="E3432">
        <v>93</v>
      </c>
      <c r="F3432" t="str">
        <f>INDEX(Branch[Area],MATCH(SOF[[#This Row],[Branch]],Branch[SortCode],0))</f>
        <v>Dublin</v>
      </c>
      <c r="G3432" t="str">
        <f>INDEX(Branch[Branch],MATCH(SOF[[#This Row],[Branch]],Branch[SortCode],0))</f>
        <v>Walkinstown</v>
      </c>
      <c r="V3432">
        <v>990612</v>
      </c>
      <c r="W3432" t="str">
        <f t="shared" si="58"/>
        <v>25612890</v>
      </c>
    </row>
    <row r="3433" spans="1:23" x14ac:dyDescent="0.55000000000000004">
      <c r="A3433" s="21" t="b">
        <f>SOF[[#This Row],[RepDate]]='Monthly-Individual-Data'!A3432</f>
        <v>0</v>
      </c>
      <c r="B3433" s="21">
        <v>44896</v>
      </c>
      <c r="C3433" t="s">
        <v>210</v>
      </c>
      <c r="D3433" t="s">
        <v>174</v>
      </c>
      <c r="E3433">
        <v>109</v>
      </c>
      <c r="F3433" t="str">
        <f>INDEX(Branch[Area],MATCH(SOF[[#This Row],[Branch]],Branch[SortCode],0))</f>
        <v>Dublin</v>
      </c>
      <c r="G3433" t="str">
        <f>INDEX(Branch[Branch],MATCH(SOF[[#This Row],[Branch]],Branch[SortCode],0))</f>
        <v>Walkinstown</v>
      </c>
      <c r="V3433">
        <v>990612</v>
      </c>
      <c r="W3433" t="str">
        <f t="shared" si="58"/>
        <v>25612890</v>
      </c>
    </row>
    <row r="3434" spans="1:23" x14ac:dyDescent="0.55000000000000004">
      <c r="A3434" s="21" t="b">
        <f>SOF[[#This Row],[RepDate]]='Monthly-Individual-Data'!A3433</f>
        <v>0</v>
      </c>
      <c r="B3434" s="21">
        <v>44896</v>
      </c>
      <c r="C3434" t="s">
        <v>186</v>
      </c>
      <c r="D3434" t="s">
        <v>109</v>
      </c>
      <c r="E3434">
        <v>157</v>
      </c>
      <c r="F3434" t="str">
        <f>INDEX(Branch[Area],MATCH(SOF[[#This Row],[Branch]],Branch[SortCode],0))</f>
        <v>Dublin</v>
      </c>
      <c r="G3434" t="str">
        <f>INDEX(Branch[Branch],MATCH(SOF[[#This Row],[Branch]],Branch[SortCode],0))</f>
        <v>Artane</v>
      </c>
      <c r="V3434">
        <v>990616</v>
      </c>
      <c r="W3434" t="str">
        <f t="shared" si="58"/>
        <v>16161130</v>
      </c>
    </row>
    <row r="3435" spans="1:23" x14ac:dyDescent="0.55000000000000004">
      <c r="A3435" s="21" t="b">
        <f>SOF[[#This Row],[RepDate]]='Monthly-Individual-Data'!A3434</f>
        <v>0</v>
      </c>
      <c r="B3435" s="21">
        <v>44896</v>
      </c>
      <c r="C3435" t="s">
        <v>186</v>
      </c>
      <c r="D3435" t="s">
        <v>169</v>
      </c>
      <c r="E3435">
        <v>25</v>
      </c>
      <c r="F3435" t="str">
        <f>INDEX(Branch[Area],MATCH(SOF[[#This Row],[Branch]],Branch[SortCode],0))</f>
        <v>Dublin</v>
      </c>
      <c r="G3435" t="str">
        <f>INDEX(Branch[Branch],MATCH(SOF[[#This Row],[Branch]],Branch[SortCode],0))</f>
        <v>Artane</v>
      </c>
      <c r="V3435">
        <v>990616</v>
      </c>
      <c r="W3435" t="str">
        <f t="shared" si="58"/>
        <v>16161130</v>
      </c>
    </row>
    <row r="3436" spans="1:23" x14ac:dyDescent="0.55000000000000004">
      <c r="A3436" s="21" t="b">
        <f>SOF[[#This Row],[RepDate]]='Monthly-Individual-Data'!A3435</f>
        <v>0</v>
      </c>
      <c r="B3436" s="21">
        <v>44896</v>
      </c>
      <c r="C3436" t="s">
        <v>186</v>
      </c>
      <c r="D3436" t="s">
        <v>173</v>
      </c>
      <c r="E3436">
        <v>37</v>
      </c>
      <c r="F3436" t="str">
        <f>INDEX(Branch[Area],MATCH(SOF[[#This Row],[Branch]],Branch[SortCode],0))</f>
        <v>Dublin</v>
      </c>
      <c r="G3436" t="str">
        <f>INDEX(Branch[Branch],MATCH(SOF[[#This Row],[Branch]],Branch[SortCode],0))</f>
        <v>Artane</v>
      </c>
      <c r="V3436">
        <v>990616</v>
      </c>
      <c r="W3436" t="str">
        <f t="shared" si="58"/>
        <v>16161130</v>
      </c>
    </row>
    <row r="3437" spans="1:23" x14ac:dyDescent="0.55000000000000004">
      <c r="A3437" s="21" t="b">
        <f>SOF[[#This Row],[RepDate]]='Monthly-Individual-Data'!A3436</f>
        <v>0</v>
      </c>
      <c r="B3437" s="21">
        <v>44896</v>
      </c>
      <c r="C3437" t="s">
        <v>186</v>
      </c>
      <c r="D3437" t="s">
        <v>175</v>
      </c>
      <c r="E3437">
        <v>116</v>
      </c>
      <c r="F3437" t="str">
        <f>INDEX(Branch[Area],MATCH(SOF[[#This Row],[Branch]],Branch[SortCode],0))</f>
        <v>Dublin</v>
      </c>
      <c r="G3437" t="str">
        <f>INDEX(Branch[Branch],MATCH(SOF[[#This Row],[Branch]],Branch[SortCode],0))</f>
        <v>Artane</v>
      </c>
      <c r="V3437">
        <v>990616</v>
      </c>
      <c r="W3437" t="str">
        <f t="shared" si="58"/>
        <v>16161130</v>
      </c>
    </row>
    <row r="3438" spans="1:23" x14ac:dyDescent="0.55000000000000004">
      <c r="A3438" s="21" t="b">
        <f>SOF[[#This Row],[RepDate]]='Monthly-Individual-Data'!A3437</f>
        <v>0</v>
      </c>
      <c r="B3438" s="21">
        <v>44896</v>
      </c>
      <c r="C3438" t="s">
        <v>209</v>
      </c>
      <c r="D3438" t="s">
        <v>109</v>
      </c>
      <c r="E3438">
        <v>51</v>
      </c>
      <c r="F3438" t="str">
        <f>INDEX(Branch[Area],MATCH(SOF[[#This Row],[Branch]],Branch[SortCode],0))</f>
        <v>Dublin</v>
      </c>
      <c r="G3438" t="str">
        <f>INDEX(Branch[Branch],MATCH(SOF[[#This Row],[Branch]],Branch[SortCode],0))</f>
        <v>Dundrum</v>
      </c>
      <c r="V3438">
        <v>990620</v>
      </c>
      <c r="W3438" t="str">
        <f t="shared" si="58"/>
        <v>24620900</v>
      </c>
    </row>
    <row r="3439" spans="1:23" x14ac:dyDescent="0.55000000000000004">
      <c r="A3439" s="21" t="b">
        <f>SOF[[#This Row],[RepDate]]='Monthly-Individual-Data'!A3438</f>
        <v>0</v>
      </c>
      <c r="B3439" s="21">
        <v>44896</v>
      </c>
      <c r="C3439" t="s">
        <v>209</v>
      </c>
      <c r="D3439" t="s">
        <v>171</v>
      </c>
      <c r="E3439">
        <v>126</v>
      </c>
      <c r="F3439" t="str">
        <f>INDEX(Branch[Area],MATCH(SOF[[#This Row],[Branch]],Branch[SortCode],0))</f>
        <v>Dublin</v>
      </c>
      <c r="G3439" t="str">
        <f>INDEX(Branch[Branch],MATCH(SOF[[#This Row],[Branch]],Branch[SortCode],0))</f>
        <v>Dundrum</v>
      </c>
      <c r="V3439">
        <v>990620</v>
      </c>
      <c r="W3439" t="str">
        <f t="shared" si="58"/>
        <v>24620900</v>
      </c>
    </row>
    <row r="3440" spans="1:23" x14ac:dyDescent="0.55000000000000004">
      <c r="A3440" s="21" t="b">
        <f>SOF[[#This Row],[RepDate]]='Monthly-Individual-Data'!A3439</f>
        <v>0</v>
      </c>
      <c r="B3440" s="21">
        <v>44896</v>
      </c>
      <c r="C3440" t="s">
        <v>225</v>
      </c>
      <c r="D3440" t="s">
        <v>109</v>
      </c>
      <c r="E3440">
        <v>149</v>
      </c>
      <c r="F3440" t="str">
        <f>INDEX(Branch[Area],MATCH(SOF[[#This Row],[Branch]],Branch[SortCode],0))</f>
        <v>Dublin</v>
      </c>
      <c r="G3440" t="str">
        <f>INDEX(Branch[Branch],MATCH(SOF[[#This Row],[Branch]],Branch[SortCode],0))</f>
        <v>Bray</v>
      </c>
      <c r="V3440">
        <v>990623</v>
      </c>
      <c r="W3440" t="str">
        <f t="shared" si="58"/>
        <v>40623740</v>
      </c>
    </row>
    <row r="3441" spans="1:23" x14ac:dyDescent="0.55000000000000004">
      <c r="A3441" s="21" t="b">
        <f>SOF[[#This Row],[RepDate]]='Monthly-Individual-Data'!A3440</f>
        <v>0</v>
      </c>
      <c r="B3441" s="21">
        <v>44896</v>
      </c>
      <c r="C3441" t="s">
        <v>225</v>
      </c>
      <c r="D3441" t="s">
        <v>168</v>
      </c>
      <c r="E3441">
        <v>142</v>
      </c>
      <c r="F3441" t="str">
        <f>INDEX(Branch[Area],MATCH(SOF[[#This Row],[Branch]],Branch[SortCode],0))</f>
        <v>Dublin</v>
      </c>
      <c r="G3441" t="str">
        <f>INDEX(Branch[Branch],MATCH(SOF[[#This Row],[Branch]],Branch[SortCode],0))</f>
        <v>Bray</v>
      </c>
      <c r="V3441">
        <v>990623</v>
      </c>
      <c r="W3441" t="str">
        <f t="shared" si="58"/>
        <v>40623740</v>
      </c>
    </row>
    <row r="3442" spans="1:23" x14ac:dyDescent="0.55000000000000004">
      <c r="A3442" s="21" t="b">
        <f>SOF[[#This Row],[RepDate]]='Monthly-Individual-Data'!A3441</f>
        <v>0</v>
      </c>
      <c r="B3442" s="21">
        <v>44896</v>
      </c>
      <c r="C3442" t="s">
        <v>225</v>
      </c>
      <c r="D3442" t="s">
        <v>169</v>
      </c>
      <c r="E3442">
        <v>75</v>
      </c>
      <c r="F3442" t="str">
        <f>INDEX(Branch[Area],MATCH(SOF[[#This Row],[Branch]],Branch[SortCode],0))</f>
        <v>Dublin</v>
      </c>
      <c r="G3442" t="str">
        <f>INDEX(Branch[Branch],MATCH(SOF[[#This Row],[Branch]],Branch[SortCode],0))</f>
        <v>Bray</v>
      </c>
      <c r="V3442">
        <v>990623</v>
      </c>
      <c r="W3442" t="str">
        <f t="shared" si="58"/>
        <v>40623740</v>
      </c>
    </row>
    <row r="3443" spans="1:23" x14ac:dyDescent="0.55000000000000004">
      <c r="A3443" s="21" t="b">
        <f>SOF[[#This Row],[RepDate]]='Monthly-Individual-Data'!A3442</f>
        <v>0</v>
      </c>
      <c r="B3443" s="21">
        <v>44896</v>
      </c>
      <c r="C3443" t="s">
        <v>225</v>
      </c>
      <c r="D3443" t="s">
        <v>171</v>
      </c>
      <c r="E3443">
        <v>139</v>
      </c>
      <c r="F3443" t="str">
        <f>INDEX(Branch[Area],MATCH(SOF[[#This Row],[Branch]],Branch[SortCode],0))</f>
        <v>Dublin</v>
      </c>
      <c r="G3443" t="str">
        <f>INDEX(Branch[Branch],MATCH(SOF[[#This Row],[Branch]],Branch[SortCode],0))</f>
        <v>Bray</v>
      </c>
      <c r="V3443">
        <v>990623</v>
      </c>
      <c r="W3443" t="str">
        <f t="shared" si="58"/>
        <v>40623740</v>
      </c>
    </row>
    <row r="3444" spans="1:23" x14ac:dyDescent="0.55000000000000004">
      <c r="A3444" s="21" t="b">
        <f>SOF[[#This Row],[RepDate]]='Monthly-Individual-Data'!A3443</f>
        <v>0</v>
      </c>
      <c r="B3444" s="21">
        <v>44896</v>
      </c>
      <c r="C3444" t="s">
        <v>225</v>
      </c>
      <c r="D3444" t="s">
        <v>172</v>
      </c>
      <c r="E3444">
        <v>114</v>
      </c>
      <c r="F3444" t="str">
        <f>INDEX(Branch[Area],MATCH(SOF[[#This Row],[Branch]],Branch[SortCode],0))</f>
        <v>Dublin</v>
      </c>
      <c r="G3444" t="str">
        <f>INDEX(Branch[Branch],MATCH(SOF[[#This Row],[Branch]],Branch[SortCode],0))</f>
        <v>Bray</v>
      </c>
      <c r="V3444">
        <v>990623</v>
      </c>
      <c r="W3444" t="str">
        <f t="shared" si="58"/>
        <v>40623740</v>
      </c>
    </row>
    <row r="3445" spans="1:23" x14ac:dyDescent="0.55000000000000004">
      <c r="A3445" s="21" t="b">
        <f>SOF[[#This Row],[RepDate]]='Monthly-Individual-Data'!A3444</f>
        <v>0</v>
      </c>
      <c r="B3445" s="21">
        <v>44896</v>
      </c>
      <c r="C3445" t="s">
        <v>225</v>
      </c>
      <c r="D3445" t="s">
        <v>174</v>
      </c>
      <c r="E3445">
        <v>45</v>
      </c>
      <c r="F3445" t="str">
        <f>INDEX(Branch[Area],MATCH(SOF[[#This Row],[Branch]],Branch[SortCode],0))</f>
        <v>Dublin</v>
      </c>
      <c r="G3445" t="str">
        <f>INDEX(Branch[Branch],MATCH(SOF[[#This Row],[Branch]],Branch[SortCode],0))</f>
        <v>Bray</v>
      </c>
      <c r="V3445">
        <v>990623</v>
      </c>
      <c r="W3445" t="str">
        <f t="shared" si="58"/>
        <v>40623740</v>
      </c>
    </row>
    <row r="3446" spans="1:23" x14ac:dyDescent="0.55000000000000004">
      <c r="A3446" s="21" t="b">
        <f>SOF[[#This Row],[RepDate]]='Monthly-Individual-Data'!A3445</f>
        <v>0</v>
      </c>
      <c r="B3446" s="21">
        <v>44896</v>
      </c>
      <c r="C3446" t="s">
        <v>225</v>
      </c>
      <c r="D3446" t="s">
        <v>175</v>
      </c>
      <c r="E3446">
        <v>6</v>
      </c>
      <c r="F3446" t="str">
        <f>INDEX(Branch[Area],MATCH(SOF[[#This Row],[Branch]],Branch[SortCode],0))</f>
        <v>Dublin</v>
      </c>
      <c r="G3446" t="str">
        <f>INDEX(Branch[Branch],MATCH(SOF[[#This Row],[Branch]],Branch[SortCode],0))</f>
        <v>Bray</v>
      </c>
      <c r="V3446">
        <v>990623</v>
      </c>
      <c r="W3446" t="str">
        <f t="shared" si="58"/>
        <v>40623740</v>
      </c>
    </row>
    <row r="3447" spans="1:23" x14ac:dyDescent="0.55000000000000004">
      <c r="A3447" s="21" t="b">
        <f>SOF[[#This Row],[RepDate]]='Monthly-Individual-Data'!A3446</f>
        <v>0</v>
      </c>
      <c r="B3447" s="21">
        <v>44896</v>
      </c>
      <c r="C3447" t="s">
        <v>225</v>
      </c>
      <c r="D3447" t="s">
        <v>179</v>
      </c>
      <c r="E3447">
        <v>30</v>
      </c>
      <c r="F3447" t="str">
        <f>INDEX(Branch[Area],MATCH(SOF[[#This Row],[Branch]],Branch[SortCode],0))</f>
        <v>Dublin</v>
      </c>
      <c r="G3447" t="str">
        <f>INDEX(Branch[Branch],MATCH(SOF[[#This Row],[Branch]],Branch[SortCode],0))</f>
        <v>Bray</v>
      </c>
      <c r="V3447">
        <v>990623</v>
      </c>
      <c r="W3447" t="str">
        <f t="shared" si="58"/>
        <v>40623740</v>
      </c>
    </row>
    <row r="3448" spans="1:23" x14ac:dyDescent="0.55000000000000004">
      <c r="A3448" s="21" t="b">
        <f>SOF[[#This Row],[RepDate]]='Monthly-Individual-Data'!A3447</f>
        <v>0</v>
      </c>
      <c r="B3448" s="21">
        <v>44896</v>
      </c>
      <c r="C3448" t="s">
        <v>221</v>
      </c>
      <c r="D3448" t="s">
        <v>109</v>
      </c>
      <c r="E3448">
        <v>111</v>
      </c>
      <c r="F3448" t="str">
        <f>INDEX(Branch[Area],MATCH(SOF[[#This Row],[Branch]],Branch[SortCode],0))</f>
        <v>Dublin</v>
      </c>
      <c r="G3448" t="str">
        <f>INDEX(Branch[Branch],MATCH(SOF[[#This Row],[Branch]],Branch[SortCode],0))</f>
        <v>Tallaght</v>
      </c>
      <c r="V3448">
        <v>990624</v>
      </c>
      <c r="W3448" t="str">
        <f t="shared" si="58"/>
        <v>36624780</v>
      </c>
    </row>
    <row r="3449" spans="1:23" x14ac:dyDescent="0.55000000000000004">
      <c r="A3449" s="21" t="b">
        <f>SOF[[#This Row],[RepDate]]='Monthly-Individual-Data'!A3448</f>
        <v>0</v>
      </c>
      <c r="B3449" s="21">
        <v>44896</v>
      </c>
      <c r="C3449" t="s">
        <v>221</v>
      </c>
      <c r="D3449" t="s">
        <v>169</v>
      </c>
      <c r="E3449">
        <v>40</v>
      </c>
      <c r="F3449" t="str">
        <f>INDEX(Branch[Area],MATCH(SOF[[#This Row],[Branch]],Branch[SortCode],0))</f>
        <v>Dublin</v>
      </c>
      <c r="G3449" t="str">
        <f>INDEX(Branch[Branch],MATCH(SOF[[#This Row],[Branch]],Branch[SortCode],0))</f>
        <v>Tallaght</v>
      </c>
      <c r="V3449">
        <v>990624</v>
      </c>
      <c r="W3449" t="str">
        <f t="shared" si="58"/>
        <v>36624780</v>
      </c>
    </row>
    <row r="3450" spans="1:23" x14ac:dyDescent="0.55000000000000004">
      <c r="A3450" s="21" t="b">
        <f>SOF[[#This Row],[RepDate]]='Monthly-Individual-Data'!A3449</f>
        <v>0</v>
      </c>
      <c r="B3450" s="21">
        <v>44896</v>
      </c>
      <c r="C3450" t="s">
        <v>221</v>
      </c>
      <c r="D3450" t="s">
        <v>171</v>
      </c>
      <c r="E3450">
        <v>76</v>
      </c>
      <c r="F3450" t="str">
        <f>INDEX(Branch[Area],MATCH(SOF[[#This Row],[Branch]],Branch[SortCode],0))</f>
        <v>Dublin</v>
      </c>
      <c r="G3450" t="str">
        <f>INDEX(Branch[Branch],MATCH(SOF[[#This Row],[Branch]],Branch[SortCode],0))</f>
        <v>Tallaght</v>
      </c>
      <c r="V3450">
        <v>990624</v>
      </c>
      <c r="W3450" t="str">
        <f t="shared" si="58"/>
        <v>36624780</v>
      </c>
    </row>
    <row r="3451" spans="1:23" x14ac:dyDescent="0.55000000000000004">
      <c r="A3451" s="21" t="b">
        <f>SOF[[#This Row],[RepDate]]='Monthly-Individual-Data'!A3450</f>
        <v>0</v>
      </c>
      <c r="B3451" s="21">
        <v>44896</v>
      </c>
      <c r="C3451" t="s">
        <v>221</v>
      </c>
      <c r="D3451" t="s">
        <v>174</v>
      </c>
      <c r="E3451">
        <v>153</v>
      </c>
      <c r="F3451" t="str">
        <f>INDEX(Branch[Area],MATCH(SOF[[#This Row],[Branch]],Branch[SortCode],0))</f>
        <v>Dublin</v>
      </c>
      <c r="G3451" t="str">
        <f>INDEX(Branch[Branch],MATCH(SOF[[#This Row],[Branch]],Branch[SortCode],0))</f>
        <v>Tallaght</v>
      </c>
      <c r="V3451">
        <v>990624</v>
      </c>
      <c r="W3451" t="str">
        <f t="shared" si="58"/>
        <v>36624780</v>
      </c>
    </row>
    <row r="3452" spans="1:23" x14ac:dyDescent="0.55000000000000004">
      <c r="A3452" s="21" t="b">
        <f>SOF[[#This Row],[RepDate]]='Monthly-Individual-Data'!A3451</f>
        <v>0</v>
      </c>
      <c r="B3452" s="21">
        <v>44896</v>
      </c>
      <c r="C3452" t="s">
        <v>221</v>
      </c>
      <c r="D3452" t="s">
        <v>175</v>
      </c>
      <c r="E3452">
        <v>3</v>
      </c>
      <c r="F3452" t="str">
        <f>INDEX(Branch[Area],MATCH(SOF[[#This Row],[Branch]],Branch[SortCode],0))</f>
        <v>Dublin</v>
      </c>
      <c r="G3452" t="str">
        <f>INDEX(Branch[Branch],MATCH(SOF[[#This Row],[Branch]],Branch[SortCode],0))</f>
        <v>Tallaght</v>
      </c>
      <c r="V3452">
        <v>990624</v>
      </c>
      <c r="W3452" t="str">
        <f t="shared" si="58"/>
        <v>36624780</v>
      </c>
    </row>
    <row r="3453" spans="1:23" x14ac:dyDescent="0.55000000000000004">
      <c r="A3453" s="21" t="b">
        <f>SOF[[#This Row],[RepDate]]='Monthly-Individual-Data'!A3452</f>
        <v>0</v>
      </c>
      <c r="B3453" s="21">
        <v>44896</v>
      </c>
      <c r="C3453" t="s">
        <v>221</v>
      </c>
      <c r="D3453" t="s">
        <v>179</v>
      </c>
      <c r="E3453">
        <v>53</v>
      </c>
      <c r="F3453" t="str">
        <f>INDEX(Branch[Area],MATCH(SOF[[#This Row],[Branch]],Branch[SortCode],0))</f>
        <v>Dublin</v>
      </c>
      <c r="G3453" t="str">
        <f>INDEX(Branch[Branch],MATCH(SOF[[#This Row],[Branch]],Branch[SortCode],0))</f>
        <v>Tallaght</v>
      </c>
      <c r="V3453">
        <v>990624</v>
      </c>
      <c r="W3453" t="str">
        <f t="shared" si="58"/>
        <v>36624780</v>
      </c>
    </row>
    <row r="3454" spans="1:23" x14ac:dyDescent="0.55000000000000004">
      <c r="A3454" s="21" t="b">
        <f>SOF[[#This Row],[RepDate]]='Monthly-Individual-Data'!A3453</f>
        <v>0</v>
      </c>
      <c r="B3454" s="21">
        <v>44896</v>
      </c>
      <c r="C3454" t="s">
        <v>189</v>
      </c>
      <c r="D3454" t="s">
        <v>109</v>
      </c>
      <c r="E3454">
        <v>132</v>
      </c>
      <c r="F3454" t="str">
        <f>INDEX(Branch[Area],MATCH(SOF[[#This Row],[Branch]],Branch[SortCode],0))</f>
        <v>Dublin</v>
      </c>
      <c r="G3454" t="str">
        <f>INDEX(Branch[Branch],MATCH(SOF[[#This Row],[Branch]],Branch[SortCode],0))</f>
        <v>Baggot St</v>
      </c>
      <c r="V3454">
        <v>990626</v>
      </c>
      <c r="W3454" t="str">
        <f t="shared" si="58"/>
        <v>46261100</v>
      </c>
    </row>
    <row r="3455" spans="1:23" x14ac:dyDescent="0.55000000000000004">
      <c r="A3455" s="21" t="b">
        <f>SOF[[#This Row],[RepDate]]='Monthly-Individual-Data'!A3454</f>
        <v>0</v>
      </c>
      <c r="B3455" s="21">
        <v>44896</v>
      </c>
      <c r="C3455" t="s">
        <v>189</v>
      </c>
      <c r="D3455" t="s">
        <v>169</v>
      </c>
      <c r="E3455">
        <v>64</v>
      </c>
      <c r="F3455" t="str">
        <f>INDEX(Branch[Area],MATCH(SOF[[#This Row],[Branch]],Branch[SortCode],0))</f>
        <v>Dublin</v>
      </c>
      <c r="G3455" t="str">
        <f>INDEX(Branch[Branch],MATCH(SOF[[#This Row],[Branch]],Branch[SortCode],0))</f>
        <v>Baggot St</v>
      </c>
      <c r="V3455">
        <v>990626</v>
      </c>
      <c r="W3455" t="str">
        <f t="shared" si="58"/>
        <v>46261100</v>
      </c>
    </row>
    <row r="3456" spans="1:23" x14ac:dyDescent="0.55000000000000004">
      <c r="A3456" s="21" t="b">
        <f>SOF[[#This Row],[RepDate]]='Monthly-Individual-Data'!A3455</f>
        <v>0</v>
      </c>
      <c r="B3456" s="21">
        <v>44896</v>
      </c>
      <c r="C3456" t="s">
        <v>189</v>
      </c>
      <c r="D3456" t="s">
        <v>174</v>
      </c>
      <c r="E3456">
        <v>55</v>
      </c>
      <c r="F3456" t="str">
        <f>INDEX(Branch[Area],MATCH(SOF[[#This Row],[Branch]],Branch[SortCode],0))</f>
        <v>Dublin</v>
      </c>
      <c r="G3456" t="str">
        <f>INDEX(Branch[Branch],MATCH(SOF[[#This Row],[Branch]],Branch[SortCode],0))</f>
        <v>Baggot St</v>
      </c>
      <c r="V3456">
        <v>990626</v>
      </c>
      <c r="W3456" t="str">
        <f t="shared" si="58"/>
        <v>46261100</v>
      </c>
    </row>
    <row r="3457" spans="1:23" x14ac:dyDescent="0.55000000000000004">
      <c r="A3457" s="21" t="b">
        <f>SOF[[#This Row],[RepDate]]='Monthly-Individual-Data'!A3456</f>
        <v>0</v>
      </c>
      <c r="B3457" s="21">
        <v>44896</v>
      </c>
      <c r="C3457" t="s">
        <v>206</v>
      </c>
      <c r="D3457" t="s">
        <v>109</v>
      </c>
      <c r="E3457">
        <v>155</v>
      </c>
      <c r="F3457" t="str">
        <f>INDEX(Branch[Area],MATCH(SOF[[#This Row],[Branch]],Branch[SortCode],0))</f>
        <v>Dublin</v>
      </c>
      <c r="G3457" t="str">
        <f>INDEX(Branch[Branch],MATCH(SOF[[#This Row],[Branch]],Branch[SortCode],0))</f>
        <v>Stillorgan</v>
      </c>
      <c r="V3457">
        <v>990629</v>
      </c>
      <c r="W3457" t="str">
        <f t="shared" si="58"/>
        <v>21629930</v>
      </c>
    </row>
    <row r="3458" spans="1:23" x14ac:dyDescent="0.55000000000000004">
      <c r="A3458" s="21" t="b">
        <f>SOF[[#This Row],[RepDate]]='Monthly-Individual-Data'!A3457</f>
        <v>0</v>
      </c>
      <c r="B3458" s="21">
        <v>44896</v>
      </c>
      <c r="C3458" t="s">
        <v>206</v>
      </c>
      <c r="D3458" t="s">
        <v>168</v>
      </c>
      <c r="E3458">
        <v>28</v>
      </c>
      <c r="F3458" t="str">
        <f>INDEX(Branch[Area],MATCH(SOF[[#This Row],[Branch]],Branch[SortCode],0))</f>
        <v>Dublin</v>
      </c>
      <c r="G3458" t="str">
        <f>INDEX(Branch[Branch],MATCH(SOF[[#This Row],[Branch]],Branch[SortCode],0))</f>
        <v>Stillorgan</v>
      </c>
      <c r="V3458">
        <v>990629</v>
      </c>
      <c r="W3458" t="str">
        <f t="shared" si="58"/>
        <v>21629930</v>
      </c>
    </row>
    <row r="3459" spans="1:23" x14ac:dyDescent="0.55000000000000004">
      <c r="A3459" s="21" t="b">
        <f>SOF[[#This Row],[RepDate]]='Monthly-Individual-Data'!A3458</f>
        <v>0</v>
      </c>
      <c r="B3459" s="21">
        <v>44896</v>
      </c>
      <c r="C3459" t="s">
        <v>206</v>
      </c>
      <c r="D3459" t="s">
        <v>169</v>
      </c>
      <c r="E3459">
        <v>117</v>
      </c>
      <c r="F3459" t="str">
        <f>INDEX(Branch[Area],MATCH(SOF[[#This Row],[Branch]],Branch[SortCode],0))</f>
        <v>Dublin</v>
      </c>
      <c r="G3459" t="str">
        <f>INDEX(Branch[Branch],MATCH(SOF[[#This Row],[Branch]],Branch[SortCode],0))</f>
        <v>Stillorgan</v>
      </c>
      <c r="V3459">
        <v>990629</v>
      </c>
      <c r="W3459" t="str">
        <f t="shared" ref="W3459:W3522" si="59">VLOOKUP(V3459,R:S,2,0)</f>
        <v>21629930</v>
      </c>
    </row>
    <row r="3460" spans="1:23" x14ac:dyDescent="0.55000000000000004">
      <c r="A3460" s="21" t="b">
        <f>SOF[[#This Row],[RepDate]]='Monthly-Individual-Data'!A3459</f>
        <v>0</v>
      </c>
      <c r="B3460" s="21">
        <v>44896</v>
      </c>
      <c r="C3460" t="s">
        <v>206</v>
      </c>
      <c r="D3460" t="s">
        <v>171</v>
      </c>
      <c r="E3460">
        <v>136</v>
      </c>
      <c r="F3460" t="str">
        <f>INDEX(Branch[Area],MATCH(SOF[[#This Row],[Branch]],Branch[SortCode],0))</f>
        <v>Dublin</v>
      </c>
      <c r="G3460" t="str">
        <f>INDEX(Branch[Branch],MATCH(SOF[[#This Row],[Branch]],Branch[SortCode],0))</f>
        <v>Stillorgan</v>
      </c>
      <c r="V3460">
        <v>990629</v>
      </c>
      <c r="W3460" t="str">
        <f t="shared" si="59"/>
        <v>21629930</v>
      </c>
    </row>
    <row r="3461" spans="1:23" x14ac:dyDescent="0.55000000000000004">
      <c r="A3461" s="21" t="b">
        <f>SOF[[#This Row],[RepDate]]='Monthly-Individual-Data'!A3460</f>
        <v>0</v>
      </c>
      <c r="B3461" s="21">
        <v>44896</v>
      </c>
      <c r="C3461" t="s">
        <v>206</v>
      </c>
      <c r="D3461" t="s">
        <v>172</v>
      </c>
      <c r="E3461">
        <v>50</v>
      </c>
      <c r="F3461" t="str">
        <f>INDEX(Branch[Area],MATCH(SOF[[#This Row],[Branch]],Branch[SortCode],0))</f>
        <v>Dublin</v>
      </c>
      <c r="G3461" t="str">
        <f>INDEX(Branch[Branch],MATCH(SOF[[#This Row],[Branch]],Branch[SortCode],0))</f>
        <v>Stillorgan</v>
      </c>
      <c r="V3461">
        <v>990629</v>
      </c>
      <c r="W3461" t="str">
        <f t="shared" si="59"/>
        <v>21629930</v>
      </c>
    </row>
    <row r="3462" spans="1:23" x14ac:dyDescent="0.55000000000000004">
      <c r="A3462" s="21" t="b">
        <f>SOF[[#This Row],[RepDate]]='Monthly-Individual-Data'!A3461</f>
        <v>0</v>
      </c>
      <c r="B3462" s="21">
        <v>44896</v>
      </c>
      <c r="C3462" t="s">
        <v>206</v>
      </c>
      <c r="D3462" t="s">
        <v>173</v>
      </c>
      <c r="E3462">
        <v>55</v>
      </c>
      <c r="F3462" t="str">
        <f>INDEX(Branch[Area],MATCH(SOF[[#This Row],[Branch]],Branch[SortCode],0))</f>
        <v>Dublin</v>
      </c>
      <c r="G3462" t="str">
        <f>INDEX(Branch[Branch],MATCH(SOF[[#This Row],[Branch]],Branch[SortCode],0))</f>
        <v>Stillorgan</v>
      </c>
      <c r="V3462">
        <v>990629</v>
      </c>
      <c r="W3462" t="str">
        <f t="shared" si="59"/>
        <v>21629930</v>
      </c>
    </row>
    <row r="3463" spans="1:23" x14ac:dyDescent="0.55000000000000004">
      <c r="A3463" s="21" t="b">
        <f>SOF[[#This Row],[RepDate]]='Monthly-Individual-Data'!A3462</f>
        <v>0</v>
      </c>
      <c r="B3463" s="21">
        <v>44896</v>
      </c>
      <c r="C3463" t="s">
        <v>206</v>
      </c>
      <c r="D3463" t="s">
        <v>174</v>
      </c>
      <c r="E3463">
        <v>151</v>
      </c>
      <c r="F3463" t="str">
        <f>INDEX(Branch[Area],MATCH(SOF[[#This Row],[Branch]],Branch[SortCode],0))</f>
        <v>Dublin</v>
      </c>
      <c r="G3463" t="str">
        <f>INDEX(Branch[Branch],MATCH(SOF[[#This Row],[Branch]],Branch[SortCode],0))</f>
        <v>Stillorgan</v>
      </c>
      <c r="V3463">
        <v>990629</v>
      </c>
      <c r="W3463" t="str">
        <f t="shared" si="59"/>
        <v>21629930</v>
      </c>
    </row>
    <row r="3464" spans="1:23" x14ac:dyDescent="0.55000000000000004">
      <c r="A3464" s="21" t="b">
        <f>SOF[[#This Row],[RepDate]]='Monthly-Individual-Data'!A3463</f>
        <v>0</v>
      </c>
      <c r="B3464" s="21">
        <v>44896</v>
      </c>
      <c r="C3464" t="s">
        <v>206</v>
      </c>
      <c r="D3464" t="s">
        <v>175</v>
      </c>
      <c r="E3464">
        <v>82</v>
      </c>
      <c r="F3464" t="str">
        <f>INDEX(Branch[Area],MATCH(SOF[[#This Row],[Branch]],Branch[SortCode],0))</f>
        <v>Dublin</v>
      </c>
      <c r="G3464" t="str">
        <f>INDEX(Branch[Branch],MATCH(SOF[[#This Row],[Branch]],Branch[SortCode],0))</f>
        <v>Stillorgan</v>
      </c>
      <c r="V3464">
        <v>990629</v>
      </c>
      <c r="W3464" t="str">
        <f t="shared" si="59"/>
        <v>21629930</v>
      </c>
    </row>
    <row r="3465" spans="1:23" x14ac:dyDescent="0.55000000000000004">
      <c r="A3465" s="21" t="b">
        <f>SOF[[#This Row],[RepDate]]='Monthly-Individual-Data'!A3464</f>
        <v>0</v>
      </c>
      <c r="B3465" s="21">
        <v>44896</v>
      </c>
      <c r="C3465" t="s">
        <v>206</v>
      </c>
      <c r="D3465" t="s">
        <v>179</v>
      </c>
      <c r="E3465">
        <v>63</v>
      </c>
      <c r="F3465" t="str">
        <f>INDEX(Branch[Area],MATCH(SOF[[#This Row],[Branch]],Branch[SortCode],0))</f>
        <v>Dublin</v>
      </c>
      <c r="G3465" t="str">
        <f>INDEX(Branch[Branch],MATCH(SOF[[#This Row],[Branch]],Branch[SortCode],0))</f>
        <v>Stillorgan</v>
      </c>
      <c r="V3465">
        <v>990629</v>
      </c>
      <c r="W3465" t="str">
        <f t="shared" si="59"/>
        <v>21629930</v>
      </c>
    </row>
    <row r="3466" spans="1:23" x14ac:dyDescent="0.55000000000000004">
      <c r="A3466" s="21" t="b">
        <f>SOF[[#This Row],[RepDate]]='Monthly-Individual-Data'!A3465</f>
        <v>0</v>
      </c>
      <c r="B3466" s="21">
        <v>44896</v>
      </c>
      <c r="C3466" t="s">
        <v>206</v>
      </c>
      <c r="D3466" t="s">
        <v>180</v>
      </c>
      <c r="E3466">
        <v>103</v>
      </c>
      <c r="F3466" t="str">
        <f>INDEX(Branch[Area],MATCH(SOF[[#This Row],[Branch]],Branch[SortCode],0))</f>
        <v>Dublin</v>
      </c>
      <c r="G3466" t="str">
        <f>INDEX(Branch[Branch],MATCH(SOF[[#This Row],[Branch]],Branch[SortCode],0))</f>
        <v>Stillorgan</v>
      </c>
      <c r="V3466">
        <v>990629</v>
      </c>
      <c r="W3466" t="str">
        <f t="shared" si="59"/>
        <v>21629930</v>
      </c>
    </row>
    <row r="3467" spans="1:23" x14ac:dyDescent="0.55000000000000004">
      <c r="A3467" s="21" t="b">
        <f>SOF[[#This Row],[RepDate]]='Monthly-Individual-Data'!A3466</f>
        <v>0</v>
      </c>
      <c r="B3467" s="21">
        <v>44896</v>
      </c>
      <c r="C3467" t="s">
        <v>206</v>
      </c>
      <c r="D3467" t="s">
        <v>184</v>
      </c>
      <c r="E3467">
        <v>52</v>
      </c>
      <c r="F3467" t="str">
        <f>INDEX(Branch[Area],MATCH(SOF[[#This Row],[Branch]],Branch[SortCode],0))</f>
        <v>Dublin</v>
      </c>
      <c r="G3467" t="str">
        <f>INDEX(Branch[Branch],MATCH(SOF[[#This Row],[Branch]],Branch[SortCode],0))</f>
        <v>Stillorgan</v>
      </c>
      <c r="V3467">
        <v>990629</v>
      </c>
      <c r="W3467" t="str">
        <f t="shared" si="59"/>
        <v>21629930</v>
      </c>
    </row>
    <row r="3468" spans="1:23" x14ac:dyDescent="0.55000000000000004">
      <c r="A3468" s="21" t="b">
        <f>SOF[[#This Row],[RepDate]]='Monthly-Individual-Data'!A3467</f>
        <v>0</v>
      </c>
      <c r="B3468" s="21">
        <v>44896</v>
      </c>
      <c r="C3468" t="s">
        <v>187</v>
      </c>
      <c r="D3468" t="s">
        <v>109</v>
      </c>
      <c r="E3468">
        <v>2</v>
      </c>
      <c r="F3468" t="str">
        <f>INDEX(Branch[Area],MATCH(SOF[[#This Row],[Branch]],Branch[SortCode],0))</f>
        <v>Dublin</v>
      </c>
      <c r="G3468" t="str">
        <f>INDEX(Branch[Branch],MATCH(SOF[[#This Row],[Branch]],Branch[SortCode],0))</f>
        <v>Raheny</v>
      </c>
      <c r="V3468">
        <v>990641</v>
      </c>
      <c r="W3468" t="str">
        <f t="shared" si="59"/>
        <v>26411120</v>
      </c>
    </row>
    <row r="3469" spans="1:23" x14ac:dyDescent="0.55000000000000004">
      <c r="A3469" s="21" t="b">
        <f>SOF[[#This Row],[RepDate]]='Monthly-Individual-Data'!A3468</f>
        <v>0</v>
      </c>
      <c r="B3469" s="21">
        <v>44896</v>
      </c>
      <c r="C3469" t="s">
        <v>187</v>
      </c>
      <c r="D3469" t="s">
        <v>169</v>
      </c>
      <c r="E3469">
        <v>156</v>
      </c>
      <c r="F3469" t="str">
        <f>INDEX(Branch[Area],MATCH(SOF[[#This Row],[Branch]],Branch[SortCode],0))</f>
        <v>Dublin</v>
      </c>
      <c r="G3469" t="str">
        <f>INDEX(Branch[Branch],MATCH(SOF[[#This Row],[Branch]],Branch[SortCode],0))</f>
        <v>Raheny</v>
      </c>
      <c r="V3469">
        <v>990641</v>
      </c>
      <c r="W3469" t="str">
        <f t="shared" si="59"/>
        <v>26411120</v>
      </c>
    </row>
    <row r="3470" spans="1:23" x14ac:dyDescent="0.55000000000000004">
      <c r="A3470" s="21" t="b">
        <f>SOF[[#This Row],[RepDate]]='Monthly-Individual-Data'!A3469</f>
        <v>0</v>
      </c>
      <c r="B3470" s="21">
        <v>44896</v>
      </c>
      <c r="C3470" t="s">
        <v>192</v>
      </c>
      <c r="D3470" t="s">
        <v>109</v>
      </c>
      <c r="E3470">
        <v>20</v>
      </c>
      <c r="F3470" t="str">
        <f>INDEX(Branch[Area],MATCH(SOF[[#This Row],[Branch]],Branch[SortCode],0))</f>
        <v>Dublin</v>
      </c>
      <c r="G3470" t="str">
        <f>INDEX(Branch[Branch],MATCH(SOF[[#This Row],[Branch]],Branch[SortCode],0))</f>
        <v>Rathfarnham</v>
      </c>
      <c r="V3470">
        <v>990642</v>
      </c>
      <c r="W3470" t="str">
        <f t="shared" si="59"/>
        <v>76421070</v>
      </c>
    </row>
    <row r="3471" spans="1:23" x14ac:dyDescent="0.55000000000000004">
      <c r="A3471" s="21" t="b">
        <f>SOF[[#This Row],[RepDate]]='Monthly-Individual-Data'!A3470</f>
        <v>0</v>
      </c>
      <c r="B3471" s="21">
        <v>44896</v>
      </c>
      <c r="C3471" t="s">
        <v>215</v>
      </c>
      <c r="D3471" t="s">
        <v>109</v>
      </c>
      <c r="E3471">
        <v>130</v>
      </c>
      <c r="F3471" t="str">
        <f>INDEX(Branch[Area],MATCH(SOF[[#This Row],[Branch]],Branch[SortCode],0))</f>
        <v>Dublin</v>
      </c>
      <c r="G3471" t="str">
        <f>INDEX(Branch[Branch],MATCH(SOF[[#This Row],[Branch]],Branch[SortCode],0))</f>
        <v>Blanchardstown NTC</v>
      </c>
      <c r="V3471">
        <v>990651</v>
      </c>
      <c r="W3471" t="str">
        <f t="shared" si="59"/>
        <v>30651840</v>
      </c>
    </row>
    <row r="3472" spans="1:23" x14ac:dyDescent="0.55000000000000004">
      <c r="A3472" s="21" t="b">
        <f>SOF[[#This Row],[RepDate]]='Monthly-Individual-Data'!A3471</f>
        <v>0</v>
      </c>
      <c r="B3472" s="21">
        <v>44896</v>
      </c>
      <c r="C3472" t="s">
        <v>215</v>
      </c>
      <c r="D3472" t="s">
        <v>168</v>
      </c>
      <c r="E3472">
        <v>96</v>
      </c>
      <c r="F3472" t="str">
        <f>INDEX(Branch[Area],MATCH(SOF[[#This Row],[Branch]],Branch[SortCode],0))</f>
        <v>Dublin</v>
      </c>
      <c r="G3472" t="str">
        <f>INDEX(Branch[Branch],MATCH(SOF[[#This Row],[Branch]],Branch[SortCode],0))</f>
        <v>Blanchardstown NTC</v>
      </c>
      <c r="V3472">
        <v>990651</v>
      </c>
      <c r="W3472" t="str">
        <f t="shared" si="59"/>
        <v>30651840</v>
      </c>
    </row>
    <row r="3473" spans="1:23" x14ac:dyDescent="0.55000000000000004">
      <c r="A3473" s="21" t="b">
        <f>SOF[[#This Row],[RepDate]]='Monthly-Individual-Data'!A3472</f>
        <v>0</v>
      </c>
      <c r="B3473" s="21">
        <v>44896</v>
      </c>
      <c r="C3473" t="s">
        <v>215</v>
      </c>
      <c r="D3473" t="s">
        <v>169</v>
      </c>
      <c r="E3473">
        <v>92</v>
      </c>
      <c r="F3473" t="str">
        <f>INDEX(Branch[Area],MATCH(SOF[[#This Row],[Branch]],Branch[SortCode],0))</f>
        <v>Dublin</v>
      </c>
      <c r="G3473" t="str">
        <f>INDEX(Branch[Branch],MATCH(SOF[[#This Row],[Branch]],Branch[SortCode],0))</f>
        <v>Blanchardstown NTC</v>
      </c>
      <c r="V3473">
        <v>990651</v>
      </c>
      <c r="W3473" t="str">
        <f t="shared" si="59"/>
        <v>30651840</v>
      </c>
    </row>
    <row r="3474" spans="1:23" x14ac:dyDescent="0.55000000000000004">
      <c r="A3474" s="21" t="b">
        <f>SOF[[#This Row],[RepDate]]='Monthly-Individual-Data'!A3473</f>
        <v>0</v>
      </c>
      <c r="B3474" s="21">
        <v>44896</v>
      </c>
      <c r="C3474" t="s">
        <v>215</v>
      </c>
      <c r="D3474" t="s">
        <v>171</v>
      </c>
      <c r="E3474">
        <v>127</v>
      </c>
      <c r="F3474" t="str">
        <f>INDEX(Branch[Area],MATCH(SOF[[#This Row],[Branch]],Branch[SortCode],0))</f>
        <v>Dublin</v>
      </c>
      <c r="G3474" t="str">
        <f>INDEX(Branch[Branch],MATCH(SOF[[#This Row],[Branch]],Branch[SortCode],0))</f>
        <v>Blanchardstown NTC</v>
      </c>
      <c r="V3474">
        <v>990651</v>
      </c>
      <c r="W3474" t="str">
        <f t="shared" si="59"/>
        <v>30651840</v>
      </c>
    </row>
    <row r="3475" spans="1:23" x14ac:dyDescent="0.55000000000000004">
      <c r="A3475" s="21" t="b">
        <f>SOF[[#This Row],[RepDate]]='Monthly-Individual-Data'!A3474</f>
        <v>0</v>
      </c>
      <c r="B3475" s="21">
        <v>44896</v>
      </c>
      <c r="C3475" t="s">
        <v>215</v>
      </c>
      <c r="D3475" t="s">
        <v>174</v>
      </c>
      <c r="E3475">
        <v>120</v>
      </c>
      <c r="F3475" t="str">
        <f>INDEX(Branch[Area],MATCH(SOF[[#This Row],[Branch]],Branch[SortCode],0))</f>
        <v>Dublin</v>
      </c>
      <c r="G3475" t="str">
        <f>INDEX(Branch[Branch],MATCH(SOF[[#This Row],[Branch]],Branch[SortCode],0))</f>
        <v>Blanchardstown NTC</v>
      </c>
      <c r="V3475">
        <v>990651</v>
      </c>
      <c r="W3475" t="str">
        <f t="shared" si="59"/>
        <v>30651840</v>
      </c>
    </row>
    <row r="3476" spans="1:23" x14ac:dyDescent="0.55000000000000004">
      <c r="A3476" s="21" t="b">
        <f>SOF[[#This Row],[RepDate]]='Monthly-Individual-Data'!A3475</f>
        <v>0</v>
      </c>
      <c r="B3476" s="21">
        <v>44896</v>
      </c>
      <c r="C3476" t="s">
        <v>215</v>
      </c>
      <c r="D3476" t="s">
        <v>175</v>
      </c>
      <c r="E3476">
        <v>68</v>
      </c>
      <c r="F3476" t="str">
        <f>INDEX(Branch[Area],MATCH(SOF[[#This Row],[Branch]],Branch[SortCode],0))</f>
        <v>Dublin</v>
      </c>
      <c r="G3476" t="str">
        <f>INDEX(Branch[Branch],MATCH(SOF[[#This Row],[Branch]],Branch[SortCode],0))</f>
        <v>Blanchardstown NTC</v>
      </c>
      <c r="V3476">
        <v>990651</v>
      </c>
      <c r="W3476" t="str">
        <f t="shared" si="59"/>
        <v>30651840</v>
      </c>
    </row>
    <row r="3477" spans="1:23" x14ac:dyDescent="0.55000000000000004">
      <c r="A3477" s="21" t="b">
        <f>SOF[[#This Row],[RepDate]]='Monthly-Individual-Data'!A3476</f>
        <v>0</v>
      </c>
      <c r="B3477" s="21">
        <v>44896</v>
      </c>
      <c r="C3477" t="s">
        <v>215</v>
      </c>
      <c r="D3477" t="s">
        <v>179</v>
      </c>
      <c r="E3477">
        <v>27</v>
      </c>
      <c r="F3477" t="str">
        <f>INDEX(Branch[Area],MATCH(SOF[[#This Row],[Branch]],Branch[SortCode],0))</f>
        <v>Dublin</v>
      </c>
      <c r="G3477" t="str">
        <f>INDEX(Branch[Branch],MATCH(SOF[[#This Row],[Branch]],Branch[SortCode],0))</f>
        <v>Blanchardstown NTC</v>
      </c>
      <c r="V3477">
        <v>990651</v>
      </c>
      <c r="W3477" t="str">
        <f t="shared" si="59"/>
        <v>30651840</v>
      </c>
    </row>
    <row r="3478" spans="1:23" x14ac:dyDescent="0.55000000000000004">
      <c r="A3478" s="21" t="b">
        <f>SOF[[#This Row],[RepDate]]='Monthly-Individual-Data'!A3477</f>
        <v>0</v>
      </c>
      <c r="B3478" s="21">
        <v>44896</v>
      </c>
      <c r="C3478" t="s">
        <v>215</v>
      </c>
      <c r="D3478" t="s">
        <v>180</v>
      </c>
      <c r="E3478">
        <v>93</v>
      </c>
      <c r="F3478" t="str">
        <f>INDEX(Branch[Area],MATCH(SOF[[#This Row],[Branch]],Branch[SortCode],0))</f>
        <v>Dublin</v>
      </c>
      <c r="G3478" t="str">
        <f>INDEX(Branch[Branch],MATCH(SOF[[#This Row],[Branch]],Branch[SortCode],0))</f>
        <v>Blanchardstown NTC</v>
      </c>
      <c r="V3478">
        <v>990651</v>
      </c>
      <c r="W3478" t="str">
        <f t="shared" si="59"/>
        <v>30651840</v>
      </c>
    </row>
    <row r="3479" spans="1:23" x14ac:dyDescent="0.55000000000000004">
      <c r="A3479" s="21" t="b">
        <f>SOF[[#This Row],[RepDate]]='Monthly-Individual-Data'!A3478</f>
        <v>0</v>
      </c>
      <c r="B3479" s="21">
        <v>44896</v>
      </c>
      <c r="C3479" t="s">
        <v>204</v>
      </c>
      <c r="D3479" t="s">
        <v>109</v>
      </c>
      <c r="E3479">
        <v>66</v>
      </c>
      <c r="F3479" t="str">
        <f>INDEX(Branch[Area],MATCH(SOF[[#This Row],[Branch]],Branch[SortCode],0))</f>
        <v>Dublin</v>
      </c>
      <c r="G3479" t="str">
        <f>INDEX(Branch[Branch],MATCH(SOF[[#This Row],[Branch]],Branch[SortCode],0))</f>
        <v>Drumcondra</v>
      </c>
      <c r="V3479">
        <v>990653</v>
      </c>
      <c r="W3479" t="str">
        <f t="shared" si="59"/>
        <v>19653950</v>
      </c>
    </row>
    <row r="3480" spans="1:23" x14ac:dyDescent="0.55000000000000004">
      <c r="A3480" s="21" t="b">
        <f>SOF[[#This Row],[RepDate]]='Monthly-Individual-Data'!A3479</f>
        <v>0</v>
      </c>
      <c r="B3480" s="21">
        <v>44896</v>
      </c>
      <c r="C3480" t="s">
        <v>204</v>
      </c>
      <c r="D3480" t="s">
        <v>168</v>
      </c>
      <c r="E3480">
        <v>59</v>
      </c>
      <c r="F3480" t="str">
        <f>INDEX(Branch[Area],MATCH(SOF[[#This Row],[Branch]],Branch[SortCode],0))</f>
        <v>Dublin</v>
      </c>
      <c r="G3480" t="str">
        <f>INDEX(Branch[Branch],MATCH(SOF[[#This Row],[Branch]],Branch[SortCode],0))</f>
        <v>Drumcondra</v>
      </c>
      <c r="V3480">
        <v>990653</v>
      </c>
      <c r="W3480" t="str">
        <f t="shared" si="59"/>
        <v>19653950</v>
      </c>
    </row>
    <row r="3481" spans="1:23" x14ac:dyDescent="0.55000000000000004">
      <c r="A3481" s="21" t="b">
        <f>SOF[[#This Row],[RepDate]]='Monthly-Individual-Data'!A3480</f>
        <v>0</v>
      </c>
      <c r="B3481" s="21">
        <v>44896</v>
      </c>
      <c r="C3481" t="s">
        <v>204</v>
      </c>
      <c r="D3481" t="s">
        <v>169</v>
      </c>
      <c r="E3481">
        <v>126</v>
      </c>
      <c r="F3481" t="str">
        <f>INDEX(Branch[Area],MATCH(SOF[[#This Row],[Branch]],Branch[SortCode],0))</f>
        <v>Dublin</v>
      </c>
      <c r="G3481" t="str">
        <f>INDEX(Branch[Branch],MATCH(SOF[[#This Row],[Branch]],Branch[SortCode],0))</f>
        <v>Drumcondra</v>
      </c>
      <c r="V3481">
        <v>990653</v>
      </c>
      <c r="W3481" t="str">
        <f t="shared" si="59"/>
        <v>19653950</v>
      </c>
    </row>
    <row r="3482" spans="1:23" x14ac:dyDescent="0.55000000000000004">
      <c r="A3482" s="21" t="b">
        <f>SOF[[#This Row],[RepDate]]='Monthly-Individual-Data'!A3481</f>
        <v>0</v>
      </c>
      <c r="B3482" s="21">
        <v>44896</v>
      </c>
      <c r="C3482" t="s">
        <v>204</v>
      </c>
      <c r="D3482" t="s">
        <v>179</v>
      </c>
      <c r="E3482">
        <v>57</v>
      </c>
      <c r="F3482" t="str">
        <f>INDEX(Branch[Area],MATCH(SOF[[#This Row],[Branch]],Branch[SortCode],0))</f>
        <v>Dublin</v>
      </c>
      <c r="G3482" t="str">
        <f>INDEX(Branch[Branch],MATCH(SOF[[#This Row],[Branch]],Branch[SortCode],0))</f>
        <v>Drumcondra</v>
      </c>
      <c r="V3482">
        <v>990653</v>
      </c>
      <c r="W3482" t="str">
        <f t="shared" si="59"/>
        <v>19653950</v>
      </c>
    </row>
    <row r="3483" spans="1:23" x14ac:dyDescent="0.55000000000000004">
      <c r="A3483" s="21" t="b">
        <f>SOF[[#This Row],[RepDate]]='Monthly-Individual-Data'!A3482</f>
        <v>0</v>
      </c>
      <c r="B3483" s="21">
        <v>44896</v>
      </c>
      <c r="C3483" t="s">
        <v>220</v>
      </c>
      <c r="D3483" t="s">
        <v>169</v>
      </c>
      <c r="E3483">
        <v>33</v>
      </c>
      <c r="F3483" t="str">
        <f>INDEX(Branch[Area],MATCH(SOF[[#This Row],[Branch]],Branch[SortCode],0))</f>
        <v>Dublin</v>
      </c>
      <c r="G3483" t="str">
        <f>INDEX(Branch[Branch],MATCH(SOF[[#This Row],[Branch]],Branch[SortCode],0))</f>
        <v>Malahide</v>
      </c>
      <c r="V3483">
        <v>990656</v>
      </c>
      <c r="W3483" t="str">
        <f t="shared" si="59"/>
        <v>35656790</v>
      </c>
    </row>
    <row r="3484" spans="1:23" x14ac:dyDescent="0.55000000000000004">
      <c r="A3484" s="21" t="b">
        <f>SOF[[#This Row],[RepDate]]='Monthly-Individual-Data'!A3483</f>
        <v>0</v>
      </c>
      <c r="B3484" s="21">
        <v>44896</v>
      </c>
      <c r="C3484" t="s">
        <v>220</v>
      </c>
      <c r="D3484" t="s">
        <v>174</v>
      </c>
      <c r="E3484">
        <v>146</v>
      </c>
      <c r="F3484" t="str">
        <f>INDEX(Branch[Area],MATCH(SOF[[#This Row],[Branch]],Branch[SortCode],0))</f>
        <v>Dublin</v>
      </c>
      <c r="G3484" t="str">
        <f>INDEX(Branch[Branch],MATCH(SOF[[#This Row],[Branch]],Branch[SortCode],0))</f>
        <v>Malahide</v>
      </c>
      <c r="V3484">
        <v>990656</v>
      </c>
      <c r="W3484" t="str">
        <f t="shared" si="59"/>
        <v>35656790</v>
      </c>
    </row>
    <row r="3485" spans="1:23" x14ac:dyDescent="0.55000000000000004">
      <c r="A3485" s="21" t="b">
        <f>SOF[[#This Row],[RepDate]]='Monthly-Individual-Data'!A3484</f>
        <v>0</v>
      </c>
      <c r="B3485" s="21">
        <v>44896</v>
      </c>
      <c r="C3485" t="s">
        <v>198</v>
      </c>
      <c r="D3485" t="s">
        <v>109</v>
      </c>
      <c r="E3485">
        <v>139</v>
      </c>
      <c r="F3485" t="str">
        <f>INDEX(Branch[Area],MATCH(SOF[[#This Row],[Branch]],Branch[SortCode],0))</f>
        <v>Dublin</v>
      </c>
      <c r="G3485" t="str">
        <f>INDEX(Branch[Branch],MATCH(SOF[[#This Row],[Branch]],Branch[SortCode],0))</f>
        <v>O'Connell St</v>
      </c>
      <c r="V3485">
        <v>990658</v>
      </c>
      <c r="W3485" t="str">
        <f t="shared" si="59"/>
        <v>13658101</v>
      </c>
    </row>
    <row r="3486" spans="1:23" x14ac:dyDescent="0.55000000000000004">
      <c r="A3486" s="21" t="b">
        <f>SOF[[#This Row],[RepDate]]='Monthly-Individual-Data'!A3485</f>
        <v>0</v>
      </c>
      <c r="B3486" s="21">
        <v>44896</v>
      </c>
      <c r="C3486" t="s">
        <v>198</v>
      </c>
      <c r="D3486" t="s">
        <v>168</v>
      </c>
      <c r="E3486">
        <v>53</v>
      </c>
      <c r="F3486" t="str">
        <f>INDEX(Branch[Area],MATCH(SOF[[#This Row],[Branch]],Branch[SortCode],0))</f>
        <v>Dublin</v>
      </c>
      <c r="G3486" t="str">
        <f>INDEX(Branch[Branch],MATCH(SOF[[#This Row],[Branch]],Branch[SortCode],0))</f>
        <v>O'Connell St</v>
      </c>
      <c r="V3486">
        <v>990658</v>
      </c>
      <c r="W3486" t="str">
        <f t="shared" si="59"/>
        <v>13658101</v>
      </c>
    </row>
    <row r="3487" spans="1:23" x14ac:dyDescent="0.55000000000000004">
      <c r="A3487" s="21" t="b">
        <f>SOF[[#This Row],[RepDate]]='Monthly-Individual-Data'!A3486</f>
        <v>0</v>
      </c>
      <c r="B3487" s="21">
        <v>44896</v>
      </c>
      <c r="C3487" t="s">
        <v>198</v>
      </c>
      <c r="D3487" t="s">
        <v>169</v>
      </c>
      <c r="E3487">
        <v>157</v>
      </c>
      <c r="F3487" t="str">
        <f>INDEX(Branch[Area],MATCH(SOF[[#This Row],[Branch]],Branch[SortCode],0))</f>
        <v>Dublin</v>
      </c>
      <c r="G3487" t="str">
        <f>INDEX(Branch[Branch],MATCH(SOF[[#This Row],[Branch]],Branch[SortCode],0))</f>
        <v>O'Connell St</v>
      </c>
      <c r="V3487">
        <v>990658</v>
      </c>
      <c r="W3487" t="str">
        <f t="shared" si="59"/>
        <v>13658101</v>
      </c>
    </row>
    <row r="3488" spans="1:23" x14ac:dyDescent="0.55000000000000004">
      <c r="A3488" s="21" t="b">
        <f>SOF[[#This Row],[RepDate]]='Monthly-Individual-Data'!A3487</f>
        <v>0</v>
      </c>
      <c r="B3488" s="21">
        <v>44896</v>
      </c>
      <c r="C3488" t="s">
        <v>198</v>
      </c>
      <c r="D3488" t="s">
        <v>171</v>
      </c>
      <c r="E3488">
        <v>86</v>
      </c>
      <c r="F3488" t="str">
        <f>INDEX(Branch[Area],MATCH(SOF[[#This Row],[Branch]],Branch[SortCode],0))</f>
        <v>Dublin</v>
      </c>
      <c r="G3488" t="str">
        <f>INDEX(Branch[Branch],MATCH(SOF[[#This Row],[Branch]],Branch[SortCode],0))</f>
        <v>O'Connell St</v>
      </c>
      <c r="V3488">
        <v>990658</v>
      </c>
      <c r="W3488" t="str">
        <f t="shared" si="59"/>
        <v>13658101</v>
      </c>
    </row>
    <row r="3489" spans="1:23" x14ac:dyDescent="0.55000000000000004">
      <c r="A3489" s="21" t="b">
        <f>SOF[[#This Row],[RepDate]]='Monthly-Individual-Data'!A3488</f>
        <v>0</v>
      </c>
      <c r="B3489" s="21">
        <v>44896</v>
      </c>
      <c r="C3489" t="s">
        <v>198</v>
      </c>
      <c r="D3489" t="s">
        <v>174</v>
      </c>
      <c r="E3489">
        <v>40</v>
      </c>
      <c r="F3489" t="str">
        <f>INDEX(Branch[Area],MATCH(SOF[[#This Row],[Branch]],Branch[SortCode],0))</f>
        <v>Dublin</v>
      </c>
      <c r="G3489" t="str">
        <f>INDEX(Branch[Branch],MATCH(SOF[[#This Row],[Branch]],Branch[SortCode],0))</f>
        <v>O'Connell St</v>
      </c>
      <c r="V3489">
        <v>990658</v>
      </c>
      <c r="W3489" t="str">
        <f t="shared" si="59"/>
        <v>13658101</v>
      </c>
    </row>
    <row r="3490" spans="1:23" x14ac:dyDescent="0.55000000000000004">
      <c r="A3490" s="21" t="b">
        <f>SOF[[#This Row],[RepDate]]='Monthly-Individual-Data'!A3489</f>
        <v>0</v>
      </c>
      <c r="B3490" s="21">
        <v>44896</v>
      </c>
      <c r="C3490" t="s">
        <v>198</v>
      </c>
      <c r="D3490" t="s">
        <v>180</v>
      </c>
      <c r="E3490">
        <v>64</v>
      </c>
      <c r="F3490" t="str">
        <f>INDEX(Branch[Area],MATCH(SOF[[#This Row],[Branch]],Branch[SortCode],0))</f>
        <v>Dublin</v>
      </c>
      <c r="G3490" t="str">
        <f>INDEX(Branch[Branch],MATCH(SOF[[#This Row],[Branch]],Branch[SortCode],0))</f>
        <v>O'Connell St</v>
      </c>
      <c r="V3490">
        <v>990658</v>
      </c>
      <c r="W3490" t="str">
        <f t="shared" si="59"/>
        <v>13658101</v>
      </c>
    </row>
    <row r="3491" spans="1:23" x14ac:dyDescent="0.55000000000000004">
      <c r="A3491" s="21" t="b">
        <f>SOF[[#This Row],[RepDate]]='Monthly-Individual-Data'!A3490</f>
        <v>0</v>
      </c>
      <c r="B3491" s="21">
        <v>44896</v>
      </c>
      <c r="C3491" t="s">
        <v>198</v>
      </c>
      <c r="D3491" t="s">
        <v>183</v>
      </c>
      <c r="E3491">
        <v>129</v>
      </c>
      <c r="F3491" t="str">
        <f>INDEX(Branch[Area],MATCH(SOF[[#This Row],[Branch]],Branch[SortCode],0))</f>
        <v>Dublin</v>
      </c>
      <c r="G3491" t="str">
        <f>INDEX(Branch[Branch],MATCH(SOF[[#This Row],[Branch]],Branch[SortCode],0))</f>
        <v>O'Connell St</v>
      </c>
      <c r="V3491">
        <v>990658</v>
      </c>
      <c r="W3491" t="str">
        <f t="shared" si="59"/>
        <v>13658101</v>
      </c>
    </row>
    <row r="3492" spans="1:23" x14ac:dyDescent="0.55000000000000004">
      <c r="A3492" s="21" t="b">
        <f>SOF[[#This Row],[RepDate]]='Monthly-Individual-Data'!A3491</f>
        <v>0</v>
      </c>
      <c r="B3492" s="21">
        <v>44896</v>
      </c>
      <c r="C3492" t="s">
        <v>218</v>
      </c>
      <c r="D3492" t="s">
        <v>109</v>
      </c>
      <c r="E3492">
        <v>143</v>
      </c>
      <c r="F3492" t="str">
        <f>INDEX(Branch[Area],MATCH(SOF[[#This Row],[Branch]],Branch[SortCode],0))</f>
        <v>Dublin</v>
      </c>
      <c r="G3492" t="str">
        <f>INDEX(Branch[Branch],MATCH(SOF[[#This Row],[Branch]],Branch[SortCode],0))</f>
        <v>Swords</v>
      </c>
      <c r="V3492">
        <v>990661</v>
      </c>
      <c r="W3492" t="str">
        <f t="shared" si="59"/>
        <v>33661810</v>
      </c>
    </row>
    <row r="3493" spans="1:23" x14ac:dyDescent="0.55000000000000004">
      <c r="A3493" s="21" t="b">
        <f>SOF[[#This Row],[RepDate]]='Monthly-Individual-Data'!A3492</f>
        <v>0</v>
      </c>
      <c r="B3493" s="21">
        <v>44896</v>
      </c>
      <c r="C3493" t="s">
        <v>218</v>
      </c>
      <c r="D3493" t="s">
        <v>168</v>
      </c>
      <c r="E3493">
        <v>88</v>
      </c>
      <c r="F3493" t="str">
        <f>INDEX(Branch[Area],MATCH(SOF[[#This Row],[Branch]],Branch[SortCode],0))</f>
        <v>Dublin</v>
      </c>
      <c r="G3493" t="str">
        <f>INDEX(Branch[Branch],MATCH(SOF[[#This Row],[Branch]],Branch[SortCode],0))</f>
        <v>Swords</v>
      </c>
      <c r="V3493">
        <v>990661</v>
      </c>
      <c r="W3493" t="str">
        <f t="shared" si="59"/>
        <v>33661810</v>
      </c>
    </row>
    <row r="3494" spans="1:23" x14ac:dyDescent="0.55000000000000004">
      <c r="A3494" s="21" t="b">
        <f>SOF[[#This Row],[RepDate]]='Monthly-Individual-Data'!A3493</f>
        <v>0</v>
      </c>
      <c r="B3494" s="21">
        <v>44896</v>
      </c>
      <c r="C3494" t="s">
        <v>218</v>
      </c>
      <c r="D3494" t="s">
        <v>169</v>
      </c>
      <c r="E3494">
        <v>43</v>
      </c>
      <c r="F3494" t="str">
        <f>INDEX(Branch[Area],MATCH(SOF[[#This Row],[Branch]],Branch[SortCode],0))</f>
        <v>Dublin</v>
      </c>
      <c r="G3494" t="str">
        <f>INDEX(Branch[Branch],MATCH(SOF[[#This Row],[Branch]],Branch[SortCode],0))</f>
        <v>Swords</v>
      </c>
      <c r="V3494">
        <v>990661</v>
      </c>
      <c r="W3494" t="str">
        <f t="shared" si="59"/>
        <v>33661810</v>
      </c>
    </row>
    <row r="3495" spans="1:23" x14ac:dyDescent="0.55000000000000004">
      <c r="A3495" s="21" t="b">
        <f>SOF[[#This Row],[RepDate]]='Monthly-Individual-Data'!A3494</f>
        <v>0</v>
      </c>
      <c r="B3495" s="21">
        <v>44896</v>
      </c>
      <c r="C3495" t="s">
        <v>218</v>
      </c>
      <c r="D3495" t="s">
        <v>170</v>
      </c>
      <c r="E3495">
        <v>154</v>
      </c>
      <c r="F3495" t="str">
        <f>INDEX(Branch[Area],MATCH(SOF[[#This Row],[Branch]],Branch[SortCode],0))</f>
        <v>Dublin</v>
      </c>
      <c r="G3495" t="str">
        <f>INDEX(Branch[Branch],MATCH(SOF[[#This Row],[Branch]],Branch[SortCode],0))</f>
        <v>Swords</v>
      </c>
      <c r="V3495">
        <v>990661</v>
      </c>
      <c r="W3495" t="str">
        <f t="shared" si="59"/>
        <v>33661810</v>
      </c>
    </row>
    <row r="3496" spans="1:23" x14ac:dyDescent="0.55000000000000004">
      <c r="A3496" s="21" t="b">
        <f>SOF[[#This Row],[RepDate]]='Monthly-Individual-Data'!A3495</f>
        <v>0</v>
      </c>
      <c r="B3496" s="21">
        <v>44896</v>
      </c>
      <c r="C3496" t="s">
        <v>218</v>
      </c>
      <c r="D3496" t="s">
        <v>171</v>
      </c>
      <c r="E3496">
        <v>138</v>
      </c>
      <c r="F3496" t="str">
        <f>INDEX(Branch[Area],MATCH(SOF[[#This Row],[Branch]],Branch[SortCode],0))</f>
        <v>Dublin</v>
      </c>
      <c r="G3496" t="str">
        <f>INDEX(Branch[Branch],MATCH(SOF[[#This Row],[Branch]],Branch[SortCode],0))</f>
        <v>Swords</v>
      </c>
      <c r="V3496">
        <v>990661</v>
      </c>
      <c r="W3496" t="str">
        <f t="shared" si="59"/>
        <v>33661810</v>
      </c>
    </row>
    <row r="3497" spans="1:23" x14ac:dyDescent="0.55000000000000004">
      <c r="A3497" s="21" t="b">
        <f>SOF[[#This Row],[RepDate]]='Monthly-Individual-Data'!A3496</f>
        <v>0</v>
      </c>
      <c r="B3497" s="21">
        <v>44896</v>
      </c>
      <c r="C3497" t="s">
        <v>218</v>
      </c>
      <c r="D3497" t="s">
        <v>172</v>
      </c>
      <c r="E3497">
        <v>155</v>
      </c>
      <c r="F3497" t="str">
        <f>INDEX(Branch[Area],MATCH(SOF[[#This Row],[Branch]],Branch[SortCode],0))</f>
        <v>Dublin</v>
      </c>
      <c r="G3497" t="str">
        <f>INDEX(Branch[Branch],MATCH(SOF[[#This Row],[Branch]],Branch[SortCode],0))</f>
        <v>Swords</v>
      </c>
      <c r="V3497">
        <v>990661</v>
      </c>
      <c r="W3497" t="str">
        <f t="shared" si="59"/>
        <v>33661810</v>
      </c>
    </row>
    <row r="3498" spans="1:23" x14ac:dyDescent="0.55000000000000004">
      <c r="A3498" s="21" t="b">
        <f>SOF[[#This Row],[RepDate]]='Monthly-Individual-Data'!A3497</f>
        <v>0</v>
      </c>
      <c r="B3498" s="21">
        <v>44896</v>
      </c>
      <c r="C3498" t="s">
        <v>218</v>
      </c>
      <c r="D3498" t="s">
        <v>175</v>
      </c>
      <c r="E3498">
        <v>45</v>
      </c>
      <c r="F3498" t="str">
        <f>INDEX(Branch[Area],MATCH(SOF[[#This Row],[Branch]],Branch[SortCode],0))</f>
        <v>Dublin</v>
      </c>
      <c r="G3498" t="str">
        <f>INDEX(Branch[Branch],MATCH(SOF[[#This Row],[Branch]],Branch[SortCode],0))</f>
        <v>Swords</v>
      </c>
      <c r="V3498">
        <v>990661</v>
      </c>
      <c r="W3498" t="str">
        <f t="shared" si="59"/>
        <v>33661810</v>
      </c>
    </row>
    <row r="3499" spans="1:23" x14ac:dyDescent="0.55000000000000004">
      <c r="A3499" s="21" t="b">
        <f>SOF[[#This Row],[RepDate]]='Monthly-Individual-Data'!A3498</f>
        <v>0</v>
      </c>
      <c r="B3499" s="21">
        <v>44896</v>
      </c>
      <c r="C3499" t="s">
        <v>218</v>
      </c>
      <c r="D3499" t="s">
        <v>177</v>
      </c>
      <c r="E3499">
        <v>62</v>
      </c>
      <c r="F3499" t="str">
        <f>INDEX(Branch[Area],MATCH(SOF[[#This Row],[Branch]],Branch[SortCode],0))</f>
        <v>Dublin</v>
      </c>
      <c r="G3499" t="str">
        <f>INDEX(Branch[Branch],MATCH(SOF[[#This Row],[Branch]],Branch[SortCode],0))</f>
        <v>Swords</v>
      </c>
      <c r="V3499">
        <v>990661</v>
      </c>
      <c r="W3499" t="str">
        <f t="shared" si="59"/>
        <v>33661810</v>
      </c>
    </row>
    <row r="3500" spans="1:23" x14ac:dyDescent="0.55000000000000004">
      <c r="A3500" s="21" t="b">
        <f>SOF[[#This Row],[RepDate]]='Monthly-Individual-Data'!A3499</f>
        <v>0</v>
      </c>
      <c r="B3500" s="21">
        <v>44896</v>
      </c>
      <c r="C3500" t="s">
        <v>218</v>
      </c>
      <c r="D3500" t="s">
        <v>180</v>
      </c>
      <c r="E3500">
        <v>51</v>
      </c>
      <c r="F3500" t="str">
        <f>INDEX(Branch[Area],MATCH(SOF[[#This Row],[Branch]],Branch[SortCode],0))</f>
        <v>Dublin</v>
      </c>
      <c r="G3500" t="str">
        <f>INDEX(Branch[Branch],MATCH(SOF[[#This Row],[Branch]],Branch[SortCode],0))</f>
        <v>Swords</v>
      </c>
      <c r="V3500">
        <v>990661</v>
      </c>
      <c r="W3500" t="str">
        <f t="shared" si="59"/>
        <v>33661810</v>
      </c>
    </row>
    <row r="3501" spans="1:23" x14ac:dyDescent="0.55000000000000004">
      <c r="A3501" s="21" t="b">
        <f>SOF[[#This Row],[RepDate]]='Monthly-Individual-Data'!A3500</f>
        <v>0</v>
      </c>
      <c r="B3501" s="21">
        <v>44896</v>
      </c>
      <c r="C3501" t="s">
        <v>218</v>
      </c>
      <c r="D3501" t="s">
        <v>182</v>
      </c>
      <c r="E3501">
        <v>71</v>
      </c>
      <c r="F3501" t="str">
        <f>INDEX(Branch[Area],MATCH(SOF[[#This Row],[Branch]],Branch[SortCode],0))</f>
        <v>Dublin</v>
      </c>
      <c r="G3501" t="str">
        <f>INDEX(Branch[Branch],MATCH(SOF[[#This Row],[Branch]],Branch[SortCode],0))</f>
        <v>Swords</v>
      </c>
      <c r="V3501">
        <v>990661</v>
      </c>
      <c r="W3501" t="str">
        <f t="shared" si="59"/>
        <v>33661810</v>
      </c>
    </row>
    <row r="3502" spans="1:23" x14ac:dyDescent="0.55000000000000004">
      <c r="A3502" s="21" t="b">
        <f>SOF[[#This Row],[RepDate]]='Monthly-Individual-Data'!A3501</f>
        <v>0</v>
      </c>
      <c r="B3502" s="21">
        <v>44896</v>
      </c>
      <c r="C3502" t="s">
        <v>226</v>
      </c>
      <c r="D3502" t="s">
        <v>109</v>
      </c>
      <c r="E3502">
        <v>98</v>
      </c>
      <c r="F3502" t="str">
        <f>INDEX(Branch[Area],MATCH(SOF[[#This Row],[Branch]],Branch[SortCode],0))</f>
        <v>Dublin</v>
      </c>
      <c r="G3502" t="str">
        <f>INDEX(Branch[Branch],MATCH(SOF[[#This Row],[Branch]],Branch[SortCode],0))</f>
        <v>Greystones</v>
      </c>
      <c r="V3502">
        <v>990667</v>
      </c>
      <c r="W3502" t="str">
        <f t="shared" si="59"/>
        <v>41667730</v>
      </c>
    </row>
    <row r="3503" spans="1:23" x14ac:dyDescent="0.55000000000000004">
      <c r="A3503" s="21" t="b">
        <f>SOF[[#This Row],[RepDate]]='Monthly-Individual-Data'!A3502</f>
        <v>0</v>
      </c>
      <c r="B3503" s="21">
        <v>44896</v>
      </c>
      <c r="C3503" t="s">
        <v>226</v>
      </c>
      <c r="D3503" t="s">
        <v>169</v>
      </c>
      <c r="E3503">
        <v>144</v>
      </c>
      <c r="F3503" t="str">
        <f>INDEX(Branch[Area],MATCH(SOF[[#This Row],[Branch]],Branch[SortCode],0))</f>
        <v>Dublin</v>
      </c>
      <c r="G3503" t="str">
        <f>INDEX(Branch[Branch],MATCH(SOF[[#This Row],[Branch]],Branch[SortCode],0))</f>
        <v>Greystones</v>
      </c>
      <c r="V3503">
        <v>990667</v>
      </c>
      <c r="W3503" t="str">
        <f t="shared" si="59"/>
        <v>41667730</v>
      </c>
    </row>
    <row r="3504" spans="1:23" x14ac:dyDescent="0.55000000000000004">
      <c r="A3504" s="21" t="b">
        <f>SOF[[#This Row],[RepDate]]='Monthly-Individual-Data'!A3503</f>
        <v>0</v>
      </c>
      <c r="B3504" s="21">
        <v>44896</v>
      </c>
      <c r="C3504" t="s">
        <v>219</v>
      </c>
      <c r="D3504" t="s">
        <v>109</v>
      </c>
      <c r="E3504">
        <v>11</v>
      </c>
      <c r="F3504" t="str">
        <f>INDEX(Branch[Area],MATCH(SOF[[#This Row],[Branch]],Branch[SortCode],0))</f>
        <v>Dublin</v>
      </c>
      <c r="G3504" t="str">
        <f>INDEX(Branch[Branch],MATCH(SOF[[#This Row],[Branch]],Branch[SortCode],0))</f>
        <v>Balbriggan</v>
      </c>
      <c r="V3504">
        <v>990669</v>
      </c>
      <c r="W3504" t="str">
        <f t="shared" si="59"/>
        <v>34669800</v>
      </c>
    </row>
    <row r="3505" spans="1:23" x14ac:dyDescent="0.55000000000000004">
      <c r="A3505" s="21" t="b">
        <f>SOF[[#This Row],[RepDate]]='Monthly-Individual-Data'!A3504</f>
        <v>0</v>
      </c>
      <c r="B3505" s="21">
        <v>44896</v>
      </c>
      <c r="C3505" t="s">
        <v>201</v>
      </c>
      <c r="D3505" t="s">
        <v>109</v>
      </c>
      <c r="E3505">
        <v>25</v>
      </c>
      <c r="F3505" t="str">
        <f>INDEX(Branch[Area],MATCH(SOF[[#This Row],[Branch]],Branch[SortCode],0))</f>
        <v>Dublin</v>
      </c>
      <c r="G3505" t="str">
        <f>INDEX(Branch[Branch],MATCH(SOF[[#This Row],[Branch]],Branch[SortCode],0))</f>
        <v>Omni</v>
      </c>
      <c r="V3505">
        <v>990673</v>
      </c>
      <c r="W3505" t="str">
        <f t="shared" si="59"/>
        <v>16673980</v>
      </c>
    </row>
    <row r="3506" spans="1:23" x14ac:dyDescent="0.55000000000000004">
      <c r="A3506" s="21" t="b">
        <f>SOF[[#This Row],[RepDate]]='Monthly-Individual-Data'!A3505</f>
        <v>0</v>
      </c>
      <c r="B3506" s="21">
        <v>44896</v>
      </c>
      <c r="C3506" t="s">
        <v>201</v>
      </c>
      <c r="D3506" t="s">
        <v>168</v>
      </c>
      <c r="E3506">
        <v>33</v>
      </c>
      <c r="F3506" t="str">
        <f>INDEX(Branch[Area],MATCH(SOF[[#This Row],[Branch]],Branch[SortCode],0))</f>
        <v>Dublin</v>
      </c>
      <c r="G3506" t="str">
        <f>INDEX(Branch[Branch],MATCH(SOF[[#This Row],[Branch]],Branch[SortCode],0))</f>
        <v>Omni</v>
      </c>
      <c r="V3506">
        <v>990673</v>
      </c>
      <c r="W3506" t="str">
        <f t="shared" si="59"/>
        <v>16673980</v>
      </c>
    </row>
    <row r="3507" spans="1:23" x14ac:dyDescent="0.55000000000000004">
      <c r="A3507" s="21" t="b">
        <f>SOF[[#This Row],[RepDate]]='Monthly-Individual-Data'!A3506</f>
        <v>0</v>
      </c>
      <c r="B3507" s="21">
        <v>44896</v>
      </c>
      <c r="C3507" t="s">
        <v>201</v>
      </c>
      <c r="D3507" t="s">
        <v>169</v>
      </c>
      <c r="E3507">
        <v>142</v>
      </c>
      <c r="F3507" t="str">
        <f>INDEX(Branch[Area],MATCH(SOF[[#This Row],[Branch]],Branch[SortCode],0))</f>
        <v>Dublin</v>
      </c>
      <c r="G3507" t="str">
        <f>INDEX(Branch[Branch],MATCH(SOF[[#This Row],[Branch]],Branch[SortCode],0))</f>
        <v>Omni</v>
      </c>
      <c r="V3507">
        <v>990673</v>
      </c>
      <c r="W3507" t="str">
        <f t="shared" si="59"/>
        <v>16673980</v>
      </c>
    </row>
    <row r="3508" spans="1:23" x14ac:dyDescent="0.55000000000000004">
      <c r="A3508" s="21" t="b">
        <f>SOF[[#This Row],[RepDate]]='Monthly-Individual-Data'!A3507</f>
        <v>0</v>
      </c>
      <c r="B3508" s="21">
        <v>44896</v>
      </c>
      <c r="C3508" t="s">
        <v>222</v>
      </c>
      <c r="D3508" t="s">
        <v>109</v>
      </c>
      <c r="E3508">
        <v>21</v>
      </c>
      <c r="F3508" t="str">
        <f>INDEX(Branch[Area],MATCH(SOF[[#This Row],[Branch]],Branch[SortCode],0))</f>
        <v>Dublin</v>
      </c>
      <c r="G3508" t="str">
        <f>INDEX(Branch[Branch],MATCH(SOF[[#This Row],[Branch]],Branch[SortCode],0))</f>
        <v>Liffey Valley</v>
      </c>
      <c r="V3508">
        <v>990697</v>
      </c>
      <c r="W3508" t="str">
        <f t="shared" si="59"/>
        <v>37697770</v>
      </c>
    </row>
    <row r="3509" spans="1:23" x14ac:dyDescent="0.55000000000000004">
      <c r="A3509" s="21" t="b">
        <f>SOF[[#This Row],[RepDate]]='Monthly-Individual-Data'!A3508</f>
        <v>0</v>
      </c>
      <c r="B3509" s="21">
        <v>44896</v>
      </c>
      <c r="C3509" t="s">
        <v>222</v>
      </c>
      <c r="D3509" t="s">
        <v>168</v>
      </c>
      <c r="E3509">
        <v>144</v>
      </c>
      <c r="F3509" t="str">
        <f>INDEX(Branch[Area],MATCH(SOF[[#This Row],[Branch]],Branch[SortCode],0))</f>
        <v>Dublin</v>
      </c>
      <c r="G3509" t="str">
        <f>INDEX(Branch[Branch],MATCH(SOF[[#This Row],[Branch]],Branch[SortCode],0))</f>
        <v>Liffey Valley</v>
      </c>
      <c r="V3509">
        <v>990697</v>
      </c>
      <c r="W3509" t="str">
        <f t="shared" si="59"/>
        <v>37697770</v>
      </c>
    </row>
    <row r="3510" spans="1:23" x14ac:dyDescent="0.55000000000000004">
      <c r="A3510" s="21" t="b">
        <f>SOF[[#This Row],[RepDate]]='Monthly-Individual-Data'!A3509</f>
        <v>0</v>
      </c>
      <c r="B3510" s="21">
        <v>44896</v>
      </c>
      <c r="C3510" t="s">
        <v>222</v>
      </c>
      <c r="D3510" t="s">
        <v>169</v>
      </c>
      <c r="E3510">
        <v>39</v>
      </c>
      <c r="F3510" t="str">
        <f>INDEX(Branch[Area],MATCH(SOF[[#This Row],[Branch]],Branch[SortCode],0))</f>
        <v>Dublin</v>
      </c>
      <c r="G3510" t="str">
        <f>INDEX(Branch[Branch],MATCH(SOF[[#This Row],[Branch]],Branch[SortCode],0))</f>
        <v>Liffey Valley</v>
      </c>
      <c r="V3510">
        <v>990697</v>
      </c>
      <c r="W3510" t="str">
        <f t="shared" si="59"/>
        <v>37697770</v>
      </c>
    </row>
    <row r="3511" spans="1:23" x14ac:dyDescent="0.55000000000000004">
      <c r="A3511" s="21" t="b">
        <f>SOF[[#This Row],[RepDate]]='Monthly-Individual-Data'!A3510</f>
        <v>0</v>
      </c>
      <c r="B3511" s="21">
        <v>44896</v>
      </c>
      <c r="C3511" t="s">
        <v>222</v>
      </c>
      <c r="D3511" t="s">
        <v>171</v>
      </c>
      <c r="E3511">
        <v>76</v>
      </c>
      <c r="F3511" t="str">
        <f>INDEX(Branch[Area],MATCH(SOF[[#This Row],[Branch]],Branch[SortCode],0))</f>
        <v>Dublin</v>
      </c>
      <c r="G3511" t="str">
        <f>INDEX(Branch[Branch],MATCH(SOF[[#This Row],[Branch]],Branch[SortCode],0))</f>
        <v>Liffey Valley</v>
      </c>
      <c r="V3511">
        <v>990697</v>
      </c>
      <c r="W3511" t="str">
        <f t="shared" si="59"/>
        <v>37697770</v>
      </c>
    </row>
    <row r="3512" spans="1:23" x14ac:dyDescent="0.55000000000000004">
      <c r="A3512" s="21" t="b">
        <f>SOF[[#This Row],[RepDate]]='Monthly-Individual-Data'!A3511</f>
        <v>0</v>
      </c>
      <c r="B3512" s="21">
        <v>44896</v>
      </c>
      <c r="C3512" t="s">
        <v>222</v>
      </c>
      <c r="D3512" t="s">
        <v>172</v>
      </c>
      <c r="E3512">
        <v>143</v>
      </c>
      <c r="F3512" t="str">
        <f>INDEX(Branch[Area],MATCH(SOF[[#This Row],[Branch]],Branch[SortCode],0))</f>
        <v>Dublin</v>
      </c>
      <c r="G3512" t="str">
        <f>INDEX(Branch[Branch],MATCH(SOF[[#This Row],[Branch]],Branch[SortCode],0))</f>
        <v>Liffey Valley</v>
      </c>
      <c r="V3512">
        <v>990697</v>
      </c>
      <c r="W3512" t="str">
        <f t="shared" si="59"/>
        <v>37697770</v>
      </c>
    </row>
    <row r="3513" spans="1:23" x14ac:dyDescent="0.55000000000000004">
      <c r="A3513" s="21" t="b">
        <f>SOF[[#This Row],[RepDate]]='Monthly-Individual-Data'!A3512</f>
        <v>0</v>
      </c>
      <c r="B3513" s="21">
        <v>44896</v>
      </c>
      <c r="C3513" t="s">
        <v>222</v>
      </c>
      <c r="D3513" t="s">
        <v>174</v>
      </c>
      <c r="E3513">
        <v>82</v>
      </c>
      <c r="F3513" t="str">
        <f>INDEX(Branch[Area],MATCH(SOF[[#This Row],[Branch]],Branch[SortCode],0))</f>
        <v>Dublin</v>
      </c>
      <c r="G3513" t="str">
        <f>INDEX(Branch[Branch],MATCH(SOF[[#This Row],[Branch]],Branch[SortCode],0))</f>
        <v>Liffey Valley</v>
      </c>
      <c r="V3513">
        <v>990697</v>
      </c>
      <c r="W3513" t="str">
        <f t="shared" si="59"/>
        <v>37697770</v>
      </c>
    </row>
    <row r="3514" spans="1:23" x14ac:dyDescent="0.55000000000000004">
      <c r="A3514" s="21" t="b">
        <f>SOF[[#This Row],[RepDate]]='Monthly-Individual-Data'!A3513</f>
        <v>0</v>
      </c>
      <c r="B3514" s="21">
        <v>44896</v>
      </c>
      <c r="C3514" t="s">
        <v>222</v>
      </c>
      <c r="D3514" t="s">
        <v>175</v>
      </c>
      <c r="E3514">
        <v>70</v>
      </c>
      <c r="F3514" t="str">
        <f>INDEX(Branch[Area],MATCH(SOF[[#This Row],[Branch]],Branch[SortCode],0))</f>
        <v>Dublin</v>
      </c>
      <c r="G3514" t="str">
        <f>INDEX(Branch[Branch],MATCH(SOF[[#This Row],[Branch]],Branch[SortCode],0))</f>
        <v>Liffey Valley</v>
      </c>
      <c r="V3514">
        <v>990697</v>
      </c>
      <c r="W3514" t="str">
        <f t="shared" si="59"/>
        <v>37697770</v>
      </c>
    </row>
    <row r="3515" spans="1:23" x14ac:dyDescent="0.55000000000000004">
      <c r="A3515" s="21" t="b">
        <f>SOF[[#This Row],[RepDate]]='Monthly-Individual-Data'!A3514</f>
        <v>0</v>
      </c>
      <c r="B3515" s="21">
        <v>44896</v>
      </c>
      <c r="C3515" t="s">
        <v>270</v>
      </c>
      <c r="D3515" t="s">
        <v>109</v>
      </c>
      <c r="E3515">
        <v>113</v>
      </c>
      <c r="F3515" t="str">
        <f>INDEX(Branch[Area],MATCH(SOF[[#This Row],[Branch]],Branch[SortCode],0))</f>
        <v>North &amp; West</v>
      </c>
      <c r="G3515" t="str">
        <f>INDEX(Branch[Branch],MATCH(SOF[[#This Row],[Branch]],Branch[SortCode],0))</f>
        <v>Monaghan</v>
      </c>
      <c r="V3515">
        <v>990613</v>
      </c>
      <c r="W3515" t="str">
        <f t="shared" si="59"/>
        <v>85613290</v>
      </c>
    </row>
    <row r="3516" spans="1:23" x14ac:dyDescent="0.55000000000000004">
      <c r="A3516" s="21" t="b">
        <f>SOF[[#This Row],[RepDate]]='Monthly-Individual-Data'!A3515</f>
        <v>0</v>
      </c>
      <c r="B3516" s="21">
        <v>44896</v>
      </c>
      <c r="C3516" t="s">
        <v>267</v>
      </c>
      <c r="D3516" t="s">
        <v>109</v>
      </c>
      <c r="E3516">
        <v>91</v>
      </c>
      <c r="F3516" t="str">
        <f>INDEX(Branch[Area],MATCH(SOF[[#This Row],[Branch]],Branch[SortCode],0))</f>
        <v>North &amp; West</v>
      </c>
      <c r="G3516" t="str">
        <f>INDEX(Branch[Branch],MATCH(SOF[[#This Row],[Branch]],Branch[SortCode],0))</f>
        <v>Dundalk</v>
      </c>
      <c r="V3516">
        <v>990614</v>
      </c>
      <c r="W3516" t="str">
        <f t="shared" si="59"/>
        <v>82614320</v>
      </c>
    </row>
    <row r="3517" spans="1:23" x14ac:dyDescent="0.55000000000000004">
      <c r="A3517" s="21" t="b">
        <f>SOF[[#This Row],[RepDate]]='Monthly-Individual-Data'!A3516</f>
        <v>0</v>
      </c>
      <c r="B3517" s="21">
        <v>44896</v>
      </c>
      <c r="C3517" t="s">
        <v>267</v>
      </c>
      <c r="D3517" t="s">
        <v>168</v>
      </c>
      <c r="E3517">
        <v>135</v>
      </c>
      <c r="F3517" t="str">
        <f>INDEX(Branch[Area],MATCH(SOF[[#This Row],[Branch]],Branch[SortCode],0))</f>
        <v>North &amp; West</v>
      </c>
      <c r="G3517" t="str">
        <f>INDEX(Branch[Branch],MATCH(SOF[[#This Row],[Branch]],Branch[SortCode],0))</f>
        <v>Dundalk</v>
      </c>
      <c r="V3517">
        <v>990614</v>
      </c>
      <c r="W3517" t="str">
        <f t="shared" si="59"/>
        <v>82614320</v>
      </c>
    </row>
    <row r="3518" spans="1:23" x14ac:dyDescent="0.55000000000000004">
      <c r="A3518" s="21" t="b">
        <f>SOF[[#This Row],[RepDate]]='Monthly-Individual-Data'!A3517</f>
        <v>0</v>
      </c>
      <c r="B3518" s="21">
        <v>44896</v>
      </c>
      <c r="C3518" t="s">
        <v>267</v>
      </c>
      <c r="D3518" t="s">
        <v>169</v>
      </c>
      <c r="E3518">
        <v>108</v>
      </c>
      <c r="F3518" t="str">
        <f>INDEX(Branch[Area],MATCH(SOF[[#This Row],[Branch]],Branch[SortCode],0))</f>
        <v>North &amp; West</v>
      </c>
      <c r="G3518" t="str">
        <f>INDEX(Branch[Branch],MATCH(SOF[[#This Row],[Branch]],Branch[SortCode],0))</f>
        <v>Dundalk</v>
      </c>
      <c r="V3518">
        <v>990614</v>
      </c>
      <c r="W3518" t="str">
        <f t="shared" si="59"/>
        <v>82614320</v>
      </c>
    </row>
    <row r="3519" spans="1:23" x14ac:dyDescent="0.55000000000000004">
      <c r="A3519" s="21" t="b">
        <f>SOF[[#This Row],[RepDate]]='Monthly-Individual-Data'!A3518</f>
        <v>0</v>
      </c>
      <c r="B3519" s="21">
        <v>44896</v>
      </c>
      <c r="C3519" t="s">
        <v>272</v>
      </c>
      <c r="D3519" t="s">
        <v>109</v>
      </c>
      <c r="E3519">
        <v>74</v>
      </c>
      <c r="F3519" t="str">
        <f>INDEX(Branch[Area],MATCH(SOF[[#This Row],[Branch]],Branch[SortCode],0))</f>
        <v>North &amp; West</v>
      </c>
      <c r="G3519" t="str">
        <f>INDEX(Branch[Branch],MATCH(SOF[[#This Row],[Branch]],Branch[SortCode],0))</f>
        <v>Navan</v>
      </c>
      <c r="V3519">
        <v>990615</v>
      </c>
      <c r="W3519" t="str">
        <f t="shared" si="59"/>
        <v>87615270</v>
      </c>
    </row>
    <row r="3520" spans="1:23" x14ac:dyDescent="0.55000000000000004">
      <c r="A3520" s="21" t="b">
        <f>SOF[[#This Row],[RepDate]]='Monthly-Individual-Data'!A3519</f>
        <v>0</v>
      </c>
      <c r="B3520" s="21">
        <v>44896</v>
      </c>
      <c r="C3520" t="s">
        <v>272</v>
      </c>
      <c r="D3520" t="s">
        <v>168</v>
      </c>
      <c r="E3520">
        <v>35</v>
      </c>
      <c r="F3520" t="str">
        <f>INDEX(Branch[Area],MATCH(SOF[[#This Row],[Branch]],Branch[SortCode],0))</f>
        <v>North &amp; West</v>
      </c>
      <c r="G3520" t="str">
        <f>INDEX(Branch[Branch],MATCH(SOF[[#This Row],[Branch]],Branch[SortCode],0))</f>
        <v>Navan</v>
      </c>
      <c r="V3520">
        <v>990615</v>
      </c>
      <c r="W3520" t="str">
        <f t="shared" si="59"/>
        <v>87615270</v>
      </c>
    </row>
    <row r="3521" spans="1:23" x14ac:dyDescent="0.55000000000000004">
      <c r="A3521" s="21" t="b">
        <f>SOF[[#This Row],[RepDate]]='Monthly-Individual-Data'!A3520</f>
        <v>0</v>
      </c>
      <c r="B3521" s="21">
        <v>44896</v>
      </c>
      <c r="C3521" t="s">
        <v>272</v>
      </c>
      <c r="D3521" t="s">
        <v>169</v>
      </c>
      <c r="E3521">
        <v>57</v>
      </c>
      <c r="F3521" t="str">
        <f>INDEX(Branch[Area],MATCH(SOF[[#This Row],[Branch]],Branch[SortCode],0))</f>
        <v>North &amp; West</v>
      </c>
      <c r="G3521" t="str">
        <f>INDEX(Branch[Branch],MATCH(SOF[[#This Row],[Branch]],Branch[SortCode],0))</f>
        <v>Navan</v>
      </c>
      <c r="V3521">
        <v>990615</v>
      </c>
      <c r="W3521" t="str">
        <f t="shared" si="59"/>
        <v>87615270</v>
      </c>
    </row>
    <row r="3522" spans="1:23" x14ac:dyDescent="0.55000000000000004">
      <c r="A3522" s="21" t="b">
        <f>SOF[[#This Row],[RepDate]]='Monthly-Individual-Data'!A3521</f>
        <v>0</v>
      </c>
      <c r="B3522" s="21">
        <v>44896</v>
      </c>
      <c r="C3522" t="s">
        <v>272</v>
      </c>
      <c r="D3522" t="s">
        <v>171</v>
      </c>
      <c r="E3522">
        <v>97</v>
      </c>
      <c r="F3522" t="str">
        <f>INDEX(Branch[Area],MATCH(SOF[[#This Row],[Branch]],Branch[SortCode],0))</f>
        <v>North &amp; West</v>
      </c>
      <c r="G3522" t="str">
        <f>INDEX(Branch[Branch],MATCH(SOF[[#This Row],[Branch]],Branch[SortCode],0))</f>
        <v>Navan</v>
      </c>
      <c r="V3522">
        <v>990615</v>
      </c>
      <c r="W3522" t="str">
        <f t="shared" si="59"/>
        <v>87615270</v>
      </c>
    </row>
    <row r="3523" spans="1:23" x14ac:dyDescent="0.55000000000000004">
      <c r="A3523" s="21" t="b">
        <f>SOF[[#This Row],[RepDate]]='Monthly-Individual-Data'!A3522</f>
        <v>0</v>
      </c>
      <c r="B3523" s="21">
        <v>44896</v>
      </c>
      <c r="C3523" t="s">
        <v>269</v>
      </c>
      <c r="D3523" t="s">
        <v>109</v>
      </c>
      <c r="E3523">
        <v>77</v>
      </c>
      <c r="F3523" t="str">
        <f>INDEX(Branch[Area],MATCH(SOF[[#This Row],[Branch]],Branch[SortCode],0))</f>
        <v>North &amp; West</v>
      </c>
      <c r="G3523" t="str">
        <f>INDEX(Branch[Branch],MATCH(SOF[[#This Row],[Branch]],Branch[SortCode],0))</f>
        <v>Drogheda</v>
      </c>
      <c r="V3523">
        <v>990622</v>
      </c>
      <c r="W3523" t="str">
        <f t="shared" ref="W3523:W3586" si="60">VLOOKUP(V3523,R:S,2,0)</f>
        <v>84622300</v>
      </c>
    </row>
    <row r="3524" spans="1:23" x14ac:dyDescent="0.55000000000000004">
      <c r="A3524" s="21" t="b">
        <f>SOF[[#This Row],[RepDate]]='Monthly-Individual-Data'!A3523</f>
        <v>0</v>
      </c>
      <c r="B3524" s="21">
        <v>44896</v>
      </c>
      <c r="C3524" t="s">
        <v>269</v>
      </c>
      <c r="D3524" t="s">
        <v>168</v>
      </c>
      <c r="E3524">
        <v>22</v>
      </c>
      <c r="F3524" t="str">
        <f>INDEX(Branch[Area],MATCH(SOF[[#This Row],[Branch]],Branch[SortCode],0))</f>
        <v>North &amp; West</v>
      </c>
      <c r="G3524" t="str">
        <f>INDEX(Branch[Branch],MATCH(SOF[[#This Row],[Branch]],Branch[SortCode],0))</f>
        <v>Drogheda</v>
      </c>
      <c r="V3524">
        <v>990622</v>
      </c>
      <c r="W3524" t="str">
        <f t="shared" si="60"/>
        <v>84622300</v>
      </c>
    </row>
    <row r="3525" spans="1:23" x14ac:dyDescent="0.55000000000000004">
      <c r="A3525" s="21" t="b">
        <f>SOF[[#This Row],[RepDate]]='Monthly-Individual-Data'!A3524</f>
        <v>0</v>
      </c>
      <c r="B3525" s="21">
        <v>44896</v>
      </c>
      <c r="C3525" t="s">
        <v>269</v>
      </c>
      <c r="D3525" t="s">
        <v>169</v>
      </c>
      <c r="E3525">
        <v>9</v>
      </c>
      <c r="F3525" t="str">
        <f>INDEX(Branch[Area],MATCH(SOF[[#This Row],[Branch]],Branch[SortCode],0))</f>
        <v>North &amp; West</v>
      </c>
      <c r="G3525" t="str">
        <f>INDEX(Branch[Branch],MATCH(SOF[[#This Row],[Branch]],Branch[SortCode],0))</f>
        <v>Drogheda</v>
      </c>
      <c r="V3525">
        <v>990622</v>
      </c>
      <c r="W3525" t="str">
        <f t="shared" si="60"/>
        <v>84622300</v>
      </c>
    </row>
    <row r="3526" spans="1:23" x14ac:dyDescent="0.55000000000000004">
      <c r="A3526" s="21" t="b">
        <f>SOF[[#This Row],[RepDate]]='Monthly-Individual-Data'!A3525</f>
        <v>0</v>
      </c>
      <c r="B3526" s="21">
        <v>44896</v>
      </c>
      <c r="C3526" t="s">
        <v>269</v>
      </c>
      <c r="D3526" t="s">
        <v>170</v>
      </c>
      <c r="E3526">
        <v>153</v>
      </c>
      <c r="F3526" t="str">
        <f>INDEX(Branch[Area],MATCH(SOF[[#This Row],[Branch]],Branch[SortCode],0))</f>
        <v>North &amp; West</v>
      </c>
      <c r="G3526" t="str">
        <f>INDEX(Branch[Branch],MATCH(SOF[[#This Row],[Branch]],Branch[SortCode],0))</f>
        <v>Drogheda</v>
      </c>
      <c r="V3526">
        <v>990622</v>
      </c>
      <c r="W3526" t="str">
        <f t="shared" si="60"/>
        <v>84622300</v>
      </c>
    </row>
    <row r="3527" spans="1:23" x14ac:dyDescent="0.55000000000000004">
      <c r="A3527" s="21" t="b">
        <f>SOF[[#This Row],[RepDate]]='Monthly-Individual-Data'!A3526</f>
        <v>0</v>
      </c>
      <c r="B3527" s="21">
        <v>44896</v>
      </c>
      <c r="C3527" t="s">
        <v>269</v>
      </c>
      <c r="D3527" t="s">
        <v>171</v>
      </c>
      <c r="E3527">
        <v>33</v>
      </c>
      <c r="F3527" t="str">
        <f>INDEX(Branch[Area],MATCH(SOF[[#This Row],[Branch]],Branch[SortCode],0))</f>
        <v>North &amp; West</v>
      </c>
      <c r="G3527" t="str">
        <f>INDEX(Branch[Branch],MATCH(SOF[[#This Row],[Branch]],Branch[SortCode],0))</f>
        <v>Drogheda</v>
      </c>
      <c r="V3527">
        <v>990622</v>
      </c>
      <c r="W3527" t="str">
        <f t="shared" si="60"/>
        <v>84622300</v>
      </c>
    </row>
    <row r="3528" spans="1:23" x14ac:dyDescent="0.55000000000000004">
      <c r="A3528" s="21" t="b">
        <f>SOF[[#This Row],[RepDate]]='Monthly-Individual-Data'!A3527</f>
        <v>0</v>
      </c>
      <c r="B3528" s="21">
        <v>44896</v>
      </c>
      <c r="C3528" t="s">
        <v>269</v>
      </c>
      <c r="D3528" t="s">
        <v>174</v>
      </c>
      <c r="E3528">
        <v>140</v>
      </c>
      <c r="F3528" t="str">
        <f>INDEX(Branch[Area],MATCH(SOF[[#This Row],[Branch]],Branch[SortCode],0))</f>
        <v>North &amp; West</v>
      </c>
      <c r="G3528" t="str">
        <f>INDEX(Branch[Branch],MATCH(SOF[[#This Row],[Branch]],Branch[SortCode],0))</f>
        <v>Drogheda</v>
      </c>
      <c r="V3528">
        <v>990622</v>
      </c>
      <c r="W3528" t="str">
        <f t="shared" si="60"/>
        <v>84622300</v>
      </c>
    </row>
    <row r="3529" spans="1:23" x14ac:dyDescent="0.55000000000000004">
      <c r="A3529" s="21" t="b">
        <f>SOF[[#This Row],[RepDate]]='Monthly-Individual-Data'!A3528</f>
        <v>0</v>
      </c>
      <c r="B3529" s="21">
        <v>44896</v>
      </c>
      <c r="C3529" t="s">
        <v>269</v>
      </c>
      <c r="D3529" t="s">
        <v>175</v>
      </c>
      <c r="E3529">
        <v>96</v>
      </c>
      <c r="F3529" t="str">
        <f>INDEX(Branch[Area],MATCH(SOF[[#This Row],[Branch]],Branch[SortCode],0))</f>
        <v>North &amp; West</v>
      </c>
      <c r="G3529" t="str">
        <f>INDEX(Branch[Branch],MATCH(SOF[[#This Row],[Branch]],Branch[SortCode],0))</f>
        <v>Drogheda</v>
      </c>
      <c r="V3529">
        <v>990622</v>
      </c>
      <c r="W3529" t="str">
        <f t="shared" si="60"/>
        <v>84622300</v>
      </c>
    </row>
    <row r="3530" spans="1:23" x14ac:dyDescent="0.55000000000000004">
      <c r="A3530" s="21" t="b">
        <f>SOF[[#This Row],[RepDate]]='Monthly-Individual-Data'!A3529</f>
        <v>0</v>
      </c>
      <c r="B3530" s="21">
        <v>44896</v>
      </c>
      <c r="C3530" t="s">
        <v>269</v>
      </c>
      <c r="D3530" t="s">
        <v>180</v>
      </c>
      <c r="E3530">
        <v>64</v>
      </c>
      <c r="F3530" t="str">
        <f>INDEX(Branch[Area],MATCH(SOF[[#This Row],[Branch]],Branch[SortCode],0))</f>
        <v>North &amp; West</v>
      </c>
      <c r="G3530" t="str">
        <f>INDEX(Branch[Branch],MATCH(SOF[[#This Row],[Branch]],Branch[SortCode],0))</f>
        <v>Drogheda</v>
      </c>
      <c r="V3530">
        <v>990622</v>
      </c>
      <c r="W3530" t="str">
        <f t="shared" si="60"/>
        <v>84622300</v>
      </c>
    </row>
    <row r="3531" spans="1:23" x14ac:dyDescent="0.55000000000000004">
      <c r="A3531" s="21" t="b">
        <f>SOF[[#This Row],[RepDate]]='Monthly-Individual-Data'!A3530</f>
        <v>0</v>
      </c>
      <c r="B3531" s="21">
        <v>44896</v>
      </c>
      <c r="C3531" t="s">
        <v>274</v>
      </c>
      <c r="D3531" t="s">
        <v>109</v>
      </c>
      <c r="E3531">
        <v>153</v>
      </c>
      <c r="F3531" t="str">
        <f>INDEX(Branch[Area],MATCH(SOF[[#This Row],[Branch]],Branch[SortCode],0))</f>
        <v>North &amp; West</v>
      </c>
      <c r="G3531" t="str">
        <f>INDEX(Branch[Branch],MATCH(SOF[[#This Row],[Branch]],Branch[SortCode],0))</f>
        <v>Naas</v>
      </c>
      <c r="V3531">
        <v>990627</v>
      </c>
      <c r="W3531" t="str">
        <f t="shared" si="60"/>
        <v>89627250</v>
      </c>
    </row>
    <row r="3532" spans="1:23" x14ac:dyDescent="0.55000000000000004">
      <c r="A3532" s="21" t="b">
        <f>SOF[[#This Row],[RepDate]]='Monthly-Individual-Data'!A3531</f>
        <v>0</v>
      </c>
      <c r="B3532" s="21">
        <v>44896</v>
      </c>
      <c r="C3532" t="s">
        <v>274</v>
      </c>
      <c r="D3532" t="s">
        <v>168</v>
      </c>
      <c r="E3532">
        <v>58</v>
      </c>
      <c r="F3532" t="str">
        <f>INDEX(Branch[Area],MATCH(SOF[[#This Row],[Branch]],Branch[SortCode],0))</f>
        <v>North &amp; West</v>
      </c>
      <c r="G3532" t="str">
        <f>INDEX(Branch[Branch],MATCH(SOF[[#This Row],[Branch]],Branch[SortCode],0))</f>
        <v>Naas</v>
      </c>
      <c r="V3532">
        <v>990627</v>
      </c>
      <c r="W3532" t="str">
        <f t="shared" si="60"/>
        <v>89627250</v>
      </c>
    </row>
    <row r="3533" spans="1:23" x14ac:dyDescent="0.55000000000000004">
      <c r="A3533" s="21" t="b">
        <f>SOF[[#This Row],[RepDate]]='Monthly-Individual-Data'!A3532</f>
        <v>0</v>
      </c>
      <c r="B3533" s="21">
        <v>44896</v>
      </c>
      <c r="C3533" t="s">
        <v>274</v>
      </c>
      <c r="D3533" t="s">
        <v>169</v>
      </c>
      <c r="E3533">
        <v>59</v>
      </c>
      <c r="F3533" t="str">
        <f>INDEX(Branch[Area],MATCH(SOF[[#This Row],[Branch]],Branch[SortCode],0))</f>
        <v>North &amp; West</v>
      </c>
      <c r="G3533" t="str">
        <f>INDEX(Branch[Branch],MATCH(SOF[[#This Row],[Branch]],Branch[SortCode],0))</f>
        <v>Naas</v>
      </c>
      <c r="V3533">
        <v>990627</v>
      </c>
      <c r="W3533" t="str">
        <f t="shared" si="60"/>
        <v>89627250</v>
      </c>
    </row>
    <row r="3534" spans="1:23" x14ac:dyDescent="0.55000000000000004">
      <c r="A3534" s="21" t="b">
        <f>SOF[[#This Row],[RepDate]]='Monthly-Individual-Data'!A3533</f>
        <v>0</v>
      </c>
      <c r="B3534" s="21">
        <v>44896</v>
      </c>
      <c r="C3534" t="s">
        <v>274</v>
      </c>
      <c r="D3534" t="s">
        <v>174</v>
      </c>
      <c r="E3534">
        <v>141</v>
      </c>
      <c r="F3534" t="str">
        <f>INDEX(Branch[Area],MATCH(SOF[[#This Row],[Branch]],Branch[SortCode],0))</f>
        <v>North &amp; West</v>
      </c>
      <c r="G3534" t="str">
        <f>INDEX(Branch[Branch],MATCH(SOF[[#This Row],[Branch]],Branch[SortCode],0))</f>
        <v>Naas</v>
      </c>
      <c r="V3534">
        <v>990627</v>
      </c>
      <c r="W3534" t="str">
        <f t="shared" si="60"/>
        <v>89627250</v>
      </c>
    </row>
    <row r="3535" spans="1:23" x14ac:dyDescent="0.55000000000000004">
      <c r="A3535" s="21" t="b">
        <f>SOF[[#This Row],[RepDate]]='Monthly-Individual-Data'!A3534</f>
        <v>0</v>
      </c>
      <c r="B3535" s="21">
        <v>44896</v>
      </c>
      <c r="C3535" t="s">
        <v>274</v>
      </c>
      <c r="D3535" t="s">
        <v>175</v>
      </c>
      <c r="E3535">
        <v>82</v>
      </c>
      <c r="F3535" t="str">
        <f>INDEX(Branch[Area],MATCH(SOF[[#This Row],[Branch]],Branch[SortCode],0))</f>
        <v>North &amp; West</v>
      </c>
      <c r="G3535" t="str">
        <f>INDEX(Branch[Branch],MATCH(SOF[[#This Row],[Branch]],Branch[SortCode],0))</f>
        <v>Naas</v>
      </c>
      <c r="V3535">
        <v>990627</v>
      </c>
      <c r="W3535" t="str">
        <f t="shared" si="60"/>
        <v>89627250</v>
      </c>
    </row>
    <row r="3536" spans="1:23" x14ac:dyDescent="0.55000000000000004">
      <c r="A3536" s="21" t="b">
        <f>SOF[[#This Row],[RepDate]]='Monthly-Individual-Data'!A3535</f>
        <v>0</v>
      </c>
      <c r="B3536" s="21">
        <v>44896</v>
      </c>
      <c r="C3536" t="s">
        <v>274</v>
      </c>
      <c r="D3536" t="s">
        <v>180</v>
      </c>
      <c r="E3536">
        <v>137</v>
      </c>
      <c r="F3536" t="str">
        <f>INDEX(Branch[Area],MATCH(SOF[[#This Row],[Branch]],Branch[SortCode],0))</f>
        <v>North &amp; West</v>
      </c>
      <c r="G3536" t="str">
        <f>INDEX(Branch[Branch],MATCH(SOF[[#This Row],[Branch]],Branch[SortCode],0))</f>
        <v>Naas</v>
      </c>
      <c r="V3536">
        <v>990627</v>
      </c>
      <c r="W3536" t="str">
        <f t="shared" si="60"/>
        <v>89627250</v>
      </c>
    </row>
    <row r="3537" spans="1:23" x14ac:dyDescent="0.55000000000000004">
      <c r="A3537" s="21" t="b">
        <f>SOF[[#This Row],[RepDate]]='Monthly-Individual-Data'!A3536</f>
        <v>0</v>
      </c>
      <c r="B3537" s="21">
        <v>44896</v>
      </c>
      <c r="C3537" t="s">
        <v>274</v>
      </c>
      <c r="D3537" t="s">
        <v>183</v>
      </c>
      <c r="E3537">
        <v>109</v>
      </c>
      <c r="F3537" t="str">
        <f>INDEX(Branch[Area],MATCH(SOF[[#This Row],[Branch]],Branch[SortCode],0))</f>
        <v>North &amp; West</v>
      </c>
      <c r="G3537" t="str">
        <f>INDEX(Branch[Branch],MATCH(SOF[[#This Row],[Branch]],Branch[SortCode],0))</f>
        <v>Naas</v>
      </c>
      <c r="V3537">
        <v>990627</v>
      </c>
      <c r="W3537" t="str">
        <f t="shared" si="60"/>
        <v>89627250</v>
      </c>
    </row>
    <row r="3538" spans="1:23" x14ac:dyDescent="0.55000000000000004">
      <c r="A3538" s="21" t="b">
        <f>SOF[[#This Row],[RepDate]]='Monthly-Individual-Data'!A3537</f>
        <v>0</v>
      </c>
      <c r="B3538" s="21">
        <v>44896</v>
      </c>
      <c r="C3538" t="s">
        <v>280</v>
      </c>
      <c r="D3538" t="s">
        <v>109</v>
      </c>
      <c r="E3538">
        <v>154</v>
      </c>
      <c r="F3538" t="str">
        <f>INDEX(Branch[Area],MATCH(SOF[[#This Row],[Branch]],Branch[SortCode],0))</f>
        <v>North &amp; West</v>
      </c>
      <c r="G3538" t="str">
        <f>INDEX(Branch[Branch],MATCH(SOF[[#This Row],[Branch]],Branch[SortCode],0))</f>
        <v>Sligo</v>
      </c>
      <c r="V3538">
        <v>990628</v>
      </c>
      <c r="W3538" t="str">
        <f t="shared" si="60"/>
        <v>95628190</v>
      </c>
    </row>
    <row r="3539" spans="1:23" x14ac:dyDescent="0.55000000000000004">
      <c r="A3539" s="21" t="b">
        <f>SOF[[#This Row],[RepDate]]='Monthly-Individual-Data'!A3538</f>
        <v>0</v>
      </c>
      <c r="B3539" s="21">
        <v>44896</v>
      </c>
      <c r="C3539" t="s">
        <v>280</v>
      </c>
      <c r="D3539" t="s">
        <v>168</v>
      </c>
      <c r="E3539">
        <v>102</v>
      </c>
      <c r="F3539" t="str">
        <f>INDEX(Branch[Area],MATCH(SOF[[#This Row],[Branch]],Branch[SortCode],0))</f>
        <v>North &amp; West</v>
      </c>
      <c r="G3539" t="str">
        <f>INDEX(Branch[Branch],MATCH(SOF[[#This Row],[Branch]],Branch[SortCode],0))</f>
        <v>Sligo</v>
      </c>
      <c r="V3539">
        <v>990628</v>
      </c>
      <c r="W3539" t="str">
        <f t="shared" si="60"/>
        <v>95628190</v>
      </c>
    </row>
    <row r="3540" spans="1:23" x14ac:dyDescent="0.55000000000000004">
      <c r="A3540" s="21" t="b">
        <f>SOF[[#This Row],[RepDate]]='Monthly-Individual-Data'!A3539</f>
        <v>0</v>
      </c>
      <c r="B3540" s="21">
        <v>44896</v>
      </c>
      <c r="C3540" t="s">
        <v>280</v>
      </c>
      <c r="D3540" t="s">
        <v>169</v>
      </c>
      <c r="E3540">
        <v>148</v>
      </c>
      <c r="F3540" t="str">
        <f>INDEX(Branch[Area],MATCH(SOF[[#This Row],[Branch]],Branch[SortCode],0))</f>
        <v>North &amp; West</v>
      </c>
      <c r="G3540" t="str">
        <f>INDEX(Branch[Branch],MATCH(SOF[[#This Row],[Branch]],Branch[SortCode],0))</f>
        <v>Sligo</v>
      </c>
      <c r="V3540">
        <v>990628</v>
      </c>
      <c r="W3540" t="str">
        <f t="shared" si="60"/>
        <v>95628190</v>
      </c>
    </row>
    <row r="3541" spans="1:23" x14ac:dyDescent="0.55000000000000004">
      <c r="A3541" s="21" t="b">
        <f>SOF[[#This Row],[RepDate]]='Monthly-Individual-Data'!A3540</f>
        <v>0</v>
      </c>
      <c r="B3541" s="21">
        <v>44896</v>
      </c>
      <c r="C3541" t="s">
        <v>280</v>
      </c>
      <c r="D3541" t="s">
        <v>171</v>
      </c>
      <c r="E3541">
        <v>74</v>
      </c>
      <c r="F3541" t="str">
        <f>INDEX(Branch[Area],MATCH(SOF[[#This Row],[Branch]],Branch[SortCode],0))</f>
        <v>North &amp; West</v>
      </c>
      <c r="G3541" t="str">
        <f>INDEX(Branch[Branch],MATCH(SOF[[#This Row],[Branch]],Branch[SortCode],0))</f>
        <v>Sligo</v>
      </c>
      <c r="V3541">
        <v>990628</v>
      </c>
      <c r="W3541" t="str">
        <f t="shared" si="60"/>
        <v>95628190</v>
      </c>
    </row>
    <row r="3542" spans="1:23" x14ac:dyDescent="0.55000000000000004">
      <c r="A3542" s="21" t="b">
        <f>SOF[[#This Row],[RepDate]]='Monthly-Individual-Data'!A3541</f>
        <v>0</v>
      </c>
      <c r="B3542" s="21">
        <v>44896</v>
      </c>
      <c r="C3542" t="s">
        <v>280</v>
      </c>
      <c r="D3542" t="s">
        <v>172</v>
      </c>
      <c r="E3542">
        <v>155</v>
      </c>
      <c r="F3542" t="str">
        <f>INDEX(Branch[Area],MATCH(SOF[[#This Row],[Branch]],Branch[SortCode],0))</f>
        <v>North &amp; West</v>
      </c>
      <c r="G3542" t="str">
        <f>INDEX(Branch[Branch],MATCH(SOF[[#This Row],[Branch]],Branch[SortCode],0))</f>
        <v>Sligo</v>
      </c>
      <c r="V3542">
        <v>990628</v>
      </c>
      <c r="W3542" t="str">
        <f t="shared" si="60"/>
        <v>95628190</v>
      </c>
    </row>
    <row r="3543" spans="1:23" x14ac:dyDescent="0.55000000000000004">
      <c r="A3543" s="21" t="b">
        <f>SOF[[#This Row],[RepDate]]='Monthly-Individual-Data'!A3542</f>
        <v>0</v>
      </c>
      <c r="B3543" s="21">
        <v>44896</v>
      </c>
      <c r="C3543" t="s">
        <v>280</v>
      </c>
      <c r="D3543" t="s">
        <v>174</v>
      </c>
      <c r="E3543">
        <v>92</v>
      </c>
      <c r="F3543" t="str">
        <f>INDEX(Branch[Area],MATCH(SOF[[#This Row],[Branch]],Branch[SortCode],0))</f>
        <v>North &amp; West</v>
      </c>
      <c r="G3543" t="str">
        <f>INDEX(Branch[Branch],MATCH(SOF[[#This Row],[Branch]],Branch[SortCode],0))</f>
        <v>Sligo</v>
      </c>
      <c r="V3543">
        <v>990628</v>
      </c>
      <c r="W3543" t="str">
        <f t="shared" si="60"/>
        <v>95628190</v>
      </c>
    </row>
    <row r="3544" spans="1:23" x14ac:dyDescent="0.55000000000000004">
      <c r="A3544" s="21" t="b">
        <f>SOF[[#This Row],[RepDate]]='Monthly-Individual-Data'!A3543</f>
        <v>0</v>
      </c>
      <c r="B3544" s="21">
        <v>44896</v>
      </c>
      <c r="C3544" t="s">
        <v>280</v>
      </c>
      <c r="D3544" t="s">
        <v>175</v>
      </c>
      <c r="E3544">
        <v>94</v>
      </c>
      <c r="F3544" t="str">
        <f>INDEX(Branch[Area],MATCH(SOF[[#This Row],[Branch]],Branch[SortCode],0))</f>
        <v>North &amp; West</v>
      </c>
      <c r="G3544" t="str">
        <f>INDEX(Branch[Branch],MATCH(SOF[[#This Row],[Branch]],Branch[SortCode],0))</f>
        <v>Sligo</v>
      </c>
      <c r="V3544">
        <v>990628</v>
      </c>
      <c r="W3544" t="str">
        <f t="shared" si="60"/>
        <v>95628190</v>
      </c>
    </row>
    <row r="3545" spans="1:23" x14ac:dyDescent="0.55000000000000004">
      <c r="A3545" s="21" t="b">
        <f>SOF[[#This Row],[RepDate]]='Monthly-Individual-Data'!A3544</f>
        <v>0</v>
      </c>
      <c r="B3545" s="21">
        <v>44896</v>
      </c>
      <c r="C3545" t="s">
        <v>280</v>
      </c>
      <c r="D3545" t="s">
        <v>177</v>
      </c>
      <c r="E3545">
        <v>115</v>
      </c>
      <c r="F3545" t="str">
        <f>INDEX(Branch[Area],MATCH(SOF[[#This Row],[Branch]],Branch[SortCode],0))</f>
        <v>North &amp; West</v>
      </c>
      <c r="G3545" t="str">
        <f>INDEX(Branch[Branch],MATCH(SOF[[#This Row],[Branch]],Branch[SortCode],0))</f>
        <v>Sligo</v>
      </c>
      <c r="V3545">
        <v>990628</v>
      </c>
      <c r="W3545" t="str">
        <f t="shared" si="60"/>
        <v>95628190</v>
      </c>
    </row>
    <row r="3546" spans="1:23" x14ac:dyDescent="0.55000000000000004">
      <c r="A3546" s="21" t="b">
        <f>SOF[[#This Row],[RepDate]]='Monthly-Individual-Data'!A3545</f>
        <v>0</v>
      </c>
      <c r="B3546" s="21">
        <v>44896</v>
      </c>
      <c r="C3546" t="s">
        <v>276</v>
      </c>
      <c r="D3546" t="s">
        <v>109</v>
      </c>
      <c r="E3546">
        <v>11</v>
      </c>
      <c r="F3546" t="str">
        <f>INDEX(Branch[Area],MATCH(SOF[[#This Row],[Branch]],Branch[SortCode],0))</f>
        <v>North &amp; West</v>
      </c>
      <c r="G3546" t="str">
        <f>INDEX(Branch[Branch],MATCH(SOF[[#This Row],[Branch]],Branch[SortCode],0))</f>
        <v>Maynooth</v>
      </c>
      <c r="V3546">
        <v>990643</v>
      </c>
      <c r="W3546" t="str">
        <f t="shared" si="60"/>
        <v>91643230</v>
      </c>
    </row>
    <row r="3547" spans="1:23" x14ac:dyDescent="0.55000000000000004">
      <c r="A3547" s="21" t="b">
        <f>SOF[[#This Row],[RepDate]]='Monthly-Individual-Data'!A3546</f>
        <v>0</v>
      </c>
      <c r="B3547" s="21">
        <v>44896</v>
      </c>
      <c r="C3547" t="s">
        <v>276</v>
      </c>
      <c r="D3547" t="s">
        <v>171</v>
      </c>
      <c r="E3547">
        <v>127</v>
      </c>
      <c r="F3547" t="str">
        <f>INDEX(Branch[Area],MATCH(SOF[[#This Row],[Branch]],Branch[SortCode],0))</f>
        <v>North &amp; West</v>
      </c>
      <c r="G3547" t="str">
        <f>INDEX(Branch[Branch],MATCH(SOF[[#This Row],[Branch]],Branch[SortCode],0))</f>
        <v>Maynooth</v>
      </c>
      <c r="V3547">
        <v>990643</v>
      </c>
      <c r="W3547" t="str">
        <f t="shared" si="60"/>
        <v>91643230</v>
      </c>
    </row>
    <row r="3548" spans="1:23" x14ac:dyDescent="0.55000000000000004">
      <c r="A3548" s="21" t="b">
        <f>SOF[[#This Row],[RepDate]]='Monthly-Individual-Data'!A3547</f>
        <v>0</v>
      </c>
      <c r="B3548" s="21">
        <v>44896</v>
      </c>
      <c r="C3548" t="s">
        <v>276</v>
      </c>
      <c r="D3548" t="s">
        <v>174</v>
      </c>
      <c r="E3548">
        <v>34</v>
      </c>
      <c r="F3548" t="str">
        <f>INDEX(Branch[Area],MATCH(SOF[[#This Row],[Branch]],Branch[SortCode],0))</f>
        <v>North &amp; West</v>
      </c>
      <c r="G3548" t="str">
        <f>INDEX(Branch[Branch],MATCH(SOF[[#This Row],[Branch]],Branch[SortCode],0))</f>
        <v>Maynooth</v>
      </c>
      <c r="V3548">
        <v>990643</v>
      </c>
      <c r="W3548" t="str">
        <f t="shared" si="60"/>
        <v>91643230</v>
      </c>
    </row>
    <row r="3549" spans="1:23" x14ac:dyDescent="0.55000000000000004">
      <c r="A3549" s="21" t="b">
        <f>SOF[[#This Row],[RepDate]]='Monthly-Individual-Data'!A3548</f>
        <v>0</v>
      </c>
      <c r="B3549" s="21">
        <v>44896</v>
      </c>
      <c r="C3549" t="s">
        <v>275</v>
      </c>
      <c r="D3549" t="s">
        <v>109</v>
      </c>
      <c r="E3549">
        <v>119</v>
      </c>
      <c r="F3549" t="str">
        <f>INDEX(Branch[Area],MATCH(SOF[[#This Row],[Branch]],Branch[SortCode],0))</f>
        <v>North &amp; West</v>
      </c>
      <c r="G3549" t="str">
        <f>INDEX(Branch[Branch],MATCH(SOF[[#This Row],[Branch]],Branch[SortCode],0))</f>
        <v>Newbridge</v>
      </c>
      <c r="V3549">
        <v>990645</v>
      </c>
      <c r="W3549" t="str">
        <f t="shared" si="60"/>
        <v>90645240</v>
      </c>
    </row>
    <row r="3550" spans="1:23" x14ac:dyDescent="0.55000000000000004">
      <c r="A3550" s="21" t="b">
        <f>SOF[[#This Row],[RepDate]]='Monthly-Individual-Data'!A3549</f>
        <v>0</v>
      </c>
      <c r="B3550" s="21">
        <v>44896</v>
      </c>
      <c r="C3550" t="s">
        <v>275</v>
      </c>
      <c r="D3550" t="s">
        <v>168</v>
      </c>
      <c r="E3550">
        <v>89</v>
      </c>
      <c r="F3550" t="str">
        <f>INDEX(Branch[Area],MATCH(SOF[[#This Row],[Branch]],Branch[SortCode],0))</f>
        <v>North &amp; West</v>
      </c>
      <c r="G3550" t="str">
        <f>INDEX(Branch[Branch],MATCH(SOF[[#This Row],[Branch]],Branch[SortCode],0))</f>
        <v>Newbridge</v>
      </c>
      <c r="V3550">
        <v>990645</v>
      </c>
      <c r="W3550" t="str">
        <f t="shared" si="60"/>
        <v>90645240</v>
      </c>
    </row>
    <row r="3551" spans="1:23" x14ac:dyDescent="0.55000000000000004">
      <c r="A3551" s="21" t="b">
        <f>SOF[[#This Row],[RepDate]]='Monthly-Individual-Data'!A3550</f>
        <v>0</v>
      </c>
      <c r="B3551" s="21">
        <v>44896</v>
      </c>
      <c r="C3551" t="s">
        <v>281</v>
      </c>
      <c r="D3551" t="s">
        <v>109</v>
      </c>
      <c r="E3551">
        <v>112</v>
      </c>
      <c r="F3551" t="str">
        <f>INDEX(Branch[Area],MATCH(SOF[[#This Row],[Branch]],Branch[SortCode],0))</f>
        <v>North &amp; West</v>
      </c>
      <c r="G3551" t="str">
        <f>INDEX(Branch[Branch],MATCH(SOF[[#This Row],[Branch]],Branch[SortCode],0))</f>
        <v>Letterkenny</v>
      </c>
      <c r="V3551">
        <v>990646</v>
      </c>
      <c r="W3551" t="str">
        <f t="shared" si="60"/>
        <v>96646180</v>
      </c>
    </row>
    <row r="3552" spans="1:23" x14ac:dyDescent="0.55000000000000004">
      <c r="A3552" s="21" t="b">
        <f>SOF[[#This Row],[RepDate]]='Monthly-Individual-Data'!A3551</f>
        <v>0</v>
      </c>
      <c r="B3552" s="21">
        <v>44896</v>
      </c>
      <c r="C3552" t="s">
        <v>281</v>
      </c>
      <c r="D3552" t="s">
        <v>168</v>
      </c>
      <c r="E3552">
        <v>73</v>
      </c>
      <c r="F3552" t="str">
        <f>INDEX(Branch[Area],MATCH(SOF[[#This Row],[Branch]],Branch[SortCode],0))</f>
        <v>North &amp; West</v>
      </c>
      <c r="G3552" t="str">
        <f>INDEX(Branch[Branch],MATCH(SOF[[#This Row],[Branch]],Branch[SortCode],0))</f>
        <v>Letterkenny</v>
      </c>
      <c r="V3552">
        <v>990646</v>
      </c>
      <c r="W3552" t="str">
        <f t="shared" si="60"/>
        <v>96646180</v>
      </c>
    </row>
    <row r="3553" spans="1:23" x14ac:dyDescent="0.55000000000000004">
      <c r="A3553" s="21" t="b">
        <f>SOF[[#This Row],[RepDate]]='Monthly-Individual-Data'!A3552</f>
        <v>0</v>
      </c>
      <c r="B3553" s="21">
        <v>44896</v>
      </c>
      <c r="C3553" t="s">
        <v>281</v>
      </c>
      <c r="D3553" t="s">
        <v>169</v>
      </c>
      <c r="E3553">
        <v>63</v>
      </c>
      <c r="F3553" t="str">
        <f>INDEX(Branch[Area],MATCH(SOF[[#This Row],[Branch]],Branch[SortCode],0))</f>
        <v>North &amp; West</v>
      </c>
      <c r="G3553" t="str">
        <f>INDEX(Branch[Branch],MATCH(SOF[[#This Row],[Branch]],Branch[SortCode],0))</f>
        <v>Letterkenny</v>
      </c>
      <c r="V3553">
        <v>990646</v>
      </c>
      <c r="W3553" t="str">
        <f t="shared" si="60"/>
        <v>96646180</v>
      </c>
    </row>
    <row r="3554" spans="1:23" x14ac:dyDescent="0.55000000000000004">
      <c r="A3554" s="21" t="b">
        <f>SOF[[#This Row],[RepDate]]='Monthly-Individual-Data'!A3553</f>
        <v>0</v>
      </c>
      <c r="B3554" s="21">
        <v>44896</v>
      </c>
      <c r="C3554" t="s">
        <v>281</v>
      </c>
      <c r="D3554" t="s">
        <v>171</v>
      </c>
      <c r="E3554">
        <v>67</v>
      </c>
      <c r="F3554" t="str">
        <f>INDEX(Branch[Area],MATCH(SOF[[#This Row],[Branch]],Branch[SortCode],0))</f>
        <v>North &amp; West</v>
      </c>
      <c r="G3554" t="str">
        <f>INDEX(Branch[Branch],MATCH(SOF[[#This Row],[Branch]],Branch[SortCode],0))</f>
        <v>Letterkenny</v>
      </c>
      <c r="V3554">
        <v>990646</v>
      </c>
      <c r="W3554" t="str">
        <f t="shared" si="60"/>
        <v>96646180</v>
      </c>
    </row>
    <row r="3555" spans="1:23" x14ac:dyDescent="0.55000000000000004">
      <c r="A3555" s="21" t="b">
        <f>SOF[[#This Row],[RepDate]]='Monthly-Individual-Data'!A3554</f>
        <v>0</v>
      </c>
      <c r="B3555" s="21">
        <v>44896</v>
      </c>
      <c r="C3555" t="s">
        <v>281</v>
      </c>
      <c r="D3555" t="s">
        <v>174</v>
      </c>
      <c r="E3555">
        <v>42</v>
      </c>
      <c r="F3555" t="str">
        <f>INDEX(Branch[Area],MATCH(SOF[[#This Row],[Branch]],Branch[SortCode],0))</f>
        <v>North &amp; West</v>
      </c>
      <c r="G3555" t="str">
        <f>INDEX(Branch[Branch],MATCH(SOF[[#This Row],[Branch]],Branch[SortCode],0))</f>
        <v>Letterkenny</v>
      </c>
      <c r="V3555">
        <v>990646</v>
      </c>
      <c r="W3555" t="str">
        <f t="shared" si="60"/>
        <v>96646180</v>
      </c>
    </row>
    <row r="3556" spans="1:23" x14ac:dyDescent="0.55000000000000004">
      <c r="A3556" s="21" t="b">
        <f>SOF[[#This Row],[RepDate]]='Monthly-Individual-Data'!A3555</f>
        <v>0</v>
      </c>
      <c r="B3556" s="21">
        <v>44896</v>
      </c>
      <c r="C3556" t="s">
        <v>281</v>
      </c>
      <c r="D3556" t="s">
        <v>175</v>
      </c>
      <c r="E3556">
        <v>37</v>
      </c>
      <c r="F3556" t="str">
        <f>INDEX(Branch[Area],MATCH(SOF[[#This Row],[Branch]],Branch[SortCode],0))</f>
        <v>North &amp; West</v>
      </c>
      <c r="G3556" t="str">
        <f>INDEX(Branch[Branch],MATCH(SOF[[#This Row],[Branch]],Branch[SortCode],0))</f>
        <v>Letterkenny</v>
      </c>
      <c r="V3556">
        <v>990646</v>
      </c>
      <c r="W3556" t="str">
        <f t="shared" si="60"/>
        <v>96646180</v>
      </c>
    </row>
    <row r="3557" spans="1:23" x14ac:dyDescent="0.55000000000000004">
      <c r="A3557" s="21" t="b">
        <f>SOF[[#This Row],[RepDate]]='Monthly-Individual-Data'!A3556</f>
        <v>0</v>
      </c>
      <c r="B3557" s="21">
        <v>44896</v>
      </c>
      <c r="C3557" t="s">
        <v>281</v>
      </c>
      <c r="D3557" t="s">
        <v>177</v>
      </c>
      <c r="E3557">
        <v>20</v>
      </c>
      <c r="F3557" t="str">
        <f>INDEX(Branch[Area],MATCH(SOF[[#This Row],[Branch]],Branch[SortCode],0))</f>
        <v>North &amp; West</v>
      </c>
      <c r="G3557" t="str">
        <f>INDEX(Branch[Branch],MATCH(SOF[[#This Row],[Branch]],Branch[SortCode],0))</f>
        <v>Letterkenny</v>
      </c>
      <c r="V3557">
        <v>990646</v>
      </c>
      <c r="W3557" t="str">
        <f t="shared" si="60"/>
        <v>96646180</v>
      </c>
    </row>
    <row r="3558" spans="1:23" x14ac:dyDescent="0.55000000000000004">
      <c r="A3558" s="21" t="b">
        <f>SOF[[#This Row],[RepDate]]='Monthly-Individual-Data'!A3557</f>
        <v>0</v>
      </c>
      <c r="B3558" s="21">
        <v>44896</v>
      </c>
      <c r="C3558" t="s">
        <v>281</v>
      </c>
      <c r="D3558" t="s">
        <v>179</v>
      </c>
      <c r="E3558">
        <v>143</v>
      </c>
      <c r="F3558" t="str">
        <f>INDEX(Branch[Area],MATCH(SOF[[#This Row],[Branch]],Branch[SortCode],0))</f>
        <v>North &amp; West</v>
      </c>
      <c r="G3558" t="str">
        <f>INDEX(Branch[Branch],MATCH(SOF[[#This Row],[Branch]],Branch[SortCode],0))</f>
        <v>Letterkenny</v>
      </c>
      <c r="V3558">
        <v>990646</v>
      </c>
      <c r="W3558" t="str">
        <f t="shared" si="60"/>
        <v>96646180</v>
      </c>
    </row>
    <row r="3559" spans="1:23" x14ac:dyDescent="0.55000000000000004">
      <c r="A3559" s="21" t="b">
        <f>SOF[[#This Row],[RepDate]]='Monthly-Individual-Data'!A3558</f>
        <v>0</v>
      </c>
      <c r="B3559" s="21">
        <v>44896</v>
      </c>
      <c r="C3559" t="s">
        <v>281</v>
      </c>
      <c r="D3559" t="s">
        <v>180</v>
      </c>
      <c r="E3559">
        <v>63</v>
      </c>
      <c r="F3559" t="str">
        <f>INDEX(Branch[Area],MATCH(SOF[[#This Row],[Branch]],Branch[SortCode],0))</f>
        <v>North &amp; West</v>
      </c>
      <c r="G3559" t="str">
        <f>INDEX(Branch[Branch],MATCH(SOF[[#This Row],[Branch]],Branch[SortCode],0))</f>
        <v>Letterkenny</v>
      </c>
      <c r="V3559">
        <v>990646</v>
      </c>
      <c r="W3559" t="str">
        <f t="shared" si="60"/>
        <v>96646180</v>
      </c>
    </row>
    <row r="3560" spans="1:23" x14ac:dyDescent="0.55000000000000004">
      <c r="A3560" s="21" t="b">
        <f>SOF[[#This Row],[RepDate]]='Monthly-Individual-Data'!A3559</f>
        <v>0</v>
      </c>
      <c r="B3560" s="21">
        <v>44896</v>
      </c>
      <c r="C3560" t="s">
        <v>271</v>
      </c>
      <c r="D3560" t="s">
        <v>109</v>
      </c>
      <c r="E3560">
        <v>24</v>
      </c>
      <c r="F3560" t="str">
        <f>INDEX(Branch[Area],MATCH(SOF[[#This Row],[Branch]],Branch[SortCode],0))</f>
        <v>North &amp; West</v>
      </c>
      <c r="G3560" t="str">
        <f>INDEX(Branch[Branch],MATCH(SOF[[#This Row],[Branch]],Branch[SortCode],0))</f>
        <v>Cavan</v>
      </c>
      <c r="V3560">
        <v>990668</v>
      </c>
      <c r="W3560" t="str">
        <f t="shared" si="60"/>
        <v>86668280</v>
      </c>
    </row>
    <row r="3561" spans="1:23" x14ac:dyDescent="0.55000000000000004">
      <c r="A3561" s="21" t="b">
        <f>SOF[[#This Row],[RepDate]]='Monthly-Individual-Data'!A3560</f>
        <v>0</v>
      </c>
      <c r="B3561" s="21">
        <v>44896</v>
      </c>
      <c r="C3561" t="s">
        <v>273</v>
      </c>
      <c r="D3561" t="s">
        <v>169</v>
      </c>
      <c r="E3561">
        <v>7</v>
      </c>
      <c r="F3561" t="str">
        <f>INDEX(Branch[Area],MATCH(SOF[[#This Row],[Branch]],Branch[SortCode],0))</f>
        <v>North &amp; West</v>
      </c>
      <c r="G3561" t="str">
        <f>INDEX(Branch[Branch],MATCH(SOF[[#This Row],[Branch]],Branch[SortCode],0))</f>
        <v>Ashbourne</v>
      </c>
      <c r="V3561">
        <v>990671</v>
      </c>
      <c r="W3561" t="str">
        <f t="shared" si="60"/>
        <v>88671260</v>
      </c>
    </row>
    <row r="3562" spans="1:23" x14ac:dyDescent="0.55000000000000004">
      <c r="A3562" s="21" t="b">
        <f>SOF[[#This Row],[RepDate]]='Monthly-Individual-Data'!A3561</f>
        <v>0</v>
      </c>
      <c r="B3562" s="21">
        <v>44896</v>
      </c>
      <c r="C3562" t="s">
        <v>273</v>
      </c>
      <c r="D3562" t="s">
        <v>174</v>
      </c>
      <c r="E3562">
        <v>113</v>
      </c>
      <c r="F3562" t="str">
        <f>INDEX(Branch[Area],MATCH(SOF[[#This Row],[Branch]],Branch[SortCode],0))</f>
        <v>North &amp; West</v>
      </c>
      <c r="G3562" t="str">
        <f>INDEX(Branch[Branch],MATCH(SOF[[#This Row],[Branch]],Branch[SortCode],0))</f>
        <v>Ashbourne</v>
      </c>
      <c r="V3562">
        <v>990671</v>
      </c>
      <c r="W3562" t="str">
        <f t="shared" si="60"/>
        <v>88671260</v>
      </c>
    </row>
    <row r="3563" spans="1:23" x14ac:dyDescent="0.55000000000000004">
      <c r="A3563" s="21" t="b">
        <f>SOF[[#This Row],[RepDate]]='Monthly-Individual-Data'!A3562</f>
        <v>0</v>
      </c>
      <c r="B3563" s="21">
        <v>44896</v>
      </c>
      <c r="C3563" t="s">
        <v>273</v>
      </c>
      <c r="D3563" t="s">
        <v>175</v>
      </c>
      <c r="E3563">
        <v>115</v>
      </c>
      <c r="F3563" t="str">
        <f>INDEX(Branch[Area],MATCH(SOF[[#This Row],[Branch]],Branch[SortCode],0))</f>
        <v>North &amp; West</v>
      </c>
      <c r="G3563" t="str">
        <f>INDEX(Branch[Branch],MATCH(SOF[[#This Row],[Branch]],Branch[SortCode],0))</f>
        <v>Ashbourne</v>
      </c>
      <c r="V3563">
        <v>990671</v>
      </c>
      <c r="W3563" t="str">
        <f t="shared" si="60"/>
        <v>88671260</v>
      </c>
    </row>
    <row r="3564" spans="1:23" x14ac:dyDescent="0.55000000000000004">
      <c r="A3564" s="21" t="b">
        <f>SOF[[#This Row],[RepDate]]='Monthly-Individual-Data'!A3563</f>
        <v>0</v>
      </c>
      <c r="B3564" s="21">
        <v>44896</v>
      </c>
      <c r="C3564" t="s">
        <v>278</v>
      </c>
      <c r="D3564" t="s">
        <v>109</v>
      </c>
      <c r="E3564">
        <v>68</v>
      </c>
      <c r="F3564" t="str">
        <f>INDEX(Branch[Area],MATCH(SOF[[#This Row],[Branch]],Branch[SortCode],0))</f>
        <v>North &amp; West</v>
      </c>
      <c r="G3564" t="str">
        <f>INDEX(Branch[Branch],MATCH(SOF[[#This Row],[Branch]],Branch[SortCode],0))</f>
        <v>Athlone</v>
      </c>
      <c r="V3564">
        <v>990718</v>
      </c>
      <c r="W3564" t="str">
        <f t="shared" si="60"/>
        <v>93718210</v>
      </c>
    </row>
    <row r="3565" spans="1:23" x14ac:dyDescent="0.55000000000000004">
      <c r="A3565" s="21" t="b">
        <f>SOF[[#This Row],[RepDate]]='Monthly-Individual-Data'!A3564</f>
        <v>0</v>
      </c>
      <c r="B3565" s="21">
        <v>44896</v>
      </c>
      <c r="C3565" t="s">
        <v>278</v>
      </c>
      <c r="D3565" t="s">
        <v>168</v>
      </c>
      <c r="E3565">
        <v>131</v>
      </c>
      <c r="F3565" t="str">
        <f>INDEX(Branch[Area],MATCH(SOF[[#This Row],[Branch]],Branch[SortCode],0))</f>
        <v>North &amp; West</v>
      </c>
      <c r="G3565" t="str">
        <f>INDEX(Branch[Branch],MATCH(SOF[[#This Row],[Branch]],Branch[SortCode],0))</f>
        <v>Athlone</v>
      </c>
      <c r="V3565">
        <v>990718</v>
      </c>
      <c r="W3565" t="str">
        <f t="shared" si="60"/>
        <v>93718210</v>
      </c>
    </row>
    <row r="3566" spans="1:23" x14ac:dyDescent="0.55000000000000004">
      <c r="A3566" s="21" t="b">
        <f>SOF[[#This Row],[RepDate]]='Monthly-Individual-Data'!A3565</f>
        <v>0</v>
      </c>
      <c r="B3566" s="21">
        <v>44896</v>
      </c>
      <c r="C3566" t="s">
        <v>278</v>
      </c>
      <c r="D3566" t="s">
        <v>169</v>
      </c>
      <c r="E3566">
        <v>47</v>
      </c>
      <c r="F3566" t="str">
        <f>INDEX(Branch[Area],MATCH(SOF[[#This Row],[Branch]],Branch[SortCode],0))</f>
        <v>North &amp; West</v>
      </c>
      <c r="G3566" t="str">
        <f>INDEX(Branch[Branch],MATCH(SOF[[#This Row],[Branch]],Branch[SortCode],0))</f>
        <v>Athlone</v>
      </c>
      <c r="V3566">
        <v>990718</v>
      </c>
      <c r="W3566" t="str">
        <f t="shared" si="60"/>
        <v>93718210</v>
      </c>
    </row>
    <row r="3567" spans="1:23" x14ac:dyDescent="0.55000000000000004">
      <c r="A3567" s="21" t="b">
        <f>SOF[[#This Row],[RepDate]]='Monthly-Individual-Data'!A3566</f>
        <v>0</v>
      </c>
      <c r="B3567" s="21">
        <v>44896</v>
      </c>
      <c r="C3567" t="s">
        <v>278</v>
      </c>
      <c r="D3567" t="s">
        <v>174</v>
      </c>
      <c r="E3567">
        <v>122</v>
      </c>
      <c r="F3567" t="str">
        <f>INDEX(Branch[Area],MATCH(SOF[[#This Row],[Branch]],Branch[SortCode],0))</f>
        <v>North &amp; West</v>
      </c>
      <c r="G3567" t="str">
        <f>INDEX(Branch[Branch],MATCH(SOF[[#This Row],[Branch]],Branch[SortCode],0))</f>
        <v>Athlone</v>
      </c>
      <c r="V3567">
        <v>990718</v>
      </c>
      <c r="W3567" t="str">
        <f t="shared" si="60"/>
        <v>93718210</v>
      </c>
    </row>
    <row r="3568" spans="1:23" x14ac:dyDescent="0.55000000000000004">
      <c r="A3568" s="21" t="b">
        <f>SOF[[#This Row],[RepDate]]='Monthly-Individual-Data'!A3567</f>
        <v>0</v>
      </c>
      <c r="B3568" s="21">
        <v>44896</v>
      </c>
      <c r="C3568" t="s">
        <v>278</v>
      </c>
      <c r="D3568" t="s">
        <v>182</v>
      </c>
      <c r="E3568">
        <v>89</v>
      </c>
      <c r="F3568" t="str">
        <f>INDEX(Branch[Area],MATCH(SOF[[#This Row],[Branch]],Branch[SortCode],0))</f>
        <v>North &amp; West</v>
      </c>
      <c r="G3568" t="str">
        <f>INDEX(Branch[Branch],MATCH(SOF[[#This Row],[Branch]],Branch[SortCode],0))</f>
        <v>Athlone</v>
      </c>
      <c r="V3568">
        <v>990718</v>
      </c>
      <c r="W3568" t="str">
        <f t="shared" si="60"/>
        <v>93718210</v>
      </c>
    </row>
    <row r="3569" spans="1:23" x14ac:dyDescent="0.55000000000000004">
      <c r="A3569" s="21" t="b">
        <f>SOF[[#This Row],[RepDate]]='Monthly-Individual-Data'!A3568</f>
        <v>0</v>
      </c>
      <c r="B3569" s="21">
        <v>44896</v>
      </c>
      <c r="C3569" t="s">
        <v>298</v>
      </c>
      <c r="D3569" t="s">
        <v>109</v>
      </c>
      <c r="E3569">
        <v>82</v>
      </c>
      <c r="F3569" t="str">
        <f>INDEX(Branch[Area],MATCH(SOF[[#This Row],[Branch]],Branch[SortCode],0))</f>
        <v>North &amp; West</v>
      </c>
      <c r="G3569" t="str">
        <f>INDEX(Branch[Branch],MATCH(SOF[[#This Row],[Branch]],Branch[SortCode],0))</f>
        <v>Tullamore</v>
      </c>
      <c r="V3569">
        <v>990721</v>
      </c>
      <c r="W3569" t="str">
        <f t="shared" si="60"/>
        <v>11372110</v>
      </c>
    </row>
    <row r="3570" spans="1:23" x14ac:dyDescent="0.55000000000000004">
      <c r="A3570" s="21" t="b">
        <f>SOF[[#This Row],[RepDate]]='Monthly-Individual-Data'!A3569</f>
        <v>0</v>
      </c>
      <c r="B3570" s="21">
        <v>44896</v>
      </c>
      <c r="C3570" t="s">
        <v>298</v>
      </c>
      <c r="D3570" t="s">
        <v>169</v>
      </c>
      <c r="E3570">
        <v>83</v>
      </c>
      <c r="F3570" t="str">
        <f>INDEX(Branch[Area],MATCH(SOF[[#This Row],[Branch]],Branch[SortCode],0))</f>
        <v>North &amp; West</v>
      </c>
      <c r="G3570" t="str">
        <f>INDEX(Branch[Branch],MATCH(SOF[[#This Row],[Branch]],Branch[SortCode],0))</f>
        <v>Tullamore</v>
      </c>
      <c r="V3570">
        <v>990721</v>
      </c>
      <c r="W3570" t="str">
        <f t="shared" si="60"/>
        <v>11372110</v>
      </c>
    </row>
    <row r="3571" spans="1:23" x14ac:dyDescent="0.55000000000000004">
      <c r="A3571" s="21" t="b">
        <f>SOF[[#This Row],[RepDate]]='Monthly-Individual-Data'!A3570</f>
        <v>0</v>
      </c>
      <c r="B3571" s="21">
        <v>44896</v>
      </c>
      <c r="C3571" t="s">
        <v>298</v>
      </c>
      <c r="D3571" t="s">
        <v>174</v>
      </c>
      <c r="E3571">
        <v>135</v>
      </c>
      <c r="F3571" t="str">
        <f>INDEX(Branch[Area],MATCH(SOF[[#This Row],[Branch]],Branch[SortCode],0))</f>
        <v>North &amp; West</v>
      </c>
      <c r="G3571" t="str">
        <f>INDEX(Branch[Branch],MATCH(SOF[[#This Row],[Branch]],Branch[SortCode],0))</f>
        <v>Tullamore</v>
      </c>
      <c r="V3571">
        <v>990721</v>
      </c>
      <c r="W3571" t="str">
        <f t="shared" si="60"/>
        <v>11372110</v>
      </c>
    </row>
    <row r="3572" spans="1:23" x14ac:dyDescent="0.55000000000000004">
      <c r="A3572" s="21" t="b">
        <f>SOF[[#This Row],[RepDate]]='Monthly-Individual-Data'!A3571</f>
        <v>0</v>
      </c>
      <c r="B3572" s="21">
        <v>44896</v>
      </c>
      <c r="C3572" t="s">
        <v>296</v>
      </c>
      <c r="D3572" t="s">
        <v>169</v>
      </c>
      <c r="E3572">
        <v>64</v>
      </c>
      <c r="F3572" t="str">
        <f>INDEX(Branch[Area],MATCH(SOF[[#This Row],[Branch]],Branch[SortCode],0))</f>
        <v>North &amp; West</v>
      </c>
      <c r="G3572" t="str">
        <f>INDEX(Branch[Branch],MATCH(SOF[[#This Row],[Branch]],Branch[SortCode],0))</f>
        <v>Portlaoise</v>
      </c>
      <c r="V3572">
        <v>990722</v>
      </c>
      <c r="W3572" t="str">
        <f t="shared" si="60"/>
        <v>11172230</v>
      </c>
    </row>
    <row r="3573" spans="1:23" x14ac:dyDescent="0.55000000000000004">
      <c r="A3573" s="21" t="b">
        <f>SOF[[#This Row],[RepDate]]='Monthly-Individual-Data'!A3572</f>
        <v>0</v>
      </c>
      <c r="B3573" s="21">
        <v>44896</v>
      </c>
      <c r="C3573" t="s">
        <v>296</v>
      </c>
      <c r="D3573" t="s">
        <v>174</v>
      </c>
      <c r="E3573">
        <v>113</v>
      </c>
      <c r="F3573" t="str">
        <f>INDEX(Branch[Area],MATCH(SOF[[#This Row],[Branch]],Branch[SortCode],0))</f>
        <v>North &amp; West</v>
      </c>
      <c r="G3573" t="str">
        <f>INDEX(Branch[Branch],MATCH(SOF[[#This Row],[Branch]],Branch[SortCode],0))</f>
        <v>Portlaoise</v>
      </c>
      <c r="V3573">
        <v>990722</v>
      </c>
      <c r="W3573" t="str">
        <f t="shared" si="60"/>
        <v>11172230</v>
      </c>
    </row>
    <row r="3574" spans="1:23" x14ac:dyDescent="0.55000000000000004">
      <c r="A3574" s="21" t="b">
        <f>SOF[[#This Row],[RepDate]]='Monthly-Individual-Data'!A3573</f>
        <v>0</v>
      </c>
      <c r="B3574" s="21">
        <v>44896</v>
      </c>
      <c r="C3574" t="s">
        <v>296</v>
      </c>
      <c r="D3574" t="s">
        <v>175</v>
      </c>
      <c r="E3574">
        <v>91</v>
      </c>
      <c r="F3574" t="str">
        <f>INDEX(Branch[Area],MATCH(SOF[[#This Row],[Branch]],Branch[SortCode],0))</f>
        <v>North &amp; West</v>
      </c>
      <c r="G3574" t="str">
        <f>INDEX(Branch[Branch],MATCH(SOF[[#This Row],[Branch]],Branch[SortCode],0))</f>
        <v>Portlaoise</v>
      </c>
      <c r="V3574">
        <v>990722</v>
      </c>
      <c r="W3574" t="str">
        <f t="shared" si="60"/>
        <v>11172230</v>
      </c>
    </row>
    <row r="3575" spans="1:23" x14ac:dyDescent="0.55000000000000004">
      <c r="A3575" s="21" t="b">
        <f>SOF[[#This Row],[RepDate]]='Monthly-Individual-Data'!A3574</f>
        <v>0</v>
      </c>
      <c r="B3575" s="21">
        <v>44896</v>
      </c>
      <c r="C3575" t="s">
        <v>293</v>
      </c>
      <c r="D3575" t="s">
        <v>109</v>
      </c>
      <c r="E3575">
        <v>105</v>
      </c>
      <c r="F3575" t="str">
        <f>INDEX(Branch[Area],MATCH(SOF[[#This Row],[Branch]],Branch[SortCode],0))</f>
        <v>North &amp; West</v>
      </c>
      <c r="G3575" t="str">
        <f>INDEX(Branch[Branch],MATCH(SOF[[#This Row],[Branch]],Branch[SortCode],0))</f>
        <v>131 O'Connell St</v>
      </c>
      <c r="V3575">
        <v>990724</v>
      </c>
      <c r="W3575" t="str">
        <f t="shared" si="60"/>
        <v>10872460</v>
      </c>
    </row>
    <row r="3576" spans="1:23" x14ac:dyDescent="0.55000000000000004">
      <c r="A3576" s="21" t="b">
        <f>SOF[[#This Row],[RepDate]]='Monthly-Individual-Data'!A3575</f>
        <v>0</v>
      </c>
      <c r="B3576" s="21">
        <v>44896</v>
      </c>
      <c r="C3576" t="s">
        <v>293</v>
      </c>
      <c r="D3576" t="s">
        <v>168</v>
      </c>
      <c r="E3576">
        <v>26</v>
      </c>
      <c r="F3576" t="str">
        <f>INDEX(Branch[Area],MATCH(SOF[[#This Row],[Branch]],Branch[SortCode],0))</f>
        <v>North &amp; West</v>
      </c>
      <c r="G3576" t="str">
        <f>INDEX(Branch[Branch],MATCH(SOF[[#This Row],[Branch]],Branch[SortCode],0))</f>
        <v>131 O'Connell St</v>
      </c>
      <c r="V3576">
        <v>990724</v>
      </c>
      <c r="W3576" t="str">
        <f t="shared" si="60"/>
        <v>10872460</v>
      </c>
    </row>
    <row r="3577" spans="1:23" x14ac:dyDescent="0.55000000000000004">
      <c r="A3577" s="21" t="b">
        <f>SOF[[#This Row],[RepDate]]='Monthly-Individual-Data'!A3576</f>
        <v>0</v>
      </c>
      <c r="B3577" s="21">
        <v>44896</v>
      </c>
      <c r="C3577" t="s">
        <v>293</v>
      </c>
      <c r="D3577" t="s">
        <v>169</v>
      </c>
      <c r="E3577">
        <v>147</v>
      </c>
      <c r="F3577" t="str">
        <f>INDEX(Branch[Area],MATCH(SOF[[#This Row],[Branch]],Branch[SortCode],0))</f>
        <v>North &amp; West</v>
      </c>
      <c r="G3577" t="str">
        <f>INDEX(Branch[Branch],MATCH(SOF[[#This Row],[Branch]],Branch[SortCode],0))</f>
        <v>131 O'Connell St</v>
      </c>
      <c r="V3577">
        <v>990724</v>
      </c>
      <c r="W3577" t="str">
        <f t="shared" si="60"/>
        <v>10872460</v>
      </c>
    </row>
    <row r="3578" spans="1:23" x14ac:dyDescent="0.55000000000000004">
      <c r="A3578" s="21" t="b">
        <f>SOF[[#This Row],[RepDate]]='Monthly-Individual-Data'!A3577</f>
        <v>0</v>
      </c>
      <c r="B3578" s="21">
        <v>44896</v>
      </c>
      <c r="C3578" t="s">
        <v>293</v>
      </c>
      <c r="D3578" t="s">
        <v>171</v>
      </c>
      <c r="E3578">
        <v>100</v>
      </c>
      <c r="F3578" t="str">
        <f>INDEX(Branch[Area],MATCH(SOF[[#This Row],[Branch]],Branch[SortCode],0))</f>
        <v>North &amp; West</v>
      </c>
      <c r="G3578" t="str">
        <f>INDEX(Branch[Branch],MATCH(SOF[[#This Row],[Branch]],Branch[SortCode],0))</f>
        <v>131 O'Connell St</v>
      </c>
      <c r="V3578">
        <v>990724</v>
      </c>
      <c r="W3578" t="str">
        <f t="shared" si="60"/>
        <v>10872460</v>
      </c>
    </row>
    <row r="3579" spans="1:23" x14ac:dyDescent="0.55000000000000004">
      <c r="A3579" s="21" t="b">
        <f>SOF[[#This Row],[RepDate]]='Monthly-Individual-Data'!A3578</f>
        <v>0</v>
      </c>
      <c r="B3579" s="21">
        <v>44896</v>
      </c>
      <c r="C3579" t="s">
        <v>293</v>
      </c>
      <c r="D3579" t="s">
        <v>174</v>
      </c>
      <c r="E3579">
        <v>30</v>
      </c>
      <c r="F3579" t="str">
        <f>INDEX(Branch[Area],MATCH(SOF[[#This Row],[Branch]],Branch[SortCode],0))</f>
        <v>North &amp; West</v>
      </c>
      <c r="G3579" t="str">
        <f>INDEX(Branch[Branch],MATCH(SOF[[#This Row],[Branch]],Branch[SortCode],0))</f>
        <v>131 O'Connell St</v>
      </c>
      <c r="V3579">
        <v>990724</v>
      </c>
      <c r="W3579" t="str">
        <f t="shared" si="60"/>
        <v>10872460</v>
      </c>
    </row>
    <row r="3580" spans="1:23" x14ac:dyDescent="0.55000000000000004">
      <c r="A3580" s="21" t="b">
        <f>SOF[[#This Row],[RepDate]]='Monthly-Individual-Data'!A3579</f>
        <v>0</v>
      </c>
      <c r="B3580" s="21">
        <v>44896</v>
      </c>
      <c r="C3580" t="s">
        <v>293</v>
      </c>
      <c r="D3580" t="s">
        <v>175</v>
      </c>
      <c r="E3580">
        <v>69</v>
      </c>
      <c r="F3580" t="str">
        <f>INDEX(Branch[Area],MATCH(SOF[[#This Row],[Branch]],Branch[SortCode],0))</f>
        <v>North &amp; West</v>
      </c>
      <c r="G3580" t="str">
        <f>INDEX(Branch[Branch],MATCH(SOF[[#This Row],[Branch]],Branch[SortCode],0))</f>
        <v>131 O'Connell St</v>
      </c>
      <c r="V3580">
        <v>990724</v>
      </c>
      <c r="W3580" t="str">
        <f t="shared" si="60"/>
        <v>10872460</v>
      </c>
    </row>
    <row r="3581" spans="1:23" x14ac:dyDescent="0.55000000000000004">
      <c r="A3581" s="21" t="b">
        <f>SOF[[#This Row],[RepDate]]='Monthly-Individual-Data'!A3580</f>
        <v>0</v>
      </c>
      <c r="B3581" s="21">
        <v>44896</v>
      </c>
      <c r="C3581" t="s">
        <v>287</v>
      </c>
      <c r="D3581" t="s">
        <v>109</v>
      </c>
      <c r="E3581">
        <v>139</v>
      </c>
      <c r="F3581" t="str">
        <f>INDEX(Branch[Area],MATCH(SOF[[#This Row],[Branch]],Branch[SortCode],0))</f>
        <v>North &amp; West</v>
      </c>
      <c r="G3581" t="str">
        <f>INDEX(Branch[Branch],MATCH(SOF[[#This Row],[Branch]],Branch[SortCode],0))</f>
        <v>Eyre Square</v>
      </c>
      <c r="V3581">
        <v>990725</v>
      </c>
      <c r="W3581" t="str">
        <f t="shared" si="60"/>
        <v>10272512</v>
      </c>
    </row>
    <row r="3582" spans="1:23" x14ac:dyDescent="0.55000000000000004">
      <c r="A3582" s="21" t="b">
        <f>SOF[[#This Row],[RepDate]]='Monthly-Individual-Data'!A3581</f>
        <v>0</v>
      </c>
      <c r="B3582" s="21">
        <v>44896</v>
      </c>
      <c r="C3582" t="s">
        <v>295</v>
      </c>
      <c r="D3582" t="s">
        <v>109</v>
      </c>
      <c r="E3582">
        <v>51</v>
      </c>
      <c r="F3582" t="str">
        <f>INDEX(Branch[Area],MATCH(SOF[[#This Row],[Branch]],Branch[SortCode],0))</f>
        <v>North &amp; West</v>
      </c>
      <c r="G3582" t="str">
        <f>INDEX(Branch[Branch],MATCH(SOF[[#This Row],[Branch]],Branch[SortCode],0))</f>
        <v>Castletroy</v>
      </c>
      <c r="V3582">
        <v>990726</v>
      </c>
      <c r="W3582" t="str">
        <f t="shared" si="60"/>
        <v>11072640</v>
      </c>
    </row>
    <row r="3583" spans="1:23" x14ac:dyDescent="0.55000000000000004">
      <c r="A3583" s="21" t="b">
        <f>SOF[[#This Row],[RepDate]]='Monthly-Individual-Data'!A3582</f>
        <v>0</v>
      </c>
      <c r="B3583" s="21">
        <v>44896</v>
      </c>
      <c r="C3583" t="s">
        <v>295</v>
      </c>
      <c r="D3583" t="s">
        <v>169</v>
      </c>
      <c r="E3583">
        <v>34</v>
      </c>
      <c r="F3583" t="str">
        <f>INDEX(Branch[Area],MATCH(SOF[[#This Row],[Branch]],Branch[SortCode],0))</f>
        <v>North &amp; West</v>
      </c>
      <c r="G3583" t="str">
        <f>INDEX(Branch[Branch],MATCH(SOF[[#This Row],[Branch]],Branch[SortCode],0))</f>
        <v>Castletroy</v>
      </c>
      <c r="V3583">
        <v>990726</v>
      </c>
      <c r="W3583" t="str">
        <f t="shared" si="60"/>
        <v>11072640</v>
      </c>
    </row>
    <row r="3584" spans="1:23" x14ac:dyDescent="0.55000000000000004">
      <c r="A3584" s="21" t="b">
        <f>SOF[[#This Row],[RepDate]]='Monthly-Individual-Data'!A3583</f>
        <v>0</v>
      </c>
      <c r="B3584" s="21">
        <v>44896</v>
      </c>
      <c r="C3584" t="s">
        <v>291</v>
      </c>
      <c r="D3584" t="s">
        <v>109</v>
      </c>
      <c r="E3584">
        <v>99</v>
      </c>
      <c r="F3584" t="str">
        <f>INDEX(Branch[Area],MATCH(SOF[[#This Row],[Branch]],Branch[SortCode],0))</f>
        <v>North &amp; West</v>
      </c>
      <c r="G3584" t="str">
        <f>INDEX(Branch[Branch],MATCH(SOF[[#This Row],[Branch]],Branch[SortCode],0))</f>
        <v>Newcastlewest</v>
      </c>
      <c r="V3584">
        <v>990727</v>
      </c>
      <c r="W3584" t="str">
        <f t="shared" si="60"/>
        <v>10672780</v>
      </c>
    </row>
    <row r="3585" spans="1:23" x14ac:dyDescent="0.55000000000000004">
      <c r="A3585" s="21" t="b">
        <f>SOF[[#This Row],[RepDate]]='Monthly-Individual-Data'!A3584</f>
        <v>0</v>
      </c>
      <c r="B3585" s="21">
        <v>44896</v>
      </c>
      <c r="C3585" t="s">
        <v>291</v>
      </c>
      <c r="D3585" t="s">
        <v>169</v>
      </c>
      <c r="E3585">
        <v>76</v>
      </c>
      <c r="F3585" t="str">
        <f>INDEX(Branch[Area],MATCH(SOF[[#This Row],[Branch]],Branch[SortCode],0))</f>
        <v>North &amp; West</v>
      </c>
      <c r="G3585" t="str">
        <f>INDEX(Branch[Branch],MATCH(SOF[[#This Row],[Branch]],Branch[SortCode],0))</f>
        <v>Newcastlewest</v>
      </c>
      <c r="V3585">
        <v>990727</v>
      </c>
      <c r="W3585" t="str">
        <f t="shared" si="60"/>
        <v>10672780</v>
      </c>
    </row>
    <row r="3586" spans="1:23" x14ac:dyDescent="0.55000000000000004">
      <c r="A3586" s="21" t="b">
        <f>SOF[[#This Row],[RepDate]]='Monthly-Individual-Data'!A3585</f>
        <v>0</v>
      </c>
      <c r="B3586" s="21">
        <v>44896</v>
      </c>
      <c r="C3586" t="s">
        <v>290</v>
      </c>
      <c r="D3586" t="s">
        <v>109</v>
      </c>
      <c r="E3586">
        <v>20</v>
      </c>
      <c r="F3586" t="str">
        <f>INDEX(Branch[Area],MATCH(SOF[[#This Row],[Branch]],Branch[SortCode],0))</f>
        <v>North &amp; West</v>
      </c>
      <c r="G3586" t="str">
        <f>INDEX(Branch[Branch],MATCH(SOF[[#This Row],[Branch]],Branch[SortCode],0))</f>
        <v>Ennis</v>
      </c>
      <c r="V3586">
        <v>990728</v>
      </c>
      <c r="W3586" t="str">
        <f t="shared" si="60"/>
        <v>10572890</v>
      </c>
    </row>
    <row r="3587" spans="1:23" x14ac:dyDescent="0.55000000000000004">
      <c r="A3587" s="21" t="b">
        <f>SOF[[#This Row],[RepDate]]='Monthly-Individual-Data'!A3586</f>
        <v>0</v>
      </c>
      <c r="B3587" s="21">
        <v>44896</v>
      </c>
      <c r="C3587" t="s">
        <v>290</v>
      </c>
      <c r="D3587" t="s">
        <v>168</v>
      </c>
      <c r="E3587">
        <v>64</v>
      </c>
      <c r="F3587" t="str">
        <f>INDEX(Branch[Area],MATCH(SOF[[#This Row],[Branch]],Branch[SortCode],0))</f>
        <v>North &amp; West</v>
      </c>
      <c r="G3587" t="str">
        <f>INDEX(Branch[Branch],MATCH(SOF[[#This Row],[Branch]],Branch[SortCode],0))</f>
        <v>Ennis</v>
      </c>
      <c r="V3587">
        <v>990728</v>
      </c>
      <c r="W3587" t="str">
        <f t="shared" ref="W3587:W3650" si="61">VLOOKUP(V3587,R:S,2,0)</f>
        <v>10572890</v>
      </c>
    </row>
    <row r="3588" spans="1:23" x14ac:dyDescent="0.55000000000000004">
      <c r="A3588" s="21" t="b">
        <f>SOF[[#This Row],[RepDate]]='Monthly-Individual-Data'!A3587</f>
        <v>0</v>
      </c>
      <c r="B3588" s="21">
        <v>44896</v>
      </c>
      <c r="C3588" t="s">
        <v>290</v>
      </c>
      <c r="D3588" t="s">
        <v>169</v>
      </c>
      <c r="E3588">
        <v>113</v>
      </c>
      <c r="F3588" t="str">
        <f>INDEX(Branch[Area],MATCH(SOF[[#This Row],[Branch]],Branch[SortCode],0))</f>
        <v>North &amp; West</v>
      </c>
      <c r="G3588" t="str">
        <f>INDEX(Branch[Branch],MATCH(SOF[[#This Row],[Branch]],Branch[SortCode],0))</f>
        <v>Ennis</v>
      </c>
      <c r="V3588">
        <v>990728</v>
      </c>
      <c r="W3588" t="str">
        <f t="shared" si="61"/>
        <v>10572890</v>
      </c>
    </row>
    <row r="3589" spans="1:23" x14ac:dyDescent="0.55000000000000004">
      <c r="A3589" s="21" t="b">
        <f>SOF[[#This Row],[RepDate]]='Monthly-Individual-Data'!A3588</f>
        <v>0</v>
      </c>
      <c r="B3589" s="21">
        <v>44896</v>
      </c>
      <c r="C3589" t="s">
        <v>290</v>
      </c>
      <c r="D3589" t="s">
        <v>171</v>
      </c>
      <c r="E3589">
        <v>81</v>
      </c>
      <c r="F3589" t="str">
        <f>INDEX(Branch[Area],MATCH(SOF[[#This Row],[Branch]],Branch[SortCode],0))</f>
        <v>North &amp; West</v>
      </c>
      <c r="G3589" t="str">
        <f>INDEX(Branch[Branch],MATCH(SOF[[#This Row],[Branch]],Branch[SortCode],0))</f>
        <v>Ennis</v>
      </c>
      <c r="V3589">
        <v>990728</v>
      </c>
      <c r="W3589" t="str">
        <f t="shared" si="61"/>
        <v>10572890</v>
      </c>
    </row>
    <row r="3590" spans="1:23" x14ac:dyDescent="0.55000000000000004">
      <c r="A3590" s="21" t="b">
        <f>SOF[[#This Row],[RepDate]]='Monthly-Individual-Data'!A3589</f>
        <v>0</v>
      </c>
      <c r="B3590" s="21">
        <v>44896</v>
      </c>
      <c r="C3590" t="s">
        <v>290</v>
      </c>
      <c r="D3590" t="s">
        <v>172</v>
      </c>
      <c r="E3590">
        <v>24</v>
      </c>
      <c r="F3590" t="str">
        <f>INDEX(Branch[Area],MATCH(SOF[[#This Row],[Branch]],Branch[SortCode],0))</f>
        <v>North &amp; West</v>
      </c>
      <c r="G3590" t="str">
        <f>INDEX(Branch[Branch],MATCH(SOF[[#This Row],[Branch]],Branch[SortCode],0))</f>
        <v>Ennis</v>
      </c>
      <c r="V3590">
        <v>990728</v>
      </c>
      <c r="W3590" t="str">
        <f t="shared" si="61"/>
        <v>10572890</v>
      </c>
    </row>
    <row r="3591" spans="1:23" x14ac:dyDescent="0.55000000000000004">
      <c r="A3591" s="21" t="b">
        <f>SOF[[#This Row],[RepDate]]='Monthly-Individual-Data'!A3590</f>
        <v>0</v>
      </c>
      <c r="B3591" s="21">
        <v>44896</v>
      </c>
      <c r="C3591" t="s">
        <v>290</v>
      </c>
      <c r="D3591" t="s">
        <v>174</v>
      </c>
      <c r="E3591">
        <v>158</v>
      </c>
      <c r="F3591" t="str">
        <f>INDEX(Branch[Area],MATCH(SOF[[#This Row],[Branch]],Branch[SortCode],0))</f>
        <v>North &amp; West</v>
      </c>
      <c r="G3591" t="str">
        <f>INDEX(Branch[Branch],MATCH(SOF[[#This Row],[Branch]],Branch[SortCode],0))</f>
        <v>Ennis</v>
      </c>
      <c r="V3591">
        <v>990728</v>
      </c>
      <c r="W3591" t="str">
        <f t="shared" si="61"/>
        <v>10572890</v>
      </c>
    </row>
    <row r="3592" spans="1:23" x14ac:dyDescent="0.55000000000000004">
      <c r="A3592" s="21" t="b">
        <f>SOF[[#This Row],[RepDate]]='Monthly-Individual-Data'!A3591</f>
        <v>0</v>
      </c>
      <c r="B3592" s="21">
        <v>44896</v>
      </c>
      <c r="C3592" t="s">
        <v>290</v>
      </c>
      <c r="D3592" t="s">
        <v>175</v>
      </c>
      <c r="E3592">
        <v>148</v>
      </c>
      <c r="F3592" t="str">
        <f>INDEX(Branch[Area],MATCH(SOF[[#This Row],[Branch]],Branch[SortCode],0))</f>
        <v>North &amp; West</v>
      </c>
      <c r="G3592" t="str">
        <f>INDEX(Branch[Branch],MATCH(SOF[[#This Row],[Branch]],Branch[SortCode],0))</f>
        <v>Ennis</v>
      </c>
      <c r="V3592">
        <v>990728</v>
      </c>
      <c r="W3592" t="str">
        <f t="shared" si="61"/>
        <v>10572890</v>
      </c>
    </row>
    <row r="3593" spans="1:23" x14ac:dyDescent="0.55000000000000004">
      <c r="A3593" s="21" t="b">
        <f>SOF[[#This Row],[RepDate]]='Monthly-Individual-Data'!A3592</f>
        <v>0</v>
      </c>
      <c r="B3593" s="21">
        <v>44896</v>
      </c>
      <c r="C3593" t="s">
        <v>290</v>
      </c>
      <c r="D3593" t="s">
        <v>177</v>
      </c>
      <c r="E3593">
        <v>96</v>
      </c>
      <c r="F3593" t="str">
        <f>INDEX(Branch[Area],MATCH(SOF[[#This Row],[Branch]],Branch[SortCode],0))</f>
        <v>North &amp; West</v>
      </c>
      <c r="G3593" t="str">
        <f>INDEX(Branch[Branch],MATCH(SOF[[#This Row],[Branch]],Branch[SortCode],0))</f>
        <v>Ennis</v>
      </c>
      <c r="V3593">
        <v>990728</v>
      </c>
      <c r="W3593" t="str">
        <f t="shared" si="61"/>
        <v>10572890</v>
      </c>
    </row>
    <row r="3594" spans="1:23" x14ac:dyDescent="0.55000000000000004">
      <c r="A3594" s="21" t="b">
        <f>SOF[[#This Row],[RepDate]]='Monthly-Individual-Data'!A3593</f>
        <v>0</v>
      </c>
      <c r="B3594" s="21">
        <v>44896</v>
      </c>
      <c r="C3594" t="s">
        <v>290</v>
      </c>
      <c r="D3594" t="s">
        <v>185</v>
      </c>
      <c r="E3594">
        <v>89</v>
      </c>
      <c r="F3594" t="str">
        <f>INDEX(Branch[Area],MATCH(SOF[[#This Row],[Branch]],Branch[SortCode],0))</f>
        <v>North &amp; West</v>
      </c>
      <c r="G3594" t="str">
        <f>INDEX(Branch[Branch],MATCH(SOF[[#This Row],[Branch]],Branch[SortCode],0))</f>
        <v>Ennis</v>
      </c>
      <c r="V3594">
        <v>990728</v>
      </c>
      <c r="W3594" t="str">
        <f t="shared" si="61"/>
        <v>10572890</v>
      </c>
    </row>
    <row r="3595" spans="1:23" x14ac:dyDescent="0.55000000000000004">
      <c r="A3595" s="21" t="b">
        <f>SOF[[#This Row],[RepDate]]='Monthly-Individual-Data'!A3594</f>
        <v>0</v>
      </c>
      <c r="B3595" s="21">
        <v>44896</v>
      </c>
      <c r="C3595" t="s">
        <v>285</v>
      </c>
      <c r="D3595" t="s">
        <v>109</v>
      </c>
      <c r="E3595">
        <v>156</v>
      </c>
      <c r="F3595" t="str">
        <f>INDEX(Branch[Area],MATCH(SOF[[#This Row],[Branch]],Branch[SortCode],0))</f>
        <v>North &amp; West</v>
      </c>
      <c r="G3595" t="str">
        <f>INDEX(Branch[Branch],MATCH(SOF[[#This Row],[Branch]],Branch[SortCode],0))</f>
        <v>Castlebar</v>
      </c>
      <c r="V3595">
        <v>990729</v>
      </c>
      <c r="W3595" t="str">
        <f t="shared" si="61"/>
        <v>10072914</v>
      </c>
    </row>
    <row r="3596" spans="1:23" x14ac:dyDescent="0.55000000000000004">
      <c r="A3596" s="21" t="b">
        <f>SOF[[#This Row],[RepDate]]='Monthly-Individual-Data'!A3595</f>
        <v>0</v>
      </c>
      <c r="B3596" s="21">
        <v>44896</v>
      </c>
      <c r="C3596" t="s">
        <v>285</v>
      </c>
      <c r="D3596" t="s">
        <v>168</v>
      </c>
      <c r="E3596">
        <v>4</v>
      </c>
      <c r="F3596" t="str">
        <f>INDEX(Branch[Area],MATCH(SOF[[#This Row],[Branch]],Branch[SortCode],0))</f>
        <v>North &amp; West</v>
      </c>
      <c r="G3596" t="str">
        <f>INDEX(Branch[Branch],MATCH(SOF[[#This Row],[Branch]],Branch[SortCode],0))</f>
        <v>Castlebar</v>
      </c>
      <c r="V3596">
        <v>990729</v>
      </c>
      <c r="W3596" t="str">
        <f t="shared" si="61"/>
        <v>10072914</v>
      </c>
    </row>
    <row r="3597" spans="1:23" x14ac:dyDescent="0.55000000000000004">
      <c r="A3597" s="21" t="b">
        <f>SOF[[#This Row],[RepDate]]='Monthly-Individual-Data'!A3596</f>
        <v>0</v>
      </c>
      <c r="B3597" s="21">
        <v>44896</v>
      </c>
      <c r="C3597" t="s">
        <v>285</v>
      </c>
      <c r="D3597" t="s">
        <v>169</v>
      </c>
      <c r="E3597">
        <v>97</v>
      </c>
      <c r="F3597" t="str">
        <f>INDEX(Branch[Area],MATCH(SOF[[#This Row],[Branch]],Branch[SortCode],0))</f>
        <v>North &amp; West</v>
      </c>
      <c r="G3597" t="str">
        <f>INDEX(Branch[Branch],MATCH(SOF[[#This Row],[Branch]],Branch[SortCode],0))</f>
        <v>Castlebar</v>
      </c>
      <c r="V3597">
        <v>990729</v>
      </c>
      <c r="W3597" t="str">
        <f t="shared" si="61"/>
        <v>10072914</v>
      </c>
    </row>
    <row r="3598" spans="1:23" x14ac:dyDescent="0.55000000000000004">
      <c r="A3598" s="21" t="b">
        <f>SOF[[#This Row],[RepDate]]='Monthly-Individual-Data'!A3597</f>
        <v>0</v>
      </c>
      <c r="B3598" s="21">
        <v>44896</v>
      </c>
      <c r="C3598" t="s">
        <v>285</v>
      </c>
      <c r="D3598" t="s">
        <v>171</v>
      </c>
      <c r="E3598">
        <v>90</v>
      </c>
      <c r="F3598" t="str">
        <f>INDEX(Branch[Area],MATCH(SOF[[#This Row],[Branch]],Branch[SortCode],0))</f>
        <v>North &amp; West</v>
      </c>
      <c r="G3598" t="str">
        <f>INDEX(Branch[Branch],MATCH(SOF[[#This Row],[Branch]],Branch[SortCode],0))</f>
        <v>Castlebar</v>
      </c>
      <c r="V3598">
        <v>990729</v>
      </c>
      <c r="W3598" t="str">
        <f t="shared" si="61"/>
        <v>10072914</v>
      </c>
    </row>
    <row r="3599" spans="1:23" x14ac:dyDescent="0.55000000000000004">
      <c r="A3599" s="21" t="b">
        <f>SOF[[#This Row],[RepDate]]='Monthly-Individual-Data'!A3598</f>
        <v>0</v>
      </c>
      <c r="B3599" s="21">
        <v>44896</v>
      </c>
      <c r="C3599" t="s">
        <v>285</v>
      </c>
      <c r="D3599" t="s">
        <v>175</v>
      </c>
      <c r="E3599">
        <v>135</v>
      </c>
      <c r="F3599" t="str">
        <f>INDEX(Branch[Area],MATCH(SOF[[#This Row],[Branch]],Branch[SortCode],0))</f>
        <v>North &amp; West</v>
      </c>
      <c r="G3599" t="str">
        <f>INDEX(Branch[Branch],MATCH(SOF[[#This Row],[Branch]],Branch[SortCode],0))</f>
        <v>Castlebar</v>
      </c>
      <c r="V3599">
        <v>990729</v>
      </c>
      <c r="W3599" t="str">
        <f t="shared" si="61"/>
        <v>10072914</v>
      </c>
    </row>
    <row r="3600" spans="1:23" x14ac:dyDescent="0.55000000000000004">
      <c r="A3600" s="21" t="b">
        <f>SOF[[#This Row],[RepDate]]='Monthly-Individual-Data'!A3599</f>
        <v>0</v>
      </c>
      <c r="B3600" s="21">
        <v>44896</v>
      </c>
      <c r="C3600" t="s">
        <v>285</v>
      </c>
      <c r="D3600" t="s">
        <v>179</v>
      </c>
      <c r="E3600">
        <v>9</v>
      </c>
      <c r="F3600" t="str">
        <f>INDEX(Branch[Area],MATCH(SOF[[#This Row],[Branch]],Branch[SortCode],0))</f>
        <v>North &amp; West</v>
      </c>
      <c r="G3600" t="str">
        <f>INDEX(Branch[Branch],MATCH(SOF[[#This Row],[Branch]],Branch[SortCode],0))</f>
        <v>Castlebar</v>
      </c>
      <c r="V3600">
        <v>990729</v>
      </c>
      <c r="W3600" t="str">
        <f t="shared" si="61"/>
        <v>10072914</v>
      </c>
    </row>
    <row r="3601" spans="1:23" x14ac:dyDescent="0.55000000000000004">
      <c r="A3601" s="21" t="b">
        <f>SOF[[#This Row],[RepDate]]='Monthly-Individual-Data'!A3600</f>
        <v>0</v>
      </c>
      <c r="B3601" s="21">
        <v>44896</v>
      </c>
      <c r="C3601" t="s">
        <v>285</v>
      </c>
      <c r="D3601" t="s">
        <v>180</v>
      </c>
      <c r="E3601">
        <v>140</v>
      </c>
      <c r="F3601" t="str">
        <f>INDEX(Branch[Area],MATCH(SOF[[#This Row],[Branch]],Branch[SortCode],0))</f>
        <v>North &amp; West</v>
      </c>
      <c r="G3601" t="str">
        <f>INDEX(Branch[Branch],MATCH(SOF[[#This Row],[Branch]],Branch[SortCode],0))</f>
        <v>Castlebar</v>
      </c>
      <c r="V3601">
        <v>990729</v>
      </c>
      <c r="W3601" t="str">
        <f t="shared" si="61"/>
        <v>10072914</v>
      </c>
    </row>
    <row r="3602" spans="1:23" x14ac:dyDescent="0.55000000000000004">
      <c r="A3602" s="21" t="b">
        <f>SOF[[#This Row],[RepDate]]='Monthly-Individual-Data'!A3601</f>
        <v>0</v>
      </c>
      <c r="B3602" s="21">
        <v>44896</v>
      </c>
      <c r="C3602" t="s">
        <v>285</v>
      </c>
      <c r="D3602" t="s">
        <v>182</v>
      </c>
      <c r="E3602">
        <v>89</v>
      </c>
      <c r="F3602" t="str">
        <f>INDEX(Branch[Area],MATCH(SOF[[#This Row],[Branch]],Branch[SortCode],0))</f>
        <v>North &amp; West</v>
      </c>
      <c r="G3602" t="str">
        <f>INDEX(Branch[Branch],MATCH(SOF[[#This Row],[Branch]],Branch[SortCode],0))</f>
        <v>Castlebar</v>
      </c>
      <c r="V3602">
        <v>990729</v>
      </c>
      <c r="W3602" t="str">
        <f t="shared" si="61"/>
        <v>10072914</v>
      </c>
    </row>
    <row r="3603" spans="1:23" x14ac:dyDescent="0.55000000000000004">
      <c r="A3603" s="21" t="b">
        <f>SOF[[#This Row],[RepDate]]='Monthly-Individual-Data'!A3602</f>
        <v>0</v>
      </c>
      <c r="B3603" s="21">
        <v>44896</v>
      </c>
      <c r="C3603" t="s">
        <v>285</v>
      </c>
      <c r="D3603" t="s">
        <v>183</v>
      </c>
      <c r="E3603">
        <v>19</v>
      </c>
      <c r="F3603" t="str">
        <f>INDEX(Branch[Area],MATCH(SOF[[#This Row],[Branch]],Branch[SortCode],0))</f>
        <v>North &amp; West</v>
      </c>
      <c r="G3603" t="str">
        <f>INDEX(Branch[Branch],MATCH(SOF[[#This Row],[Branch]],Branch[SortCode],0))</f>
        <v>Castlebar</v>
      </c>
      <c r="V3603">
        <v>990729</v>
      </c>
      <c r="W3603" t="str">
        <f t="shared" si="61"/>
        <v>10072914</v>
      </c>
    </row>
    <row r="3604" spans="1:23" x14ac:dyDescent="0.55000000000000004">
      <c r="A3604" s="21" t="b">
        <f>SOF[[#This Row],[RepDate]]='Monthly-Individual-Data'!A3603</f>
        <v>0</v>
      </c>
      <c r="B3604" s="21">
        <v>44896</v>
      </c>
      <c r="C3604" t="s">
        <v>284</v>
      </c>
      <c r="D3604" t="s">
        <v>168</v>
      </c>
      <c r="E3604">
        <v>55</v>
      </c>
      <c r="F3604" t="str">
        <f>INDEX(Branch[Area],MATCH(SOF[[#This Row],[Branch]],Branch[SortCode],0))</f>
        <v>North &amp; West</v>
      </c>
      <c r="G3604" t="str">
        <f>INDEX(Branch[Branch],MATCH(SOF[[#This Row],[Branch]],Branch[SortCode],0))</f>
        <v>Ballina</v>
      </c>
      <c r="V3604">
        <v>990730</v>
      </c>
      <c r="W3604" t="str">
        <f t="shared" si="61"/>
        <v>99730150</v>
      </c>
    </row>
    <row r="3605" spans="1:23" x14ac:dyDescent="0.55000000000000004">
      <c r="A3605" s="21" t="b">
        <f>SOF[[#This Row],[RepDate]]='Monthly-Individual-Data'!A3604</f>
        <v>0</v>
      </c>
      <c r="B3605" s="21">
        <v>44896</v>
      </c>
      <c r="C3605" t="s">
        <v>284</v>
      </c>
      <c r="D3605" t="s">
        <v>169</v>
      </c>
      <c r="E3605">
        <v>142</v>
      </c>
      <c r="F3605" t="str">
        <f>INDEX(Branch[Area],MATCH(SOF[[#This Row],[Branch]],Branch[SortCode],0))</f>
        <v>North &amp; West</v>
      </c>
      <c r="G3605" t="str">
        <f>INDEX(Branch[Branch],MATCH(SOF[[#This Row],[Branch]],Branch[SortCode],0))</f>
        <v>Ballina</v>
      </c>
      <c r="V3605">
        <v>990730</v>
      </c>
      <c r="W3605" t="str">
        <f t="shared" si="61"/>
        <v>99730150</v>
      </c>
    </row>
    <row r="3606" spans="1:23" x14ac:dyDescent="0.55000000000000004">
      <c r="A3606" s="21" t="b">
        <f>SOF[[#This Row],[RepDate]]='Monthly-Individual-Data'!A3605</f>
        <v>0</v>
      </c>
      <c r="B3606" s="21">
        <v>44896</v>
      </c>
      <c r="C3606" t="s">
        <v>277</v>
      </c>
      <c r="D3606" t="s">
        <v>109</v>
      </c>
      <c r="E3606">
        <v>3</v>
      </c>
      <c r="F3606" t="str">
        <f>INDEX(Branch[Area],MATCH(SOF[[#This Row],[Branch]],Branch[SortCode],0))</f>
        <v>North &amp; West</v>
      </c>
      <c r="G3606" t="str">
        <f>INDEX(Branch[Branch],MATCH(SOF[[#This Row],[Branch]],Branch[SortCode],0))</f>
        <v>Longford</v>
      </c>
      <c r="V3606">
        <v>990731</v>
      </c>
      <c r="W3606" t="str">
        <f t="shared" si="61"/>
        <v>92731220</v>
      </c>
    </row>
    <row r="3607" spans="1:23" x14ac:dyDescent="0.55000000000000004">
      <c r="A3607" s="21" t="b">
        <f>SOF[[#This Row],[RepDate]]='Monthly-Individual-Data'!A3606</f>
        <v>0</v>
      </c>
      <c r="B3607" s="21">
        <v>44896</v>
      </c>
      <c r="C3607" t="s">
        <v>277</v>
      </c>
      <c r="D3607" t="s">
        <v>169</v>
      </c>
      <c r="E3607">
        <v>67</v>
      </c>
      <c r="F3607" t="str">
        <f>INDEX(Branch[Area],MATCH(SOF[[#This Row],[Branch]],Branch[SortCode],0))</f>
        <v>North &amp; West</v>
      </c>
      <c r="G3607" t="str">
        <f>INDEX(Branch[Branch],MATCH(SOF[[#This Row],[Branch]],Branch[SortCode],0))</f>
        <v>Longford</v>
      </c>
      <c r="V3607">
        <v>990731</v>
      </c>
      <c r="W3607" t="str">
        <f t="shared" si="61"/>
        <v>92731220</v>
      </c>
    </row>
    <row r="3608" spans="1:23" x14ac:dyDescent="0.55000000000000004">
      <c r="A3608" s="21" t="b">
        <f>SOF[[#This Row],[RepDate]]='Monthly-Individual-Data'!A3607</f>
        <v>0</v>
      </c>
      <c r="B3608" s="21">
        <v>44896</v>
      </c>
      <c r="C3608" t="s">
        <v>277</v>
      </c>
      <c r="D3608" t="s">
        <v>174</v>
      </c>
      <c r="E3608">
        <v>26</v>
      </c>
      <c r="F3608" t="str">
        <f>INDEX(Branch[Area],MATCH(SOF[[#This Row],[Branch]],Branch[SortCode],0))</f>
        <v>North &amp; West</v>
      </c>
      <c r="G3608" t="str">
        <f>INDEX(Branch[Branch],MATCH(SOF[[#This Row],[Branch]],Branch[SortCode],0))</f>
        <v>Longford</v>
      </c>
      <c r="V3608">
        <v>990731</v>
      </c>
      <c r="W3608" t="str">
        <f t="shared" si="61"/>
        <v>92731220</v>
      </c>
    </row>
    <row r="3609" spans="1:23" x14ac:dyDescent="0.55000000000000004">
      <c r="A3609" s="21" t="b">
        <f>SOF[[#This Row],[RepDate]]='Monthly-Individual-Data'!A3608</f>
        <v>0</v>
      </c>
      <c r="B3609" s="21">
        <v>44896</v>
      </c>
      <c r="C3609" t="s">
        <v>297</v>
      </c>
      <c r="D3609" t="s">
        <v>109</v>
      </c>
      <c r="E3609">
        <v>60</v>
      </c>
      <c r="F3609" t="str">
        <f>INDEX(Branch[Area],MATCH(SOF[[#This Row],[Branch]],Branch[SortCode],0))</f>
        <v>North &amp; West</v>
      </c>
      <c r="G3609" t="str">
        <f>INDEX(Branch[Branch],MATCH(SOF[[#This Row],[Branch]],Branch[SortCode],0))</f>
        <v>Mullingar</v>
      </c>
      <c r="V3609">
        <v>990733</v>
      </c>
      <c r="W3609" t="str">
        <f t="shared" si="61"/>
        <v>11273320</v>
      </c>
    </row>
    <row r="3610" spans="1:23" x14ac:dyDescent="0.55000000000000004">
      <c r="A3610" s="21" t="b">
        <f>SOF[[#This Row],[RepDate]]='Monthly-Individual-Data'!A3609</f>
        <v>0</v>
      </c>
      <c r="B3610" s="21">
        <v>44896</v>
      </c>
      <c r="C3610" t="s">
        <v>297</v>
      </c>
      <c r="D3610" t="s">
        <v>168</v>
      </c>
      <c r="E3610">
        <v>53</v>
      </c>
      <c r="F3610" t="str">
        <f>INDEX(Branch[Area],MATCH(SOF[[#This Row],[Branch]],Branch[SortCode],0))</f>
        <v>North &amp; West</v>
      </c>
      <c r="G3610" t="str">
        <f>INDEX(Branch[Branch],MATCH(SOF[[#This Row],[Branch]],Branch[SortCode],0))</f>
        <v>Mullingar</v>
      </c>
      <c r="V3610">
        <v>990733</v>
      </c>
      <c r="W3610" t="str">
        <f t="shared" si="61"/>
        <v>11273320</v>
      </c>
    </row>
    <row r="3611" spans="1:23" x14ac:dyDescent="0.55000000000000004">
      <c r="A3611" s="21" t="b">
        <f>SOF[[#This Row],[RepDate]]='Monthly-Individual-Data'!A3610</f>
        <v>0</v>
      </c>
      <c r="B3611" s="21">
        <v>44896</v>
      </c>
      <c r="C3611" t="s">
        <v>297</v>
      </c>
      <c r="D3611" t="s">
        <v>169</v>
      </c>
      <c r="E3611">
        <v>41</v>
      </c>
      <c r="F3611" t="str">
        <f>INDEX(Branch[Area],MATCH(SOF[[#This Row],[Branch]],Branch[SortCode],0))</f>
        <v>North &amp; West</v>
      </c>
      <c r="G3611" t="str">
        <f>INDEX(Branch[Branch],MATCH(SOF[[#This Row],[Branch]],Branch[SortCode],0))</f>
        <v>Mullingar</v>
      </c>
      <c r="V3611">
        <v>990733</v>
      </c>
      <c r="W3611" t="str">
        <f t="shared" si="61"/>
        <v>11273320</v>
      </c>
    </row>
    <row r="3612" spans="1:23" x14ac:dyDescent="0.55000000000000004">
      <c r="A3612" s="21" t="b">
        <f>SOF[[#This Row],[RepDate]]='Monthly-Individual-Data'!A3611</f>
        <v>0</v>
      </c>
      <c r="B3612" s="21">
        <v>44896</v>
      </c>
      <c r="C3612" t="s">
        <v>297</v>
      </c>
      <c r="D3612" t="s">
        <v>171</v>
      </c>
      <c r="E3612">
        <v>154</v>
      </c>
      <c r="F3612" t="str">
        <f>INDEX(Branch[Area],MATCH(SOF[[#This Row],[Branch]],Branch[SortCode],0))</f>
        <v>North &amp; West</v>
      </c>
      <c r="G3612" t="str">
        <f>INDEX(Branch[Branch],MATCH(SOF[[#This Row],[Branch]],Branch[SortCode],0))</f>
        <v>Mullingar</v>
      </c>
      <c r="V3612">
        <v>990733</v>
      </c>
      <c r="W3612" t="str">
        <f t="shared" si="61"/>
        <v>11273320</v>
      </c>
    </row>
    <row r="3613" spans="1:23" x14ac:dyDescent="0.55000000000000004">
      <c r="A3613" s="21" t="b">
        <f>SOF[[#This Row],[RepDate]]='Monthly-Individual-Data'!A3612</f>
        <v>0</v>
      </c>
      <c r="B3613" s="21">
        <v>44896</v>
      </c>
      <c r="C3613" t="s">
        <v>297</v>
      </c>
      <c r="D3613" t="s">
        <v>174</v>
      </c>
      <c r="E3613">
        <v>97</v>
      </c>
      <c r="F3613" t="str">
        <f>INDEX(Branch[Area],MATCH(SOF[[#This Row],[Branch]],Branch[SortCode],0))</f>
        <v>North &amp; West</v>
      </c>
      <c r="G3613" t="str">
        <f>INDEX(Branch[Branch],MATCH(SOF[[#This Row],[Branch]],Branch[SortCode],0))</f>
        <v>Mullingar</v>
      </c>
      <c r="V3613">
        <v>990733</v>
      </c>
      <c r="W3613" t="str">
        <f t="shared" si="61"/>
        <v>11273320</v>
      </c>
    </row>
    <row r="3614" spans="1:23" x14ac:dyDescent="0.55000000000000004">
      <c r="A3614" s="21" t="b">
        <f>SOF[[#This Row],[RepDate]]='Monthly-Individual-Data'!A3613</f>
        <v>0</v>
      </c>
      <c r="B3614" s="21">
        <v>44896</v>
      </c>
      <c r="C3614" t="s">
        <v>297</v>
      </c>
      <c r="D3614" t="s">
        <v>175</v>
      </c>
      <c r="E3614">
        <v>126</v>
      </c>
      <c r="F3614" t="str">
        <f>INDEX(Branch[Area],MATCH(SOF[[#This Row],[Branch]],Branch[SortCode],0))</f>
        <v>North &amp; West</v>
      </c>
      <c r="G3614" t="str">
        <f>INDEX(Branch[Branch],MATCH(SOF[[#This Row],[Branch]],Branch[SortCode],0))</f>
        <v>Mullingar</v>
      </c>
      <c r="V3614">
        <v>990733</v>
      </c>
      <c r="W3614" t="str">
        <f t="shared" si="61"/>
        <v>11273320</v>
      </c>
    </row>
    <row r="3615" spans="1:23" x14ac:dyDescent="0.55000000000000004">
      <c r="A3615" s="21" t="b">
        <f>SOF[[#This Row],[RepDate]]='Monthly-Individual-Data'!A3614</f>
        <v>0</v>
      </c>
      <c r="B3615" s="21">
        <v>44896</v>
      </c>
      <c r="C3615" t="s">
        <v>297</v>
      </c>
      <c r="D3615" t="s">
        <v>182</v>
      </c>
      <c r="E3615">
        <v>110</v>
      </c>
      <c r="F3615" t="str">
        <f>INDEX(Branch[Area],MATCH(SOF[[#This Row],[Branch]],Branch[SortCode],0))</f>
        <v>North &amp; West</v>
      </c>
      <c r="G3615" t="str">
        <f>INDEX(Branch[Branch],MATCH(SOF[[#This Row],[Branch]],Branch[SortCode],0))</f>
        <v>Mullingar</v>
      </c>
      <c r="V3615">
        <v>990733</v>
      </c>
      <c r="W3615" t="str">
        <f t="shared" si="61"/>
        <v>11273320</v>
      </c>
    </row>
    <row r="3616" spans="1:23" x14ac:dyDescent="0.55000000000000004">
      <c r="A3616" s="21" t="b">
        <f>SOF[[#This Row],[RepDate]]='Monthly-Individual-Data'!A3615</f>
        <v>0</v>
      </c>
      <c r="B3616" s="21">
        <v>44896</v>
      </c>
      <c r="C3616" t="s">
        <v>288</v>
      </c>
      <c r="D3616" t="s">
        <v>109</v>
      </c>
      <c r="E3616">
        <v>37</v>
      </c>
      <c r="F3616" t="str">
        <f>INDEX(Branch[Area],MATCH(SOF[[#This Row],[Branch]],Branch[SortCode],0))</f>
        <v>North &amp; West</v>
      </c>
      <c r="G3616" t="str">
        <f>INDEX(Branch[Branch],MATCH(SOF[[#This Row],[Branch]],Branch[SortCode],0))</f>
        <v>Galway SC</v>
      </c>
      <c r="V3616">
        <v>990742</v>
      </c>
      <c r="W3616" t="str">
        <f t="shared" si="61"/>
        <v>10374211</v>
      </c>
    </row>
    <row r="3617" spans="1:23" x14ac:dyDescent="0.55000000000000004">
      <c r="A3617" s="21" t="b">
        <f>SOF[[#This Row],[RepDate]]='Monthly-Individual-Data'!A3616</f>
        <v>0</v>
      </c>
      <c r="B3617" s="21">
        <v>44896</v>
      </c>
      <c r="C3617" t="s">
        <v>288</v>
      </c>
      <c r="D3617" t="s">
        <v>169</v>
      </c>
      <c r="E3617">
        <v>149</v>
      </c>
      <c r="F3617" t="str">
        <f>INDEX(Branch[Area],MATCH(SOF[[#This Row],[Branch]],Branch[SortCode],0))</f>
        <v>North &amp; West</v>
      </c>
      <c r="G3617" t="str">
        <f>INDEX(Branch[Branch],MATCH(SOF[[#This Row],[Branch]],Branch[SortCode],0))</f>
        <v>Galway SC</v>
      </c>
      <c r="V3617">
        <v>990742</v>
      </c>
      <c r="W3617" t="str">
        <f t="shared" si="61"/>
        <v>10374211</v>
      </c>
    </row>
    <row r="3618" spans="1:23" x14ac:dyDescent="0.55000000000000004">
      <c r="A3618" s="21" t="b">
        <f>SOF[[#This Row],[RepDate]]='Monthly-Individual-Data'!A3617</f>
        <v>0</v>
      </c>
      <c r="B3618" s="21">
        <v>44896</v>
      </c>
      <c r="C3618" t="s">
        <v>288</v>
      </c>
      <c r="D3618" t="s">
        <v>171</v>
      </c>
      <c r="E3618">
        <v>148</v>
      </c>
      <c r="F3618" t="str">
        <f>INDEX(Branch[Area],MATCH(SOF[[#This Row],[Branch]],Branch[SortCode],0))</f>
        <v>North &amp; West</v>
      </c>
      <c r="G3618" t="str">
        <f>INDEX(Branch[Branch],MATCH(SOF[[#This Row],[Branch]],Branch[SortCode],0))</f>
        <v>Galway SC</v>
      </c>
      <c r="V3618">
        <v>990742</v>
      </c>
      <c r="W3618" t="str">
        <f t="shared" si="61"/>
        <v>10374211</v>
      </c>
    </row>
    <row r="3619" spans="1:23" x14ac:dyDescent="0.55000000000000004">
      <c r="A3619" s="21" t="b">
        <f>SOF[[#This Row],[RepDate]]='Monthly-Individual-Data'!A3618</f>
        <v>0</v>
      </c>
      <c r="B3619" s="21">
        <v>44896</v>
      </c>
      <c r="C3619" t="s">
        <v>288</v>
      </c>
      <c r="D3619" t="s">
        <v>174</v>
      </c>
      <c r="E3619">
        <v>12</v>
      </c>
      <c r="F3619" t="str">
        <f>INDEX(Branch[Area],MATCH(SOF[[#This Row],[Branch]],Branch[SortCode],0))</f>
        <v>North &amp; West</v>
      </c>
      <c r="G3619" t="str">
        <f>INDEX(Branch[Branch],MATCH(SOF[[#This Row],[Branch]],Branch[SortCode],0))</f>
        <v>Galway SC</v>
      </c>
      <c r="V3619">
        <v>990742</v>
      </c>
      <c r="W3619" t="str">
        <f t="shared" si="61"/>
        <v>10374211</v>
      </c>
    </row>
    <row r="3620" spans="1:23" x14ac:dyDescent="0.55000000000000004">
      <c r="A3620" s="21" t="b">
        <f>SOF[[#This Row],[RepDate]]='Monthly-Individual-Data'!A3619</f>
        <v>0</v>
      </c>
      <c r="B3620" s="21">
        <v>44896</v>
      </c>
      <c r="C3620" t="s">
        <v>288</v>
      </c>
      <c r="D3620" t="s">
        <v>175</v>
      </c>
      <c r="E3620">
        <v>37</v>
      </c>
      <c r="F3620" t="str">
        <f>INDEX(Branch[Area],MATCH(SOF[[#This Row],[Branch]],Branch[SortCode],0))</f>
        <v>North &amp; West</v>
      </c>
      <c r="G3620" t="str">
        <f>INDEX(Branch[Branch],MATCH(SOF[[#This Row],[Branch]],Branch[SortCode],0))</f>
        <v>Galway SC</v>
      </c>
      <c r="V3620">
        <v>990742</v>
      </c>
      <c r="W3620" t="str">
        <f t="shared" si="61"/>
        <v>10374211</v>
      </c>
    </row>
    <row r="3621" spans="1:23" x14ac:dyDescent="0.55000000000000004">
      <c r="A3621" s="21" t="b">
        <f>SOF[[#This Row],[RepDate]]='Monthly-Individual-Data'!A3620</f>
        <v>0</v>
      </c>
      <c r="B3621" s="21">
        <v>44896</v>
      </c>
      <c r="C3621" t="s">
        <v>283</v>
      </c>
      <c r="D3621" t="s">
        <v>169</v>
      </c>
      <c r="E3621">
        <v>137</v>
      </c>
      <c r="F3621" t="str">
        <f>INDEX(Branch[Area],MATCH(SOF[[#This Row],[Branch]],Branch[SortCode],0))</f>
        <v>North &amp; West</v>
      </c>
      <c r="G3621" t="str">
        <f>INDEX(Branch[Branch],MATCH(SOF[[#This Row],[Branch]],Branch[SortCode],0))</f>
        <v>Roscommon</v>
      </c>
      <c r="V3621">
        <v>990745</v>
      </c>
      <c r="W3621" t="str">
        <f t="shared" si="61"/>
        <v>98745160</v>
      </c>
    </row>
    <row r="3622" spans="1:23" x14ac:dyDescent="0.55000000000000004">
      <c r="A3622" s="21" t="b">
        <f>SOF[[#This Row],[RepDate]]='Monthly-Individual-Data'!A3621</f>
        <v>0</v>
      </c>
      <c r="B3622" s="21">
        <v>44896</v>
      </c>
      <c r="C3622" t="s">
        <v>283</v>
      </c>
      <c r="D3622" t="s">
        <v>171</v>
      </c>
      <c r="E3622">
        <v>105</v>
      </c>
      <c r="F3622" t="str">
        <f>INDEX(Branch[Area],MATCH(SOF[[#This Row],[Branch]],Branch[SortCode],0))</f>
        <v>North &amp; West</v>
      </c>
      <c r="G3622" t="str">
        <f>INDEX(Branch[Branch],MATCH(SOF[[#This Row],[Branch]],Branch[SortCode],0))</f>
        <v>Roscommon</v>
      </c>
      <c r="V3622">
        <v>990745</v>
      </c>
      <c r="W3622" t="str">
        <f t="shared" si="61"/>
        <v>98745160</v>
      </c>
    </row>
    <row r="3623" spans="1:23" x14ac:dyDescent="0.55000000000000004">
      <c r="A3623" s="21" t="b">
        <f>SOF[[#This Row],[RepDate]]='Monthly-Individual-Data'!A3622</f>
        <v>0</v>
      </c>
      <c r="B3623" s="21">
        <v>44896</v>
      </c>
      <c r="C3623" t="s">
        <v>283</v>
      </c>
      <c r="D3623" t="s">
        <v>172</v>
      </c>
      <c r="E3623">
        <v>20</v>
      </c>
      <c r="F3623" t="str">
        <f>INDEX(Branch[Area],MATCH(SOF[[#This Row],[Branch]],Branch[SortCode],0))</f>
        <v>North &amp; West</v>
      </c>
      <c r="G3623" t="str">
        <f>INDEX(Branch[Branch],MATCH(SOF[[#This Row],[Branch]],Branch[SortCode],0))</f>
        <v>Roscommon</v>
      </c>
      <c r="V3623">
        <v>990745</v>
      </c>
      <c r="W3623" t="str">
        <f t="shared" si="61"/>
        <v>98745160</v>
      </c>
    </row>
    <row r="3624" spans="1:23" x14ac:dyDescent="0.55000000000000004">
      <c r="A3624" s="21" t="b">
        <f>SOF[[#This Row],[RepDate]]='Monthly-Individual-Data'!A3623</f>
        <v>0</v>
      </c>
      <c r="B3624" s="21">
        <v>44896</v>
      </c>
      <c r="C3624" t="s">
        <v>283</v>
      </c>
      <c r="D3624" t="s">
        <v>174</v>
      </c>
      <c r="E3624">
        <v>91</v>
      </c>
      <c r="F3624" t="str">
        <f>INDEX(Branch[Area],MATCH(SOF[[#This Row],[Branch]],Branch[SortCode],0))</f>
        <v>North &amp; West</v>
      </c>
      <c r="G3624" t="str">
        <f>INDEX(Branch[Branch],MATCH(SOF[[#This Row],[Branch]],Branch[SortCode],0))</f>
        <v>Roscommon</v>
      </c>
      <c r="V3624">
        <v>990745</v>
      </c>
      <c r="W3624" t="str">
        <f t="shared" si="61"/>
        <v>98745160</v>
      </c>
    </row>
    <row r="3625" spans="1:23" x14ac:dyDescent="0.55000000000000004">
      <c r="A3625" s="21" t="b">
        <f>SOF[[#This Row],[RepDate]]='Monthly-Individual-Data'!A3624</f>
        <v>0</v>
      </c>
      <c r="B3625" s="21">
        <v>44896</v>
      </c>
      <c r="C3625" t="s">
        <v>292</v>
      </c>
      <c r="D3625" t="s">
        <v>109</v>
      </c>
      <c r="E3625">
        <v>96</v>
      </c>
      <c r="F3625" t="str">
        <f>INDEX(Branch[Area],MATCH(SOF[[#This Row],[Branch]],Branch[SortCode],0))</f>
        <v>North &amp; West</v>
      </c>
      <c r="G3625" t="str">
        <f>INDEX(Branch[Branch],MATCH(SOF[[#This Row],[Branch]],Branch[SortCode],0))</f>
        <v>Dooradoyle</v>
      </c>
      <c r="V3625">
        <v>990751</v>
      </c>
      <c r="W3625" t="str">
        <f t="shared" si="61"/>
        <v>10775170</v>
      </c>
    </row>
    <row r="3626" spans="1:23" x14ac:dyDescent="0.55000000000000004">
      <c r="A3626" s="21" t="b">
        <f>SOF[[#This Row],[RepDate]]='Monthly-Individual-Data'!A3625</f>
        <v>0</v>
      </c>
      <c r="B3626" s="21">
        <v>44896</v>
      </c>
      <c r="C3626" t="s">
        <v>230</v>
      </c>
      <c r="D3626" t="s">
        <v>109</v>
      </c>
      <c r="E3626">
        <v>26</v>
      </c>
      <c r="F3626" t="str">
        <f>INDEX(Branch[Area],MATCH(SOF[[#This Row],[Branch]],Branch[SortCode],0))</f>
        <v>South &amp; East</v>
      </c>
      <c r="G3626" t="str">
        <f>INDEX(Branch[Branch],MATCH(SOF[[#This Row],[Branch]],Branch[SortCode],0))</f>
        <v>Hypercentre</v>
      </c>
      <c r="V3626">
        <v>990632</v>
      </c>
      <c r="W3626" t="str">
        <f t="shared" si="61"/>
        <v>45632690</v>
      </c>
    </row>
    <row r="3627" spans="1:23" x14ac:dyDescent="0.55000000000000004">
      <c r="A3627" s="21" t="b">
        <f>SOF[[#This Row],[RepDate]]='Monthly-Individual-Data'!A3626</f>
        <v>0</v>
      </c>
      <c r="B3627" s="21">
        <v>44896</v>
      </c>
      <c r="C3627" t="s">
        <v>230</v>
      </c>
      <c r="D3627" t="s">
        <v>168</v>
      </c>
      <c r="E3627">
        <v>160</v>
      </c>
      <c r="F3627" t="str">
        <f>INDEX(Branch[Area],MATCH(SOF[[#This Row],[Branch]],Branch[SortCode],0))</f>
        <v>South &amp; East</v>
      </c>
      <c r="G3627" t="str">
        <f>INDEX(Branch[Branch],MATCH(SOF[[#This Row],[Branch]],Branch[SortCode],0))</f>
        <v>Hypercentre</v>
      </c>
      <c r="V3627">
        <v>990632</v>
      </c>
      <c r="W3627" t="str">
        <f t="shared" si="61"/>
        <v>45632690</v>
      </c>
    </row>
    <row r="3628" spans="1:23" x14ac:dyDescent="0.55000000000000004">
      <c r="A3628" s="21" t="b">
        <f>SOF[[#This Row],[RepDate]]='Monthly-Individual-Data'!A3627</f>
        <v>0</v>
      </c>
      <c r="B3628" s="21">
        <v>44896</v>
      </c>
      <c r="C3628" t="s">
        <v>230</v>
      </c>
      <c r="D3628" t="s">
        <v>169</v>
      </c>
      <c r="E3628">
        <v>13</v>
      </c>
      <c r="F3628" t="str">
        <f>INDEX(Branch[Area],MATCH(SOF[[#This Row],[Branch]],Branch[SortCode],0))</f>
        <v>South &amp; East</v>
      </c>
      <c r="G3628" t="str">
        <f>INDEX(Branch[Branch],MATCH(SOF[[#This Row],[Branch]],Branch[SortCode],0))</f>
        <v>Hypercentre</v>
      </c>
      <c r="V3628">
        <v>990632</v>
      </c>
      <c r="W3628" t="str">
        <f t="shared" si="61"/>
        <v>45632690</v>
      </c>
    </row>
    <row r="3629" spans="1:23" x14ac:dyDescent="0.55000000000000004">
      <c r="A3629" s="21" t="b">
        <f>SOF[[#This Row],[RepDate]]='Monthly-Individual-Data'!A3628</f>
        <v>0</v>
      </c>
      <c r="B3629" s="21">
        <v>44896</v>
      </c>
      <c r="C3629" t="s">
        <v>230</v>
      </c>
      <c r="D3629" t="s">
        <v>170</v>
      </c>
      <c r="E3629">
        <v>113</v>
      </c>
      <c r="F3629" t="str">
        <f>INDEX(Branch[Area],MATCH(SOF[[#This Row],[Branch]],Branch[SortCode],0))</f>
        <v>South &amp; East</v>
      </c>
      <c r="G3629" t="str">
        <f>INDEX(Branch[Branch],MATCH(SOF[[#This Row],[Branch]],Branch[SortCode],0))</f>
        <v>Hypercentre</v>
      </c>
      <c r="V3629">
        <v>990632</v>
      </c>
      <c r="W3629" t="str">
        <f t="shared" si="61"/>
        <v>45632690</v>
      </c>
    </row>
    <row r="3630" spans="1:23" x14ac:dyDescent="0.55000000000000004">
      <c r="A3630" s="21" t="b">
        <f>SOF[[#This Row],[RepDate]]='Monthly-Individual-Data'!A3629</f>
        <v>0</v>
      </c>
      <c r="B3630" s="21">
        <v>44896</v>
      </c>
      <c r="C3630" t="s">
        <v>230</v>
      </c>
      <c r="D3630" t="s">
        <v>171</v>
      </c>
      <c r="E3630">
        <v>73</v>
      </c>
      <c r="F3630" t="str">
        <f>INDEX(Branch[Area],MATCH(SOF[[#This Row],[Branch]],Branch[SortCode],0))</f>
        <v>South &amp; East</v>
      </c>
      <c r="G3630" t="str">
        <f>INDEX(Branch[Branch],MATCH(SOF[[#This Row],[Branch]],Branch[SortCode],0))</f>
        <v>Hypercentre</v>
      </c>
      <c r="V3630">
        <v>990632</v>
      </c>
      <c r="W3630" t="str">
        <f t="shared" si="61"/>
        <v>45632690</v>
      </c>
    </row>
    <row r="3631" spans="1:23" x14ac:dyDescent="0.55000000000000004">
      <c r="A3631" s="21" t="b">
        <f>SOF[[#This Row],[RepDate]]='Monthly-Individual-Data'!A3630</f>
        <v>0</v>
      </c>
      <c r="B3631" s="21">
        <v>44896</v>
      </c>
      <c r="C3631" t="s">
        <v>230</v>
      </c>
      <c r="D3631" t="s">
        <v>174</v>
      </c>
      <c r="E3631">
        <v>129</v>
      </c>
      <c r="F3631" t="str">
        <f>INDEX(Branch[Area],MATCH(SOF[[#This Row],[Branch]],Branch[SortCode],0))</f>
        <v>South &amp; East</v>
      </c>
      <c r="G3631" t="str">
        <f>INDEX(Branch[Branch],MATCH(SOF[[#This Row],[Branch]],Branch[SortCode],0))</f>
        <v>Hypercentre</v>
      </c>
      <c r="V3631">
        <v>990632</v>
      </c>
      <c r="W3631" t="str">
        <f t="shared" si="61"/>
        <v>45632690</v>
      </c>
    </row>
    <row r="3632" spans="1:23" x14ac:dyDescent="0.55000000000000004">
      <c r="A3632" s="21" t="b">
        <f>SOF[[#This Row],[RepDate]]='Monthly-Individual-Data'!A3631</f>
        <v>0</v>
      </c>
      <c r="B3632" s="21">
        <v>44896</v>
      </c>
      <c r="C3632" t="s">
        <v>230</v>
      </c>
      <c r="D3632" t="s">
        <v>175</v>
      </c>
      <c r="E3632">
        <v>54</v>
      </c>
      <c r="F3632" t="str">
        <f>INDEX(Branch[Area],MATCH(SOF[[#This Row],[Branch]],Branch[SortCode],0))</f>
        <v>South &amp; East</v>
      </c>
      <c r="G3632" t="str">
        <f>INDEX(Branch[Branch],MATCH(SOF[[#This Row],[Branch]],Branch[SortCode],0))</f>
        <v>Hypercentre</v>
      </c>
      <c r="V3632">
        <v>990632</v>
      </c>
      <c r="W3632" t="str">
        <f t="shared" si="61"/>
        <v>45632690</v>
      </c>
    </row>
    <row r="3633" spans="1:23" x14ac:dyDescent="0.55000000000000004">
      <c r="A3633" s="21" t="b">
        <f>SOF[[#This Row],[RepDate]]='Monthly-Individual-Data'!A3632</f>
        <v>0</v>
      </c>
      <c r="B3633" s="21">
        <v>44896</v>
      </c>
      <c r="C3633" t="s">
        <v>230</v>
      </c>
      <c r="D3633" t="s">
        <v>182</v>
      </c>
      <c r="E3633">
        <v>136</v>
      </c>
      <c r="F3633" t="str">
        <f>INDEX(Branch[Area],MATCH(SOF[[#This Row],[Branch]],Branch[SortCode],0))</f>
        <v>South &amp; East</v>
      </c>
      <c r="G3633" t="str">
        <f>INDEX(Branch[Branch],MATCH(SOF[[#This Row],[Branch]],Branch[SortCode],0))</f>
        <v>Hypercentre</v>
      </c>
      <c r="V3633">
        <v>990632</v>
      </c>
      <c r="W3633" t="str">
        <f t="shared" si="61"/>
        <v>45632690</v>
      </c>
    </row>
    <row r="3634" spans="1:23" x14ac:dyDescent="0.55000000000000004">
      <c r="A3634" s="21" t="b">
        <f>SOF[[#This Row],[RepDate]]='Monthly-Individual-Data'!A3633</f>
        <v>0</v>
      </c>
      <c r="B3634" s="21">
        <v>44896</v>
      </c>
      <c r="C3634" t="s">
        <v>229</v>
      </c>
      <c r="D3634" t="s">
        <v>109</v>
      </c>
      <c r="E3634">
        <v>144</v>
      </c>
      <c r="F3634" t="str">
        <f>INDEX(Branch[Area],MATCH(SOF[[#This Row],[Branch]],Branch[SortCode],0))</f>
        <v>South &amp; East</v>
      </c>
      <c r="G3634" t="str">
        <f>INDEX(Branch[Branch],MATCH(SOF[[#This Row],[Branch]],Branch[SortCode],0))</f>
        <v>Dungarvan</v>
      </c>
      <c r="V3634">
        <v>990634</v>
      </c>
      <c r="W3634" t="str">
        <f t="shared" si="61"/>
        <v>44634700</v>
      </c>
    </row>
    <row r="3635" spans="1:23" x14ac:dyDescent="0.55000000000000004">
      <c r="A3635" s="21" t="b">
        <f>SOF[[#This Row],[RepDate]]='Monthly-Individual-Data'!A3634</f>
        <v>0</v>
      </c>
      <c r="B3635" s="21">
        <v>44896</v>
      </c>
      <c r="C3635" t="s">
        <v>232</v>
      </c>
      <c r="D3635" t="s">
        <v>109</v>
      </c>
      <c r="E3635">
        <v>157</v>
      </c>
      <c r="F3635" t="str">
        <f>INDEX(Branch[Area],MATCH(SOF[[#This Row],[Branch]],Branch[SortCode],0))</f>
        <v>South &amp; East</v>
      </c>
      <c r="G3635" t="str">
        <f>INDEX(Branch[Branch],MATCH(SOF[[#This Row],[Branch]],Branch[SortCode],0))</f>
        <v>Kilkenny</v>
      </c>
      <c r="V3635">
        <v>990636</v>
      </c>
      <c r="W3635" t="str">
        <f t="shared" si="61"/>
        <v>47636670</v>
      </c>
    </row>
    <row r="3636" spans="1:23" x14ac:dyDescent="0.55000000000000004">
      <c r="A3636" s="21" t="b">
        <f>SOF[[#This Row],[RepDate]]='Monthly-Individual-Data'!A3635</f>
        <v>0</v>
      </c>
      <c r="B3636" s="21">
        <v>44896</v>
      </c>
      <c r="C3636" t="s">
        <v>232</v>
      </c>
      <c r="D3636" t="s">
        <v>168</v>
      </c>
      <c r="E3636">
        <v>152</v>
      </c>
      <c r="F3636" t="str">
        <f>INDEX(Branch[Area],MATCH(SOF[[#This Row],[Branch]],Branch[SortCode],0))</f>
        <v>South &amp; East</v>
      </c>
      <c r="G3636" t="str">
        <f>INDEX(Branch[Branch],MATCH(SOF[[#This Row],[Branch]],Branch[SortCode],0))</f>
        <v>Kilkenny</v>
      </c>
      <c r="V3636">
        <v>990636</v>
      </c>
      <c r="W3636" t="str">
        <f t="shared" si="61"/>
        <v>47636670</v>
      </c>
    </row>
    <row r="3637" spans="1:23" x14ac:dyDescent="0.55000000000000004">
      <c r="A3637" s="21" t="b">
        <f>SOF[[#This Row],[RepDate]]='Monthly-Individual-Data'!A3636</f>
        <v>0</v>
      </c>
      <c r="B3637" s="21">
        <v>44896</v>
      </c>
      <c r="C3637" t="s">
        <v>232</v>
      </c>
      <c r="D3637" t="s">
        <v>169</v>
      </c>
      <c r="E3637">
        <v>12</v>
      </c>
      <c r="F3637" t="str">
        <f>INDEX(Branch[Area],MATCH(SOF[[#This Row],[Branch]],Branch[SortCode],0))</f>
        <v>South &amp; East</v>
      </c>
      <c r="G3637" t="str">
        <f>INDEX(Branch[Branch],MATCH(SOF[[#This Row],[Branch]],Branch[SortCode],0))</f>
        <v>Kilkenny</v>
      </c>
      <c r="V3637">
        <v>990636</v>
      </c>
      <c r="W3637" t="str">
        <f t="shared" si="61"/>
        <v>47636670</v>
      </c>
    </row>
    <row r="3638" spans="1:23" x14ac:dyDescent="0.55000000000000004">
      <c r="A3638" s="21" t="b">
        <f>SOF[[#This Row],[RepDate]]='Monthly-Individual-Data'!A3637</f>
        <v>0</v>
      </c>
      <c r="B3638" s="21">
        <v>44896</v>
      </c>
      <c r="C3638" t="s">
        <v>232</v>
      </c>
      <c r="D3638" t="s">
        <v>175</v>
      </c>
      <c r="E3638">
        <v>2</v>
      </c>
      <c r="F3638" t="str">
        <f>INDEX(Branch[Area],MATCH(SOF[[#This Row],[Branch]],Branch[SortCode],0))</f>
        <v>South &amp; East</v>
      </c>
      <c r="G3638" t="str">
        <f>INDEX(Branch[Branch],MATCH(SOF[[#This Row],[Branch]],Branch[SortCode],0))</f>
        <v>Kilkenny</v>
      </c>
      <c r="V3638">
        <v>990636</v>
      </c>
      <c r="W3638" t="str">
        <f t="shared" si="61"/>
        <v>47636670</v>
      </c>
    </row>
    <row r="3639" spans="1:23" x14ac:dyDescent="0.55000000000000004">
      <c r="A3639" s="21" t="b">
        <f>SOF[[#This Row],[RepDate]]='Monthly-Individual-Data'!A3638</f>
        <v>0</v>
      </c>
      <c r="B3639" s="21">
        <v>44896</v>
      </c>
      <c r="C3639" t="s">
        <v>241</v>
      </c>
      <c r="D3639" t="s">
        <v>109</v>
      </c>
      <c r="E3639">
        <v>43</v>
      </c>
      <c r="F3639" t="str">
        <f>INDEX(Branch[Area],MATCH(SOF[[#This Row],[Branch]],Branch[SortCode],0))</f>
        <v>South &amp; East</v>
      </c>
      <c r="G3639" t="str">
        <f>INDEX(Branch[Branch],MATCH(SOF[[#This Row],[Branch]],Branch[SortCode],0))</f>
        <v>New Ross</v>
      </c>
      <c r="V3639">
        <v>990637</v>
      </c>
      <c r="W3639" t="str">
        <f t="shared" si="61"/>
        <v>56637580</v>
      </c>
    </row>
    <row r="3640" spans="1:23" x14ac:dyDescent="0.55000000000000004">
      <c r="A3640" s="21" t="b">
        <f>SOF[[#This Row],[RepDate]]='Monthly-Individual-Data'!A3639</f>
        <v>0</v>
      </c>
      <c r="B3640" s="21">
        <v>44896</v>
      </c>
      <c r="C3640" t="s">
        <v>234</v>
      </c>
      <c r="D3640" t="s">
        <v>109</v>
      </c>
      <c r="E3640">
        <v>70</v>
      </c>
      <c r="F3640" t="str">
        <f>INDEX(Branch[Area],MATCH(SOF[[#This Row],[Branch]],Branch[SortCode],0))</f>
        <v>South &amp; East</v>
      </c>
      <c r="G3640" t="str">
        <f>INDEX(Branch[Branch],MATCH(SOF[[#This Row],[Branch]],Branch[SortCode],0))</f>
        <v>Carlow</v>
      </c>
      <c r="V3640">
        <v>990638</v>
      </c>
      <c r="W3640" t="str">
        <f t="shared" si="61"/>
        <v>49638650</v>
      </c>
    </row>
    <row r="3641" spans="1:23" x14ac:dyDescent="0.55000000000000004">
      <c r="A3641" s="21" t="b">
        <f>SOF[[#This Row],[RepDate]]='Monthly-Individual-Data'!A3640</f>
        <v>0</v>
      </c>
      <c r="B3641" s="21">
        <v>44896</v>
      </c>
      <c r="C3641" t="s">
        <v>242</v>
      </c>
      <c r="D3641" t="s">
        <v>109</v>
      </c>
      <c r="E3641">
        <v>17</v>
      </c>
      <c r="F3641" t="str">
        <f>INDEX(Branch[Area],MATCH(SOF[[#This Row],[Branch]],Branch[SortCode],0))</f>
        <v>South &amp; East</v>
      </c>
      <c r="G3641" t="str">
        <f>INDEX(Branch[Branch],MATCH(SOF[[#This Row],[Branch]],Branch[SortCode],0))</f>
        <v>Wexford</v>
      </c>
      <c r="V3641">
        <v>990639</v>
      </c>
      <c r="W3641" t="str">
        <f t="shared" si="61"/>
        <v>57639570</v>
      </c>
    </row>
    <row r="3642" spans="1:23" x14ac:dyDescent="0.55000000000000004">
      <c r="A3642" s="21" t="b">
        <f>SOF[[#This Row],[RepDate]]='Monthly-Individual-Data'!A3641</f>
        <v>0</v>
      </c>
      <c r="B3642" s="21">
        <v>44896</v>
      </c>
      <c r="C3642" t="s">
        <v>242</v>
      </c>
      <c r="D3642" t="s">
        <v>168</v>
      </c>
      <c r="E3642">
        <v>42</v>
      </c>
      <c r="F3642" t="str">
        <f>INDEX(Branch[Area],MATCH(SOF[[#This Row],[Branch]],Branch[SortCode],0))</f>
        <v>South &amp; East</v>
      </c>
      <c r="G3642" t="str">
        <f>INDEX(Branch[Branch],MATCH(SOF[[#This Row],[Branch]],Branch[SortCode],0))</f>
        <v>Wexford</v>
      </c>
      <c r="V3642">
        <v>990639</v>
      </c>
      <c r="W3642" t="str">
        <f t="shared" si="61"/>
        <v>57639570</v>
      </c>
    </row>
    <row r="3643" spans="1:23" x14ac:dyDescent="0.55000000000000004">
      <c r="A3643" s="21" t="b">
        <f>SOF[[#This Row],[RepDate]]='Monthly-Individual-Data'!A3642</f>
        <v>0</v>
      </c>
      <c r="B3643" s="21">
        <v>44896</v>
      </c>
      <c r="C3643" t="s">
        <v>242</v>
      </c>
      <c r="D3643" t="s">
        <v>169</v>
      </c>
      <c r="E3643">
        <v>14</v>
      </c>
      <c r="F3643" t="str">
        <f>INDEX(Branch[Area],MATCH(SOF[[#This Row],[Branch]],Branch[SortCode],0))</f>
        <v>South &amp; East</v>
      </c>
      <c r="G3643" t="str">
        <f>INDEX(Branch[Branch],MATCH(SOF[[#This Row],[Branch]],Branch[SortCode],0))</f>
        <v>Wexford</v>
      </c>
      <c r="V3643">
        <v>990639</v>
      </c>
      <c r="W3643" t="str">
        <f t="shared" si="61"/>
        <v>57639570</v>
      </c>
    </row>
    <row r="3644" spans="1:23" x14ac:dyDescent="0.55000000000000004">
      <c r="A3644" s="21" t="b">
        <f>SOF[[#This Row],[RepDate]]='Monthly-Individual-Data'!A3643</f>
        <v>0</v>
      </c>
      <c r="B3644" s="21">
        <v>44896</v>
      </c>
      <c r="C3644" t="s">
        <v>242</v>
      </c>
      <c r="D3644" t="s">
        <v>170</v>
      </c>
      <c r="E3644">
        <v>48</v>
      </c>
      <c r="F3644" t="str">
        <f>INDEX(Branch[Area],MATCH(SOF[[#This Row],[Branch]],Branch[SortCode],0))</f>
        <v>South &amp; East</v>
      </c>
      <c r="G3644" t="str">
        <f>INDEX(Branch[Branch],MATCH(SOF[[#This Row],[Branch]],Branch[SortCode],0))</f>
        <v>Wexford</v>
      </c>
      <c r="V3644">
        <v>990639</v>
      </c>
      <c r="W3644" t="str">
        <f t="shared" si="61"/>
        <v>57639570</v>
      </c>
    </row>
    <row r="3645" spans="1:23" x14ac:dyDescent="0.55000000000000004">
      <c r="A3645" s="21" t="b">
        <f>SOF[[#This Row],[RepDate]]='Monthly-Individual-Data'!A3644</f>
        <v>0</v>
      </c>
      <c r="B3645" s="21">
        <v>44896</v>
      </c>
      <c r="C3645" t="s">
        <v>242</v>
      </c>
      <c r="D3645" t="s">
        <v>171</v>
      </c>
      <c r="E3645">
        <v>48</v>
      </c>
      <c r="F3645" t="str">
        <f>INDEX(Branch[Area],MATCH(SOF[[#This Row],[Branch]],Branch[SortCode],0))</f>
        <v>South &amp; East</v>
      </c>
      <c r="G3645" t="str">
        <f>INDEX(Branch[Branch],MATCH(SOF[[#This Row],[Branch]],Branch[SortCode],0))</f>
        <v>Wexford</v>
      </c>
      <c r="V3645">
        <v>990639</v>
      </c>
      <c r="W3645" t="str">
        <f t="shared" si="61"/>
        <v>57639570</v>
      </c>
    </row>
    <row r="3646" spans="1:23" x14ac:dyDescent="0.55000000000000004">
      <c r="A3646" s="21" t="b">
        <f>SOF[[#This Row],[RepDate]]='Monthly-Individual-Data'!A3645</f>
        <v>0</v>
      </c>
      <c r="B3646" s="21">
        <v>44896</v>
      </c>
      <c r="C3646" t="s">
        <v>242</v>
      </c>
      <c r="D3646" t="s">
        <v>172</v>
      </c>
      <c r="E3646">
        <v>148</v>
      </c>
      <c r="F3646" t="str">
        <f>INDEX(Branch[Area],MATCH(SOF[[#This Row],[Branch]],Branch[SortCode],0))</f>
        <v>South &amp; East</v>
      </c>
      <c r="G3646" t="str">
        <f>INDEX(Branch[Branch],MATCH(SOF[[#This Row],[Branch]],Branch[SortCode],0))</f>
        <v>Wexford</v>
      </c>
      <c r="V3646">
        <v>990639</v>
      </c>
      <c r="W3646" t="str">
        <f t="shared" si="61"/>
        <v>57639570</v>
      </c>
    </row>
    <row r="3647" spans="1:23" x14ac:dyDescent="0.55000000000000004">
      <c r="A3647" s="21" t="b">
        <f>SOF[[#This Row],[RepDate]]='Monthly-Individual-Data'!A3646</f>
        <v>0</v>
      </c>
      <c r="B3647" s="21">
        <v>44896</v>
      </c>
      <c r="C3647" t="s">
        <v>242</v>
      </c>
      <c r="D3647" t="s">
        <v>174</v>
      </c>
      <c r="E3647">
        <v>31</v>
      </c>
      <c r="F3647" t="str">
        <f>INDEX(Branch[Area],MATCH(SOF[[#This Row],[Branch]],Branch[SortCode],0))</f>
        <v>South &amp; East</v>
      </c>
      <c r="G3647" t="str">
        <f>INDEX(Branch[Branch],MATCH(SOF[[#This Row],[Branch]],Branch[SortCode],0))</f>
        <v>Wexford</v>
      </c>
      <c r="V3647">
        <v>990639</v>
      </c>
      <c r="W3647" t="str">
        <f t="shared" si="61"/>
        <v>57639570</v>
      </c>
    </row>
    <row r="3648" spans="1:23" x14ac:dyDescent="0.55000000000000004">
      <c r="A3648" s="21" t="b">
        <f>SOF[[#This Row],[RepDate]]='Monthly-Individual-Data'!A3647</f>
        <v>0</v>
      </c>
      <c r="B3648" s="21">
        <v>44896</v>
      </c>
      <c r="C3648" t="s">
        <v>242</v>
      </c>
      <c r="D3648" t="s">
        <v>175</v>
      </c>
      <c r="E3648">
        <v>53</v>
      </c>
      <c r="F3648" t="str">
        <f>INDEX(Branch[Area],MATCH(SOF[[#This Row],[Branch]],Branch[SortCode],0))</f>
        <v>South &amp; East</v>
      </c>
      <c r="G3648" t="str">
        <f>INDEX(Branch[Branch],MATCH(SOF[[#This Row],[Branch]],Branch[SortCode],0))</f>
        <v>Wexford</v>
      </c>
      <c r="V3648">
        <v>990639</v>
      </c>
      <c r="W3648" t="str">
        <f t="shared" si="61"/>
        <v>57639570</v>
      </c>
    </row>
    <row r="3649" spans="1:23" x14ac:dyDescent="0.55000000000000004">
      <c r="A3649" s="21" t="b">
        <f>SOF[[#This Row],[RepDate]]='Monthly-Individual-Data'!A3648</f>
        <v>0</v>
      </c>
      <c r="B3649" s="21">
        <v>44896</v>
      </c>
      <c r="C3649" t="s">
        <v>242</v>
      </c>
      <c r="D3649" t="s">
        <v>179</v>
      </c>
      <c r="E3649">
        <v>151</v>
      </c>
      <c r="F3649" t="str">
        <f>INDEX(Branch[Area],MATCH(SOF[[#This Row],[Branch]],Branch[SortCode],0))</f>
        <v>South &amp; East</v>
      </c>
      <c r="G3649" t="str">
        <f>INDEX(Branch[Branch],MATCH(SOF[[#This Row],[Branch]],Branch[SortCode],0))</f>
        <v>Wexford</v>
      </c>
      <c r="V3649">
        <v>990639</v>
      </c>
      <c r="W3649" t="str">
        <f t="shared" si="61"/>
        <v>57639570</v>
      </c>
    </row>
    <row r="3650" spans="1:23" x14ac:dyDescent="0.55000000000000004">
      <c r="A3650" s="21" t="b">
        <f>SOF[[#This Row],[RepDate]]='Monthly-Individual-Data'!A3649</f>
        <v>0</v>
      </c>
      <c r="B3650" s="21">
        <v>44896</v>
      </c>
      <c r="C3650" t="s">
        <v>242</v>
      </c>
      <c r="D3650" t="s">
        <v>182</v>
      </c>
      <c r="E3650">
        <v>45</v>
      </c>
      <c r="F3650" t="str">
        <f>INDEX(Branch[Area],MATCH(SOF[[#This Row],[Branch]],Branch[SortCode],0))</f>
        <v>South &amp; East</v>
      </c>
      <c r="G3650" t="str">
        <f>INDEX(Branch[Branch],MATCH(SOF[[#This Row],[Branch]],Branch[SortCode],0))</f>
        <v>Wexford</v>
      </c>
      <c r="V3650">
        <v>990639</v>
      </c>
      <c r="W3650" t="str">
        <f t="shared" si="61"/>
        <v>57639570</v>
      </c>
    </row>
    <row r="3651" spans="1:23" x14ac:dyDescent="0.55000000000000004">
      <c r="A3651" s="21" t="b">
        <f>SOF[[#This Row],[RepDate]]='Monthly-Individual-Data'!A3650</f>
        <v>0</v>
      </c>
      <c r="B3651" s="21">
        <v>44896</v>
      </c>
      <c r="C3651" t="s">
        <v>227</v>
      </c>
      <c r="D3651" t="s">
        <v>109</v>
      </c>
      <c r="E3651">
        <v>121</v>
      </c>
      <c r="F3651" t="str">
        <f>INDEX(Branch[Area],MATCH(SOF[[#This Row],[Branch]],Branch[SortCode],0))</f>
        <v>South &amp; East</v>
      </c>
      <c r="G3651" t="str">
        <f>INDEX(Branch[Branch],MATCH(SOF[[#This Row],[Branch]],Branch[SortCode],0))</f>
        <v>Ardkeen</v>
      </c>
      <c r="V3651">
        <v>990647</v>
      </c>
      <c r="W3651" t="str">
        <f t="shared" ref="W3651:W3714" si="62">VLOOKUP(V3651,R:S,2,0)</f>
        <v>42647720</v>
      </c>
    </row>
    <row r="3652" spans="1:23" x14ac:dyDescent="0.55000000000000004">
      <c r="A3652" s="21" t="b">
        <f>SOF[[#This Row],[RepDate]]='Monthly-Individual-Data'!A3651</f>
        <v>0</v>
      </c>
      <c r="B3652" s="21">
        <v>44896</v>
      </c>
      <c r="C3652" t="s">
        <v>227</v>
      </c>
      <c r="D3652" t="s">
        <v>169</v>
      </c>
      <c r="E3652">
        <v>30</v>
      </c>
      <c r="F3652" t="str">
        <f>INDEX(Branch[Area],MATCH(SOF[[#This Row],[Branch]],Branch[SortCode],0))</f>
        <v>South &amp; East</v>
      </c>
      <c r="G3652" t="str">
        <f>INDEX(Branch[Branch],MATCH(SOF[[#This Row],[Branch]],Branch[SortCode],0))</f>
        <v>Ardkeen</v>
      </c>
      <c r="V3652">
        <v>990647</v>
      </c>
      <c r="W3652" t="str">
        <f t="shared" si="62"/>
        <v>42647720</v>
      </c>
    </row>
    <row r="3653" spans="1:23" x14ac:dyDescent="0.55000000000000004">
      <c r="A3653" s="21" t="b">
        <f>SOF[[#This Row],[RepDate]]='Monthly-Individual-Data'!A3652</f>
        <v>0</v>
      </c>
      <c r="B3653" s="21">
        <v>44896</v>
      </c>
      <c r="C3653" t="s">
        <v>227</v>
      </c>
      <c r="D3653" t="s">
        <v>174</v>
      </c>
      <c r="E3653">
        <v>18</v>
      </c>
      <c r="F3653" t="str">
        <f>INDEX(Branch[Area],MATCH(SOF[[#This Row],[Branch]],Branch[SortCode],0))</f>
        <v>South &amp; East</v>
      </c>
      <c r="G3653" t="str">
        <f>INDEX(Branch[Branch],MATCH(SOF[[#This Row],[Branch]],Branch[SortCode],0))</f>
        <v>Ardkeen</v>
      </c>
      <c r="V3653">
        <v>990647</v>
      </c>
      <c r="W3653" t="str">
        <f t="shared" si="62"/>
        <v>42647720</v>
      </c>
    </row>
    <row r="3654" spans="1:23" x14ac:dyDescent="0.55000000000000004">
      <c r="A3654" s="21" t="b">
        <f>SOF[[#This Row],[RepDate]]='Monthly-Individual-Data'!A3653</f>
        <v>0</v>
      </c>
      <c r="B3654" s="21">
        <v>44896</v>
      </c>
      <c r="C3654" t="s">
        <v>244</v>
      </c>
      <c r="D3654" t="s">
        <v>109</v>
      </c>
      <c r="E3654">
        <v>104</v>
      </c>
      <c r="F3654" t="str">
        <f>INDEX(Branch[Area],MATCH(SOF[[#This Row],[Branch]],Branch[SortCode],0))</f>
        <v>South &amp; East</v>
      </c>
      <c r="G3654" t="str">
        <f>INDEX(Branch[Branch],MATCH(SOF[[#This Row],[Branch]],Branch[SortCode],0))</f>
        <v>Gorey</v>
      </c>
      <c r="V3654">
        <v>990665</v>
      </c>
      <c r="W3654" t="str">
        <f t="shared" si="62"/>
        <v>59665550</v>
      </c>
    </row>
    <row r="3655" spans="1:23" x14ac:dyDescent="0.55000000000000004">
      <c r="A3655" s="21" t="b">
        <f>SOF[[#This Row],[RepDate]]='Monthly-Individual-Data'!A3654</f>
        <v>0</v>
      </c>
      <c r="B3655" s="21">
        <v>44896</v>
      </c>
      <c r="C3655" t="s">
        <v>244</v>
      </c>
      <c r="D3655" t="s">
        <v>169</v>
      </c>
      <c r="E3655">
        <v>51</v>
      </c>
      <c r="F3655" t="str">
        <f>INDEX(Branch[Area],MATCH(SOF[[#This Row],[Branch]],Branch[SortCode],0))</f>
        <v>South &amp; East</v>
      </c>
      <c r="G3655" t="str">
        <f>INDEX(Branch[Branch],MATCH(SOF[[#This Row],[Branch]],Branch[SortCode],0))</f>
        <v>Gorey</v>
      </c>
      <c r="V3655">
        <v>990665</v>
      </c>
      <c r="W3655" t="str">
        <f t="shared" si="62"/>
        <v>59665550</v>
      </c>
    </row>
    <row r="3656" spans="1:23" x14ac:dyDescent="0.55000000000000004">
      <c r="A3656" s="21" t="b">
        <f>SOF[[#This Row],[RepDate]]='Monthly-Individual-Data'!A3655</f>
        <v>0</v>
      </c>
      <c r="B3656" s="21">
        <v>44896</v>
      </c>
      <c r="C3656" t="s">
        <v>244</v>
      </c>
      <c r="D3656" t="s">
        <v>171</v>
      </c>
      <c r="E3656">
        <v>127</v>
      </c>
      <c r="F3656" t="str">
        <f>INDEX(Branch[Area],MATCH(SOF[[#This Row],[Branch]],Branch[SortCode],0))</f>
        <v>South &amp; East</v>
      </c>
      <c r="G3656" t="str">
        <f>INDEX(Branch[Branch],MATCH(SOF[[#This Row],[Branch]],Branch[SortCode],0))</f>
        <v>Gorey</v>
      </c>
      <c r="V3656">
        <v>990665</v>
      </c>
      <c r="W3656" t="str">
        <f t="shared" si="62"/>
        <v>59665550</v>
      </c>
    </row>
    <row r="3657" spans="1:23" x14ac:dyDescent="0.55000000000000004">
      <c r="A3657" s="21" t="b">
        <f>SOF[[#This Row],[RepDate]]='Monthly-Individual-Data'!A3656</f>
        <v>0</v>
      </c>
      <c r="B3657" s="21">
        <v>44896</v>
      </c>
      <c r="C3657" t="s">
        <v>262</v>
      </c>
      <c r="D3657" t="s">
        <v>109</v>
      </c>
      <c r="E3657">
        <v>60</v>
      </c>
      <c r="F3657" t="str">
        <f>INDEX(Branch[Area],MATCH(SOF[[#This Row],[Branch]],Branch[SortCode],0))</f>
        <v>South &amp; East</v>
      </c>
      <c r="G3657" t="str">
        <f>INDEX(Branch[Branch],MATCH(SOF[[#This Row],[Branch]],Branch[SortCode],0))</f>
        <v>Patrick Street</v>
      </c>
      <c r="V3657">
        <v>990703</v>
      </c>
      <c r="W3657" t="str">
        <f t="shared" si="62"/>
        <v>77703370</v>
      </c>
    </row>
    <row r="3658" spans="1:23" x14ac:dyDescent="0.55000000000000004">
      <c r="A3658" s="21" t="b">
        <f>SOF[[#This Row],[RepDate]]='Monthly-Individual-Data'!A3657</f>
        <v>0</v>
      </c>
      <c r="B3658" s="21">
        <v>44896</v>
      </c>
      <c r="C3658" t="s">
        <v>262</v>
      </c>
      <c r="D3658" t="s">
        <v>168</v>
      </c>
      <c r="E3658">
        <v>85</v>
      </c>
      <c r="F3658" t="str">
        <f>INDEX(Branch[Area],MATCH(SOF[[#This Row],[Branch]],Branch[SortCode],0))</f>
        <v>South &amp; East</v>
      </c>
      <c r="G3658" t="str">
        <f>INDEX(Branch[Branch],MATCH(SOF[[#This Row],[Branch]],Branch[SortCode],0))</f>
        <v>Patrick Street</v>
      </c>
      <c r="V3658">
        <v>990703</v>
      </c>
      <c r="W3658" t="str">
        <f t="shared" si="62"/>
        <v>77703370</v>
      </c>
    </row>
    <row r="3659" spans="1:23" x14ac:dyDescent="0.55000000000000004">
      <c r="A3659" s="21" t="b">
        <f>SOF[[#This Row],[RepDate]]='Monthly-Individual-Data'!A3658</f>
        <v>0</v>
      </c>
      <c r="B3659" s="21">
        <v>44896</v>
      </c>
      <c r="C3659" t="s">
        <v>262</v>
      </c>
      <c r="D3659" t="s">
        <v>169</v>
      </c>
      <c r="E3659">
        <v>148</v>
      </c>
      <c r="F3659" t="str">
        <f>INDEX(Branch[Area],MATCH(SOF[[#This Row],[Branch]],Branch[SortCode],0))</f>
        <v>South &amp; East</v>
      </c>
      <c r="G3659" t="str">
        <f>INDEX(Branch[Branch],MATCH(SOF[[#This Row],[Branch]],Branch[SortCode],0))</f>
        <v>Patrick Street</v>
      </c>
      <c r="V3659">
        <v>990703</v>
      </c>
      <c r="W3659" t="str">
        <f t="shared" si="62"/>
        <v>77703370</v>
      </c>
    </row>
    <row r="3660" spans="1:23" x14ac:dyDescent="0.55000000000000004">
      <c r="A3660" s="21" t="b">
        <f>SOF[[#This Row],[RepDate]]='Monthly-Individual-Data'!A3659</f>
        <v>0</v>
      </c>
      <c r="B3660" s="21">
        <v>44896</v>
      </c>
      <c r="C3660" t="s">
        <v>262</v>
      </c>
      <c r="D3660" t="s">
        <v>171</v>
      </c>
      <c r="E3660">
        <v>109</v>
      </c>
      <c r="F3660" t="str">
        <f>INDEX(Branch[Area],MATCH(SOF[[#This Row],[Branch]],Branch[SortCode],0))</f>
        <v>South &amp; East</v>
      </c>
      <c r="G3660" t="str">
        <f>INDEX(Branch[Branch],MATCH(SOF[[#This Row],[Branch]],Branch[SortCode],0))</f>
        <v>Patrick Street</v>
      </c>
      <c r="V3660">
        <v>990703</v>
      </c>
      <c r="W3660" t="str">
        <f t="shared" si="62"/>
        <v>77703370</v>
      </c>
    </row>
    <row r="3661" spans="1:23" x14ac:dyDescent="0.55000000000000004">
      <c r="A3661" s="21" t="b">
        <f>SOF[[#This Row],[RepDate]]='Monthly-Individual-Data'!A3660</f>
        <v>0</v>
      </c>
      <c r="B3661" s="21">
        <v>44896</v>
      </c>
      <c r="C3661" t="s">
        <v>262</v>
      </c>
      <c r="D3661" t="s">
        <v>174</v>
      </c>
      <c r="E3661">
        <v>151</v>
      </c>
      <c r="F3661" t="str">
        <f>INDEX(Branch[Area],MATCH(SOF[[#This Row],[Branch]],Branch[SortCode],0))</f>
        <v>South &amp; East</v>
      </c>
      <c r="G3661" t="str">
        <f>INDEX(Branch[Branch],MATCH(SOF[[#This Row],[Branch]],Branch[SortCode],0))</f>
        <v>Patrick Street</v>
      </c>
      <c r="V3661">
        <v>990703</v>
      </c>
      <c r="W3661" t="str">
        <f t="shared" si="62"/>
        <v>77703370</v>
      </c>
    </row>
    <row r="3662" spans="1:23" x14ac:dyDescent="0.55000000000000004">
      <c r="A3662" s="21" t="b">
        <f>SOF[[#This Row],[RepDate]]='Monthly-Individual-Data'!A3661</f>
        <v>0</v>
      </c>
      <c r="B3662" s="21">
        <v>44896</v>
      </c>
      <c r="C3662" t="s">
        <v>262</v>
      </c>
      <c r="D3662" t="s">
        <v>175</v>
      </c>
      <c r="E3662">
        <v>35</v>
      </c>
      <c r="F3662" t="str">
        <f>INDEX(Branch[Area],MATCH(SOF[[#This Row],[Branch]],Branch[SortCode],0))</f>
        <v>South &amp; East</v>
      </c>
      <c r="G3662" t="str">
        <f>INDEX(Branch[Branch],MATCH(SOF[[#This Row],[Branch]],Branch[SortCode],0))</f>
        <v>Patrick Street</v>
      </c>
      <c r="V3662">
        <v>990703</v>
      </c>
      <c r="W3662" t="str">
        <f t="shared" si="62"/>
        <v>77703370</v>
      </c>
    </row>
    <row r="3663" spans="1:23" x14ac:dyDescent="0.55000000000000004">
      <c r="A3663" s="21" t="b">
        <f>SOF[[#This Row],[RepDate]]='Monthly-Individual-Data'!A3662</f>
        <v>0</v>
      </c>
      <c r="B3663" s="21">
        <v>44896</v>
      </c>
      <c r="C3663" t="s">
        <v>250</v>
      </c>
      <c r="D3663" t="s">
        <v>109</v>
      </c>
      <c r="E3663">
        <v>5</v>
      </c>
      <c r="F3663" t="str">
        <f>INDEX(Branch[Area],MATCH(SOF[[#This Row],[Branch]],Branch[SortCode],0))</f>
        <v>South &amp; East</v>
      </c>
      <c r="G3663" t="str">
        <f>INDEX(Branch[Branch],MATCH(SOF[[#This Row],[Branch]],Branch[SortCode],0))</f>
        <v>Midleton</v>
      </c>
      <c r="V3663">
        <v>990705</v>
      </c>
      <c r="W3663" t="str">
        <f t="shared" si="62"/>
        <v>65705490</v>
      </c>
    </row>
    <row r="3664" spans="1:23" x14ac:dyDescent="0.55000000000000004">
      <c r="A3664" s="21" t="b">
        <f>SOF[[#This Row],[RepDate]]='Monthly-Individual-Data'!A3663</f>
        <v>0</v>
      </c>
      <c r="B3664" s="21">
        <v>44896</v>
      </c>
      <c r="C3664" t="s">
        <v>250</v>
      </c>
      <c r="D3664" t="s">
        <v>168</v>
      </c>
      <c r="E3664">
        <v>151</v>
      </c>
      <c r="F3664" t="str">
        <f>INDEX(Branch[Area],MATCH(SOF[[#This Row],[Branch]],Branch[SortCode],0))</f>
        <v>South &amp; East</v>
      </c>
      <c r="G3664" t="str">
        <f>INDEX(Branch[Branch],MATCH(SOF[[#This Row],[Branch]],Branch[SortCode],0))</f>
        <v>Midleton</v>
      </c>
      <c r="V3664">
        <v>990705</v>
      </c>
      <c r="W3664" t="str">
        <f t="shared" si="62"/>
        <v>65705490</v>
      </c>
    </row>
    <row r="3665" spans="1:23" x14ac:dyDescent="0.55000000000000004">
      <c r="A3665" s="21" t="b">
        <f>SOF[[#This Row],[RepDate]]='Monthly-Individual-Data'!A3664</f>
        <v>0</v>
      </c>
      <c r="B3665" s="21">
        <v>44896</v>
      </c>
      <c r="C3665" t="s">
        <v>250</v>
      </c>
      <c r="D3665" t="s">
        <v>169</v>
      </c>
      <c r="E3665">
        <v>112</v>
      </c>
      <c r="F3665" t="str">
        <f>INDEX(Branch[Area],MATCH(SOF[[#This Row],[Branch]],Branch[SortCode],0))</f>
        <v>South &amp; East</v>
      </c>
      <c r="G3665" t="str">
        <f>INDEX(Branch[Branch],MATCH(SOF[[#This Row],[Branch]],Branch[SortCode],0))</f>
        <v>Midleton</v>
      </c>
      <c r="V3665">
        <v>990705</v>
      </c>
      <c r="W3665" t="str">
        <f t="shared" si="62"/>
        <v>65705490</v>
      </c>
    </row>
    <row r="3666" spans="1:23" x14ac:dyDescent="0.55000000000000004">
      <c r="A3666" s="21" t="b">
        <f>SOF[[#This Row],[RepDate]]='Monthly-Individual-Data'!A3665</f>
        <v>0</v>
      </c>
      <c r="B3666" s="21">
        <v>44896</v>
      </c>
      <c r="C3666" t="s">
        <v>250</v>
      </c>
      <c r="D3666" t="s">
        <v>171</v>
      </c>
      <c r="E3666">
        <v>155</v>
      </c>
      <c r="F3666" t="str">
        <f>INDEX(Branch[Area],MATCH(SOF[[#This Row],[Branch]],Branch[SortCode],0))</f>
        <v>South &amp; East</v>
      </c>
      <c r="G3666" t="str">
        <f>INDEX(Branch[Branch],MATCH(SOF[[#This Row],[Branch]],Branch[SortCode],0))</f>
        <v>Midleton</v>
      </c>
      <c r="V3666">
        <v>990705</v>
      </c>
      <c r="W3666" t="str">
        <f t="shared" si="62"/>
        <v>65705490</v>
      </c>
    </row>
    <row r="3667" spans="1:23" x14ac:dyDescent="0.55000000000000004">
      <c r="A3667" s="21" t="b">
        <f>SOF[[#This Row],[RepDate]]='Monthly-Individual-Data'!A3666</f>
        <v>0</v>
      </c>
      <c r="B3667" s="21">
        <v>44896</v>
      </c>
      <c r="C3667" t="s">
        <v>250</v>
      </c>
      <c r="D3667" t="s">
        <v>174</v>
      </c>
      <c r="E3667">
        <v>32</v>
      </c>
      <c r="F3667" t="str">
        <f>INDEX(Branch[Area],MATCH(SOF[[#This Row],[Branch]],Branch[SortCode],0))</f>
        <v>South &amp; East</v>
      </c>
      <c r="G3667" t="str">
        <f>INDEX(Branch[Branch],MATCH(SOF[[#This Row],[Branch]],Branch[SortCode],0))</f>
        <v>Midleton</v>
      </c>
      <c r="V3667">
        <v>990705</v>
      </c>
      <c r="W3667" t="str">
        <f t="shared" si="62"/>
        <v>65705490</v>
      </c>
    </row>
    <row r="3668" spans="1:23" x14ac:dyDescent="0.55000000000000004">
      <c r="A3668" s="21" t="b">
        <f>SOF[[#This Row],[RepDate]]='Monthly-Individual-Data'!A3667</f>
        <v>0</v>
      </c>
      <c r="B3668" s="21">
        <v>44896</v>
      </c>
      <c r="C3668" t="s">
        <v>250</v>
      </c>
      <c r="D3668" t="s">
        <v>175</v>
      </c>
      <c r="E3668">
        <v>146</v>
      </c>
      <c r="F3668" t="str">
        <f>INDEX(Branch[Area],MATCH(SOF[[#This Row],[Branch]],Branch[SortCode],0))</f>
        <v>South &amp; East</v>
      </c>
      <c r="G3668" t="str">
        <f>INDEX(Branch[Branch],MATCH(SOF[[#This Row],[Branch]],Branch[SortCode],0))</f>
        <v>Midleton</v>
      </c>
      <c r="V3668">
        <v>990705</v>
      </c>
      <c r="W3668" t="str">
        <f t="shared" si="62"/>
        <v>65705490</v>
      </c>
    </row>
    <row r="3669" spans="1:23" x14ac:dyDescent="0.55000000000000004">
      <c r="A3669" s="21" t="b">
        <f>SOF[[#This Row],[RepDate]]='Monthly-Individual-Data'!A3668</f>
        <v>0</v>
      </c>
      <c r="B3669" s="21">
        <v>44896</v>
      </c>
      <c r="C3669" t="s">
        <v>250</v>
      </c>
      <c r="D3669" t="s">
        <v>180</v>
      </c>
      <c r="E3669">
        <v>82</v>
      </c>
      <c r="F3669" t="str">
        <f>INDEX(Branch[Area],MATCH(SOF[[#This Row],[Branch]],Branch[SortCode],0))</f>
        <v>South &amp; East</v>
      </c>
      <c r="G3669" t="str">
        <f>INDEX(Branch[Branch],MATCH(SOF[[#This Row],[Branch]],Branch[SortCode],0))</f>
        <v>Midleton</v>
      </c>
      <c r="V3669">
        <v>990705</v>
      </c>
      <c r="W3669" t="str">
        <f t="shared" si="62"/>
        <v>65705490</v>
      </c>
    </row>
    <row r="3670" spans="1:23" x14ac:dyDescent="0.55000000000000004">
      <c r="A3670" s="21" t="b">
        <f>SOF[[#This Row],[RepDate]]='Monthly-Individual-Data'!A3669</f>
        <v>0</v>
      </c>
      <c r="B3670" s="21">
        <v>44896</v>
      </c>
      <c r="C3670" t="s">
        <v>247</v>
      </c>
      <c r="D3670" t="s">
        <v>109</v>
      </c>
      <c r="E3670">
        <v>14</v>
      </c>
      <c r="F3670" t="str">
        <f>INDEX(Branch[Area],MATCH(SOF[[#This Row],[Branch]],Branch[SortCode],0))</f>
        <v>South &amp; East</v>
      </c>
      <c r="G3670" t="str">
        <f>INDEX(Branch[Branch],MATCH(SOF[[#This Row],[Branch]],Branch[SortCode],0))</f>
        <v>Douglas</v>
      </c>
      <c r="V3670">
        <v>990706</v>
      </c>
      <c r="W3670" t="str">
        <f t="shared" si="62"/>
        <v>62706520</v>
      </c>
    </row>
    <row r="3671" spans="1:23" x14ac:dyDescent="0.55000000000000004">
      <c r="A3671" s="21" t="b">
        <f>SOF[[#This Row],[RepDate]]='Monthly-Individual-Data'!A3670</f>
        <v>0</v>
      </c>
      <c r="B3671" s="21">
        <v>44896</v>
      </c>
      <c r="C3671" t="s">
        <v>247</v>
      </c>
      <c r="D3671" t="s">
        <v>168</v>
      </c>
      <c r="E3671">
        <v>7</v>
      </c>
      <c r="F3671" t="str">
        <f>INDEX(Branch[Area],MATCH(SOF[[#This Row],[Branch]],Branch[SortCode],0))</f>
        <v>South &amp; East</v>
      </c>
      <c r="G3671" t="str">
        <f>INDEX(Branch[Branch],MATCH(SOF[[#This Row],[Branch]],Branch[SortCode],0))</f>
        <v>Douglas</v>
      </c>
      <c r="V3671">
        <v>990706</v>
      </c>
      <c r="W3671" t="str">
        <f t="shared" si="62"/>
        <v>62706520</v>
      </c>
    </row>
    <row r="3672" spans="1:23" x14ac:dyDescent="0.55000000000000004">
      <c r="A3672" s="21" t="b">
        <f>SOF[[#This Row],[RepDate]]='Monthly-Individual-Data'!A3671</f>
        <v>0</v>
      </c>
      <c r="B3672" s="21">
        <v>44896</v>
      </c>
      <c r="C3672" t="s">
        <v>247</v>
      </c>
      <c r="D3672" t="s">
        <v>169</v>
      </c>
      <c r="E3672">
        <v>99</v>
      </c>
      <c r="F3672" t="str">
        <f>INDEX(Branch[Area],MATCH(SOF[[#This Row],[Branch]],Branch[SortCode],0))</f>
        <v>South &amp; East</v>
      </c>
      <c r="G3672" t="str">
        <f>INDEX(Branch[Branch],MATCH(SOF[[#This Row],[Branch]],Branch[SortCode],0))</f>
        <v>Douglas</v>
      </c>
      <c r="V3672">
        <v>990706</v>
      </c>
      <c r="W3672" t="str">
        <f t="shared" si="62"/>
        <v>62706520</v>
      </c>
    </row>
    <row r="3673" spans="1:23" x14ac:dyDescent="0.55000000000000004">
      <c r="A3673" s="21" t="b">
        <f>SOF[[#This Row],[RepDate]]='Monthly-Individual-Data'!A3672</f>
        <v>0</v>
      </c>
      <c r="B3673" s="21">
        <v>44896</v>
      </c>
      <c r="C3673" t="s">
        <v>247</v>
      </c>
      <c r="D3673" t="s">
        <v>171</v>
      </c>
      <c r="E3673">
        <v>53</v>
      </c>
      <c r="F3673" t="str">
        <f>INDEX(Branch[Area],MATCH(SOF[[#This Row],[Branch]],Branch[SortCode],0))</f>
        <v>South &amp; East</v>
      </c>
      <c r="G3673" t="str">
        <f>INDEX(Branch[Branch],MATCH(SOF[[#This Row],[Branch]],Branch[SortCode],0))</f>
        <v>Douglas</v>
      </c>
      <c r="V3673">
        <v>990706</v>
      </c>
      <c r="W3673" t="str">
        <f t="shared" si="62"/>
        <v>62706520</v>
      </c>
    </row>
    <row r="3674" spans="1:23" x14ac:dyDescent="0.55000000000000004">
      <c r="A3674" s="21" t="b">
        <f>SOF[[#This Row],[RepDate]]='Monthly-Individual-Data'!A3673</f>
        <v>0</v>
      </c>
      <c r="B3674" s="21">
        <v>44896</v>
      </c>
      <c r="C3674" t="s">
        <v>247</v>
      </c>
      <c r="D3674" t="s">
        <v>174</v>
      </c>
      <c r="E3674">
        <v>129</v>
      </c>
      <c r="F3674" t="str">
        <f>INDEX(Branch[Area],MATCH(SOF[[#This Row],[Branch]],Branch[SortCode],0))</f>
        <v>South &amp; East</v>
      </c>
      <c r="G3674" t="str">
        <f>INDEX(Branch[Branch],MATCH(SOF[[#This Row],[Branch]],Branch[SortCode],0))</f>
        <v>Douglas</v>
      </c>
      <c r="V3674">
        <v>990706</v>
      </c>
      <c r="W3674" t="str">
        <f t="shared" si="62"/>
        <v>62706520</v>
      </c>
    </row>
    <row r="3675" spans="1:23" x14ac:dyDescent="0.55000000000000004">
      <c r="A3675" s="21" t="b">
        <f>SOF[[#This Row],[RepDate]]='Monthly-Individual-Data'!A3674</f>
        <v>0</v>
      </c>
      <c r="B3675" s="21">
        <v>44896</v>
      </c>
      <c r="C3675" t="s">
        <v>247</v>
      </c>
      <c r="D3675" t="s">
        <v>175</v>
      </c>
      <c r="E3675">
        <v>31</v>
      </c>
      <c r="F3675" t="str">
        <f>INDEX(Branch[Area],MATCH(SOF[[#This Row],[Branch]],Branch[SortCode],0))</f>
        <v>South &amp; East</v>
      </c>
      <c r="G3675" t="str">
        <f>INDEX(Branch[Branch],MATCH(SOF[[#This Row],[Branch]],Branch[SortCode],0))</f>
        <v>Douglas</v>
      </c>
      <c r="V3675">
        <v>990706</v>
      </c>
      <c r="W3675" t="str">
        <f t="shared" si="62"/>
        <v>62706520</v>
      </c>
    </row>
    <row r="3676" spans="1:23" x14ac:dyDescent="0.55000000000000004">
      <c r="A3676" s="21" t="b">
        <f>SOF[[#This Row],[RepDate]]='Monthly-Individual-Data'!A3675</f>
        <v>0</v>
      </c>
      <c r="B3676" s="21">
        <v>44896</v>
      </c>
      <c r="C3676" t="s">
        <v>247</v>
      </c>
      <c r="D3676" t="s">
        <v>179</v>
      </c>
      <c r="E3676">
        <v>124</v>
      </c>
      <c r="F3676" t="str">
        <f>INDEX(Branch[Area],MATCH(SOF[[#This Row],[Branch]],Branch[SortCode],0))</f>
        <v>South &amp; East</v>
      </c>
      <c r="G3676" t="str">
        <f>INDEX(Branch[Branch],MATCH(SOF[[#This Row],[Branch]],Branch[SortCode],0))</f>
        <v>Douglas</v>
      </c>
      <c r="V3676">
        <v>990706</v>
      </c>
      <c r="W3676" t="str">
        <f t="shared" si="62"/>
        <v>62706520</v>
      </c>
    </row>
    <row r="3677" spans="1:23" x14ac:dyDescent="0.55000000000000004">
      <c r="A3677" s="21" t="b">
        <f>SOF[[#This Row],[RepDate]]='Monthly-Individual-Data'!A3676</f>
        <v>0</v>
      </c>
      <c r="B3677" s="21">
        <v>44896</v>
      </c>
      <c r="C3677" t="s">
        <v>247</v>
      </c>
      <c r="D3677" t="s">
        <v>180</v>
      </c>
      <c r="E3677">
        <v>55</v>
      </c>
      <c r="F3677" t="str">
        <f>INDEX(Branch[Area],MATCH(SOF[[#This Row],[Branch]],Branch[SortCode],0))</f>
        <v>South &amp; East</v>
      </c>
      <c r="G3677" t="str">
        <f>INDEX(Branch[Branch],MATCH(SOF[[#This Row],[Branch]],Branch[SortCode],0))</f>
        <v>Douglas</v>
      </c>
      <c r="V3677">
        <v>990706</v>
      </c>
      <c r="W3677" t="str">
        <f t="shared" si="62"/>
        <v>62706520</v>
      </c>
    </row>
    <row r="3678" spans="1:23" x14ac:dyDescent="0.55000000000000004">
      <c r="A3678" s="21" t="b">
        <f>SOF[[#This Row],[RepDate]]='Monthly-Individual-Data'!A3677</f>
        <v>0</v>
      </c>
      <c r="B3678" s="21">
        <v>44896</v>
      </c>
      <c r="C3678" t="s">
        <v>247</v>
      </c>
      <c r="D3678" t="s">
        <v>182</v>
      </c>
      <c r="E3678">
        <v>108</v>
      </c>
      <c r="F3678" t="str">
        <f>INDEX(Branch[Area],MATCH(SOF[[#This Row],[Branch]],Branch[SortCode],0))</f>
        <v>South &amp; East</v>
      </c>
      <c r="G3678" t="str">
        <f>INDEX(Branch[Branch],MATCH(SOF[[#This Row],[Branch]],Branch[SortCode],0))</f>
        <v>Douglas</v>
      </c>
      <c r="V3678">
        <v>990706</v>
      </c>
      <c r="W3678" t="str">
        <f t="shared" si="62"/>
        <v>62706520</v>
      </c>
    </row>
    <row r="3679" spans="1:23" x14ac:dyDescent="0.55000000000000004">
      <c r="A3679" s="21" t="b">
        <f>SOF[[#This Row],[RepDate]]='Monthly-Individual-Data'!A3678</f>
        <v>0</v>
      </c>
      <c r="B3679" s="21">
        <v>44896</v>
      </c>
      <c r="C3679" t="s">
        <v>264</v>
      </c>
      <c r="D3679" t="s">
        <v>109</v>
      </c>
      <c r="E3679">
        <v>77</v>
      </c>
      <c r="F3679" t="str">
        <f>INDEX(Branch[Area],MATCH(SOF[[#This Row],[Branch]],Branch[SortCode],0))</f>
        <v>South &amp; East</v>
      </c>
      <c r="G3679" t="str">
        <f>INDEX(Branch[Branch],MATCH(SOF[[#This Row],[Branch]],Branch[SortCode],0))</f>
        <v>Blackpool</v>
      </c>
      <c r="V3679">
        <v>990707</v>
      </c>
      <c r="W3679" t="str">
        <f t="shared" si="62"/>
        <v>79707350</v>
      </c>
    </row>
    <row r="3680" spans="1:23" x14ac:dyDescent="0.55000000000000004">
      <c r="A3680" s="21" t="b">
        <f>SOF[[#This Row],[RepDate]]='Monthly-Individual-Data'!A3679</f>
        <v>0</v>
      </c>
      <c r="B3680" s="21">
        <v>44896</v>
      </c>
      <c r="C3680" t="s">
        <v>264</v>
      </c>
      <c r="D3680" t="s">
        <v>168</v>
      </c>
      <c r="E3680">
        <v>42</v>
      </c>
      <c r="F3680" t="str">
        <f>INDEX(Branch[Area],MATCH(SOF[[#This Row],[Branch]],Branch[SortCode],0))</f>
        <v>South &amp; East</v>
      </c>
      <c r="G3680" t="str">
        <f>INDEX(Branch[Branch],MATCH(SOF[[#This Row],[Branch]],Branch[SortCode],0))</f>
        <v>Blackpool</v>
      </c>
      <c r="V3680">
        <v>990707</v>
      </c>
      <c r="W3680" t="str">
        <f t="shared" si="62"/>
        <v>79707350</v>
      </c>
    </row>
    <row r="3681" spans="1:23" x14ac:dyDescent="0.55000000000000004">
      <c r="A3681" s="21" t="b">
        <f>SOF[[#This Row],[RepDate]]='Monthly-Individual-Data'!A3680</f>
        <v>0</v>
      </c>
      <c r="B3681" s="21">
        <v>44896</v>
      </c>
      <c r="C3681" t="s">
        <v>264</v>
      </c>
      <c r="D3681" t="s">
        <v>169</v>
      </c>
      <c r="E3681">
        <v>102</v>
      </c>
      <c r="F3681" t="str">
        <f>INDEX(Branch[Area],MATCH(SOF[[#This Row],[Branch]],Branch[SortCode],0))</f>
        <v>South &amp; East</v>
      </c>
      <c r="G3681" t="str">
        <f>INDEX(Branch[Branch],MATCH(SOF[[#This Row],[Branch]],Branch[SortCode],0))</f>
        <v>Blackpool</v>
      </c>
      <c r="V3681">
        <v>990707</v>
      </c>
      <c r="W3681" t="str">
        <f t="shared" si="62"/>
        <v>79707350</v>
      </c>
    </row>
    <row r="3682" spans="1:23" x14ac:dyDescent="0.55000000000000004">
      <c r="A3682" s="21" t="b">
        <f>SOF[[#This Row],[RepDate]]='Monthly-Individual-Data'!A3681</f>
        <v>0</v>
      </c>
      <c r="B3682" s="21">
        <v>44896</v>
      </c>
      <c r="C3682" t="s">
        <v>264</v>
      </c>
      <c r="D3682" t="s">
        <v>171</v>
      </c>
      <c r="E3682">
        <v>130</v>
      </c>
      <c r="F3682" t="str">
        <f>INDEX(Branch[Area],MATCH(SOF[[#This Row],[Branch]],Branch[SortCode],0))</f>
        <v>South &amp; East</v>
      </c>
      <c r="G3682" t="str">
        <f>INDEX(Branch[Branch],MATCH(SOF[[#This Row],[Branch]],Branch[SortCode],0))</f>
        <v>Blackpool</v>
      </c>
      <c r="V3682">
        <v>990707</v>
      </c>
      <c r="W3682" t="str">
        <f t="shared" si="62"/>
        <v>79707350</v>
      </c>
    </row>
    <row r="3683" spans="1:23" x14ac:dyDescent="0.55000000000000004">
      <c r="A3683" s="21" t="b">
        <f>SOF[[#This Row],[RepDate]]='Monthly-Individual-Data'!A3682</f>
        <v>0</v>
      </c>
      <c r="B3683" s="21">
        <v>44896</v>
      </c>
      <c r="C3683" t="s">
        <v>254</v>
      </c>
      <c r="D3683" t="s">
        <v>109</v>
      </c>
      <c r="E3683">
        <v>115</v>
      </c>
      <c r="F3683" t="str">
        <f>INDEX(Branch[Area],MATCH(SOF[[#This Row],[Branch]],Branch[SortCode],0))</f>
        <v>South &amp; East</v>
      </c>
      <c r="G3683" t="str">
        <f>INDEX(Branch[Branch],MATCH(SOF[[#This Row],[Branch]],Branch[SortCode],0))</f>
        <v>Bishopstown</v>
      </c>
      <c r="V3683">
        <v>990709</v>
      </c>
      <c r="W3683" t="str">
        <f t="shared" si="62"/>
        <v>69709450</v>
      </c>
    </row>
    <row r="3684" spans="1:23" x14ac:dyDescent="0.55000000000000004">
      <c r="A3684" s="21" t="b">
        <f>SOF[[#This Row],[RepDate]]='Monthly-Individual-Data'!A3683</f>
        <v>0</v>
      </c>
      <c r="B3684" s="21">
        <v>44896</v>
      </c>
      <c r="C3684" t="s">
        <v>254</v>
      </c>
      <c r="D3684" t="s">
        <v>171</v>
      </c>
      <c r="E3684">
        <v>36</v>
      </c>
      <c r="F3684" t="str">
        <f>INDEX(Branch[Area],MATCH(SOF[[#This Row],[Branch]],Branch[SortCode],0))</f>
        <v>South &amp; East</v>
      </c>
      <c r="G3684" t="str">
        <f>INDEX(Branch[Branch],MATCH(SOF[[#This Row],[Branch]],Branch[SortCode],0))</f>
        <v>Bishopstown</v>
      </c>
      <c r="V3684">
        <v>990709</v>
      </c>
      <c r="W3684" t="str">
        <f t="shared" si="62"/>
        <v>69709450</v>
      </c>
    </row>
    <row r="3685" spans="1:23" x14ac:dyDescent="0.55000000000000004">
      <c r="A3685" s="21" t="b">
        <f>SOF[[#This Row],[RepDate]]='Monthly-Individual-Data'!A3684</f>
        <v>0</v>
      </c>
      <c r="B3685" s="21">
        <v>44896</v>
      </c>
      <c r="C3685" t="s">
        <v>254</v>
      </c>
      <c r="D3685" t="s">
        <v>175</v>
      </c>
      <c r="E3685">
        <v>98</v>
      </c>
      <c r="F3685" t="str">
        <f>INDEX(Branch[Area],MATCH(SOF[[#This Row],[Branch]],Branch[SortCode],0))</f>
        <v>South &amp; East</v>
      </c>
      <c r="G3685" t="str">
        <f>INDEX(Branch[Branch],MATCH(SOF[[#This Row],[Branch]],Branch[SortCode],0))</f>
        <v>Bishopstown</v>
      </c>
      <c r="V3685">
        <v>990709</v>
      </c>
      <c r="W3685" t="str">
        <f t="shared" si="62"/>
        <v>69709450</v>
      </c>
    </row>
    <row r="3686" spans="1:23" x14ac:dyDescent="0.55000000000000004">
      <c r="A3686" s="21" t="b">
        <f>SOF[[#This Row],[RepDate]]='Monthly-Individual-Data'!A3685</f>
        <v>0</v>
      </c>
      <c r="B3686" s="21">
        <v>44896</v>
      </c>
      <c r="C3686" t="s">
        <v>239</v>
      </c>
      <c r="D3686" t="s">
        <v>109</v>
      </c>
      <c r="E3686">
        <v>60</v>
      </c>
      <c r="F3686" t="str">
        <f>INDEX(Branch[Area],MATCH(SOF[[#This Row],[Branch]],Branch[SortCode],0))</f>
        <v>South &amp; East</v>
      </c>
      <c r="G3686" t="str">
        <f>INDEX(Branch[Branch],MATCH(SOF[[#This Row],[Branch]],Branch[SortCode],0))</f>
        <v>Clonmel</v>
      </c>
      <c r="V3686">
        <v>990710</v>
      </c>
      <c r="W3686" t="str">
        <f t="shared" si="62"/>
        <v>54710600</v>
      </c>
    </row>
    <row r="3687" spans="1:23" x14ac:dyDescent="0.55000000000000004">
      <c r="A3687" s="21" t="b">
        <f>SOF[[#This Row],[RepDate]]='Monthly-Individual-Data'!A3686</f>
        <v>0</v>
      </c>
      <c r="B3687" s="21">
        <v>44896</v>
      </c>
      <c r="C3687" t="s">
        <v>239</v>
      </c>
      <c r="D3687" t="s">
        <v>168</v>
      </c>
      <c r="E3687">
        <v>41</v>
      </c>
      <c r="F3687" t="str">
        <f>INDEX(Branch[Area],MATCH(SOF[[#This Row],[Branch]],Branch[SortCode],0))</f>
        <v>South &amp; East</v>
      </c>
      <c r="G3687" t="str">
        <f>INDEX(Branch[Branch],MATCH(SOF[[#This Row],[Branch]],Branch[SortCode],0))</f>
        <v>Clonmel</v>
      </c>
      <c r="V3687">
        <v>990710</v>
      </c>
      <c r="W3687" t="str">
        <f t="shared" si="62"/>
        <v>54710600</v>
      </c>
    </row>
    <row r="3688" spans="1:23" x14ac:dyDescent="0.55000000000000004">
      <c r="A3688" s="21" t="b">
        <f>SOF[[#This Row],[RepDate]]='Monthly-Individual-Data'!A3687</f>
        <v>0</v>
      </c>
      <c r="B3688" s="21">
        <v>44896</v>
      </c>
      <c r="C3688" t="s">
        <v>239</v>
      </c>
      <c r="D3688" t="s">
        <v>169</v>
      </c>
      <c r="E3688">
        <v>72</v>
      </c>
      <c r="F3688" t="str">
        <f>INDEX(Branch[Area],MATCH(SOF[[#This Row],[Branch]],Branch[SortCode],0))</f>
        <v>South &amp; East</v>
      </c>
      <c r="G3688" t="str">
        <f>INDEX(Branch[Branch],MATCH(SOF[[#This Row],[Branch]],Branch[SortCode],0))</f>
        <v>Clonmel</v>
      </c>
      <c r="V3688">
        <v>990710</v>
      </c>
      <c r="W3688" t="str">
        <f t="shared" si="62"/>
        <v>54710600</v>
      </c>
    </row>
    <row r="3689" spans="1:23" x14ac:dyDescent="0.55000000000000004">
      <c r="A3689" s="21" t="b">
        <f>SOF[[#This Row],[RepDate]]='Monthly-Individual-Data'!A3688</f>
        <v>0</v>
      </c>
      <c r="B3689" s="21">
        <v>44896</v>
      </c>
      <c r="C3689" t="s">
        <v>239</v>
      </c>
      <c r="D3689" t="s">
        <v>171</v>
      </c>
      <c r="E3689">
        <v>152</v>
      </c>
      <c r="F3689" t="str">
        <f>INDEX(Branch[Area],MATCH(SOF[[#This Row],[Branch]],Branch[SortCode],0))</f>
        <v>South &amp; East</v>
      </c>
      <c r="G3689" t="str">
        <f>INDEX(Branch[Branch],MATCH(SOF[[#This Row],[Branch]],Branch[SortCode],0))</f>
        <v>Clonmel</v>
      </c>
      <c r="V3689">
        <v>990710</v>
      </c>
      <c r="W3689" t="str">
        <f t="shared" si="62"/>
        <v>54710600</v>
      </c>
    </row>
    <row r="3690" spans="1:23" x14ac:dyDescent="0.55000000000000004">
      <c r="A3690" s="21" t="b">
        <f>SOF[[#This Row],[RepDate]]='Monthly-Individual-Data'!A3689</f>
        <v>0</v>
      </c>
      <c r="B3690" s="21">
        <v>44896</v>
      </c>
      <c r="C3690" t="s">
        <v>239</v>
      </c>
      <c r="D3690" t="s">
        <v>172</v>
      </c>
      <c r="E3690">
        <v>32</v>
      </c>
      <c r="F3690" t="str">
        <f>INDEX(Branch[Area],MATCH(SOF[[#This Row],[Branch]],Branch[SortCode],0))</f>
        <v>South &amp; East</v>
      </c>
      <c r="G3690" t="str">
        <f>INDEX(Branch[Branch],MATCH(SOF[[#This Row],[Branch]],Branch[SortCode],0))</f>
        <v>Clonmel</v>
      </c>
      <c r="V3690">
        <v>990710</v>
      </c>
      <c r="W3690" t="str">
        <f t="shared" si="62"/>
        <v>54710600</v>
      </c>
    </row>
    <row r="3691" spans="1:23" x14ac:dyDescent="0.55000000000000004">
      <c r="A3691" s="21" t="b">
        <f>SOF[[#This Row],[RepDate]]='Monthly-Individual-Data'!A3690</f>
        <v>0</v>
      </c>
      <c r="B3691" s="21">
        <v>44896</v>
      </c>
      <c r="C3691" t="s">
        <v>239</v>
      </c>
      <c r="D3691" t="s">
        <v>174</v>
      </c>
      <c r="E3691">
        <v>115</v>
      </c>
      <c r="F3691" t="str">
        <f>INDEX(Branch[Area],MATCH(SOF[[#This Row],[Branch]],Branch[SortCode],0))</f>
        <v>South &amp; East</v>
      </c>
      <c r="G3691" t="str">
        <f>INDEX(Branch[Branch],MATCH(SOF[[#This Row],[Branch]],Branch[SortCode],0))</f>
        <v>Clonmel</v>
      </c>
      <c r="V3691">
        <v>990710</v>
      </c>
      <c r="W3691" t="str">
        <f t="shared" si="62"/>
        <v>54710600</v>
      </c>
    </row>
    <row r="3692" spans="1:23" x14ac:dyDescent="0.55000000000000004">
      <c r="A3692" s="21" t="b">
        <f>SOF[[#This Row],[RepDate]]='Monthly-Individual-Data'!A3691</f>
        <v>0</v>
      </c>
      <c r="B3692" s="21">
        <v>44896</v>
      </c>
      <c r="C3692" t="s">
        <v>239</v>
      </c>
      <c r="D3692" t="s">
        <v>175</v>
      </c>
      <c r="E3692">
        <v>29</v>
      </c>
      <c r="F3692" t="str">
        <f>INDEX(Branch[Area],MATCH(SOF[[#This Row],[Branch]],Branch[SortCode],0))</f>
        <v>South &amp; East</v>
      </c>
      <c r="G3692" t="str">
        <f>INDEX(Branch[Branch],MATCH(SOF[[#This Row],[Branch]],Branch[SortCode],0))</f>
        <v>Clonmel</v>
      </c>
      <c r="V3692">
        <v>990710</v>
      </c>
      <c r="W3692" t="str">
        <f t="shared" si="62"/>
        <v>54710600</v>
      </c>
    </row>
    <row r="3693" spans="1:23" x14ac:dyDescent="0.55000000000000004">
      <c r="A3693" s="21" t="b">
        <f>SOF[[#This Row],[RepDate]]='Monthly-Individual-Data'!A3692</f>
        <v>0</v>
      </c>
      <c r="B3693" s="21">
        <v>44896</v>
      </c>
      <c r="C3693" t="s">
        <v>239</v>
      </c>
      <c r="D3693" t="s">
        <v>180</v>
      </c>
      <c r="E3693">
        <v>76</v>
      </c>
      <c r="F3693" t="str">
        <f>INDEX(Branch[Area],MATCH(SOF[[#This Row],[Branch]],Branch[SortCode],0))</f>
        <v>South &amp; East</v>
      </c>
      <c r="G3693" t="str">
        <f>INDEX(Branch[Branch],MATCH(SOF[[#This Row],[Branch]],Branch[SortCode],0))</f>
        <v>Clonmel</v>
      </c>
      <c r="V3693">
        <v>990710</v>
      </c>
      <c r="W3693" t="str">
        <f t="shared" si="62"/>
        <v>54710600</v>
      </c>
    </row>
    <row r="3694" spans="1:23" x14ac:dyDescent="0.55000000000000004">
      <c r="A3694" s="21" t="b">
        <f>SOF[[#This Row],[RepDate]]='Monthly-Individual-Data'!A3693</f>
        <v>0</v>
      </c>
      <c r="B3694" s="21">
        <v>44896</v>
      </c>
      <c r="C3694" t="s">
        <v>246</v>
      </c>
      <c r="D3694" t="s">
        <v>109</v>
      </c>
      <c r="E3694">
        <v>138</v>
      </c>
      <c r="F3694" t="str">
        <f>INDEX(Branch[Area],MATCH(SOF[[#This Row],[Branch]],Branch[SortCode],0))</f>
        <v>South &amp; East</v>
      </c>
      <c r="G3694" t="str">
        <f>INDEX(Branch[Branch],MATCH(SOF[[#This Row],[Branch]],Branch[SortCode],0))</f>
        <v>Tralee</v>
      </c>
      <c r="V3694">
        <v>990711</v>
      </c>
      <c r="W3694" t="str">
        <f t="shared" si="62"/>
        <v>61711530</v>
      </c>
    </row>
    <row r="3695" spans="1:23" x14ac:dyDescent="0.55000000000000004">
      <c r="A3695" s="21" t="b">
        <f>SOF[[#This Row],[RepDate]]='Monthly-Individual-Data'!A3694</f>
        <v>0</v>
      </c>
      <c r="B3695" s="21">
        <v>44896</v>
      </c>
      <c r="C3695" t="s">
        <v>246</v>
      </c>
      <c r="D3695" t="s">
        <v>168</v>
      </c>
      <c r="E3695">
        <v>75</v>
      </c>
      <c r="F3695" t="str">
        <f>INDEX(Branch[Area],MATCH(SOF[[#This Row],[Branch]],Branch[SortCode],0))</f>
        <v>South &amp; East</v>
      </c>
      <c r="G3695" t="str">
        <f>INDEX(Branch[Branch],MATCH(SOF[[#This Row],[Branch]],Branch[SortCode],0))</f>
        <v>Tralee</v>
      </c>
      <c r="V3695">
        <v>990711</v>
      </c>
      <c r="W3695" t="str">
        <f t="shared" si="62"/>
        <v>61711530</v>
      </c>
    </row>
    <row r="3696" spans="1:23" x14ac:dyDescent="0.55000000000000004">
      <c r="A3696" s="21" t="b">
        <f>SOF[[#This Row],[RepDate]]='Monthly-Individual-Data'!A3695</f>
        <v>0</v>
      </c>
      <c r="B3696" s="21">
        <v>44896</v>
      </c>
      <c r="C3696" t="s">
        <v>246</v>
      </c>
      <c r="D3696" t="s">
        <v>169</v>
      </c>
      <c r="E3696">
        <v>136</v>
      </c>
      <c r="F3696" t="str">
        <f>INDEX(Branch[Area],MATCH(SOF[[#This Row],[Branch]],Branch[SortCode],0))</f>
        <v>South &amp; East</v>
      </c>
      <c r="G3696" t="str">
        <f>INDEX(Branch[Branch],MATCH(SOF[[#This Row],[Branch]],Branch[SortCode],0))</f>
        <v>Tralee</v>
      </c>
      <c r="V3696">
        <v>990711</v>
      </c>
      <c r="W3696" t="str">
        <f t="shared" si="62"/>
        <v>61711530</v>
      </c>
    </row>
    <row r="3697" spans="1:23" x14ac:dyDescent="0.55000000000000004">
      <c r="A3697" s="21" t="b">
        <f>SOF[[#This Row],[RepDate]]='Monthly-Individual-Data'!A3696</f>
        <v>0</v>
      </c>
      <c r="B3697" s="21">
        <v>44896</v>
      </c>
      <c r="C3697" t="s">
        <v>246</v>
      </c>
      <c r="D3697" t="s">
        <v>171</v>
      </c>
      <c r="E3697">
        <v>60</v>
      </c>
      <c r="F3697" t="str">
        <f>INDEX(Branch[Area],MATCH(SOF[[#This Row],[Branch]],Branch[SortCode],0))</f>
        <v>South &amp; East</v>
      </c>
      <c r="G3697" t="str">
        <f>INDEX(Branch[Branch],MATCH(SOF[[#This Row],[Branch]],Branch[SortCode],0))</f>
        <v>Tralee</v>
      </c>
      <c r="V3697">
        <v>990711</v>
      </c>
      <c r="W3697" t="str">
        <f t="shared" si="62"/>
        <v>61711530</v>
      </c>
    </row>
    <row r="3698" spans="1:23" x14ac:dyDescent="0.55000000000000004">
      <c r="A3698" s="21" t="b">
        <f>SOF[[#This Row],[RepDate]]='Monthly-Individual-Data'!A3697</f>
        <v>0</v>
      </c>
      <c r="B3698" s="21">
        <v>44896</v>
      </c>
      <c r="C3698" t="s">
        <v>246</v>
      </c>
      <c r="D3698" t="s">
        <v>172</v>
      </c>
      <c r="E3698">
        <v>31</v>
      </c>
      <c r="F3698" t="str">
        <f>INDEX(Branch[Area],MATCH(SOF[[#This Row],[Branch]],Branch[SortCode],0))</f>
        <v>South &amp; East</v>
      </c>
      <c r="G3698" t="str">
        <f>INDEX(Branch[Branch],MATCH(SOF[[#This Row],[Branch]],Branch[SortCode],0))</f>
        <v>Tralee</v>
      </c>
      <c r="V3698">
        <v>990711</v>
      </c>
      <c r="W3698" t="str">
        <f t="shared" si="62"/>
        <v>61711530</v>
      </c>
    </row>
    <row r="3699" spans="1:23" x14ac:dyDescent="0.55000000000000004">
      <c r="A3699" s="21" t="b">
        <f>SOF[[#This Row],[RepDate]]='Monthly-Individual-Data'!A3698</f>
        <v>0</v>
      </c>
      <c r="B3699" s="21">
        <v>44896</v>
      </c>
      <c r="C3699" t="s">
        <v>246</v>
      </c>
      <c r="D3699" t="s">
        <v>174</v>
      </c>
      <c r="E3699">
        <v>97</v>
      </c>
      <c r="F3699" t="str">
        <f>INDEX(Branch[Area],MATCH(SOF[[#This Row],[Branch]],Branch[SortCode],0))</f>
        <v>South &amp; East</v>
      </c>
      <c r="G3699" t="str">
        <f>INDEX(Branch[Branch],MATCH(SOF[[#This Row],[Branch]],Branch[SortCode],0))</f>
        <v>Tralee</v>
      </c>
      <c r="V3699">
        <v>990711</v>
      </c>
      <c r="W3699" t="str">
        <f t="shared" si="62"/>
        <v>61711530</v>
      </c>
    </row>
    <row r="3700" spans="1:23" x14ac:dyDescent="0.55000000000000004">
      <c r="A3700" s="21" t="b">
        <f>SOF[[#This Row],[RepDate]]='Monthly-Individual-Data'!A3699</f>
        <v>0</v>
      </c>
      <c r="B3700" s="21">
        <v>44896</v>
      </c>
      <c r="C3700" t="s">
        <v>246</v>
      </c>
      <c r="D3700" t="s">
        <v>175</v>
      </c>
      <c r="E3700">
        <v>89</v>
      </c>
      <c r="F3700" t="str">
        <f>INDEX(Branch[Area],MATCH(SOF[[#This Row],[Branch]],Branch[SortCode],0))</f>
        <v>South &amp; East</v>
      </c>
      <c r="G3700" t="str">
        <f>INDEX(Branch[Branch],MATCH(SOF[[#This Row],[Branch]],Branch[SortCode],0))</f>
        <v>Tralee</v>
      </c>
      <c r="V3700">
        <v>990711</v>
      </c>
      <c r="W3700" t="str">
        <f t="shared" si="62"/>
        <v>61711530</v>
      </c>
    </row>
    <row r="3701" spans="1:23" x14ac:dyDescent="0.55000000000000004">
      <c r="A3701" s="21" t="b">
        <f>SOF[[#This Row],[RepDate]]='Monthly-Individual-Data'!A3700</f>
        <v>0</v>
      </c>
      <c r="B3701" s="21">
        <v>44896</v>
      </c>
      <c r="C3701" t="s">
        <v>246</v>
      </c>
      <c r="D3701" t="s">
        <v>179</v>
      </c>
      <c r="E3701">
        <v>105</v>
      </c>
      <c r="F3701" t="str">
        <f>INDEX(Branch[Area],MATCH(SOF[[#This Row],[Branch]],Branch[SortCode],0))</f>
        <v>South &amp; East</v>
      </c>
      <c r="G3701" t="str">
        <f>INDEX(Branch[Branch],MATCH(SOF[[#This Row],[Branch]],Branch[SortCode],0))</f>
        <v>Tralee</v>
      </c>
      <c r="V3701">
        <v>990711</v>
      </c>
      <c r="W3701" t="str">
        <f t="shared" si="62"/>
        <v>61711530</v>
      </c>
    </row>
    <row r="3702" spans="1:23" x14ac:dyDescent="0.55000000000000004">
      <c r="A3702" s="21" t="b">
        <f>SOF[[#This Row],[RepDate]]='Monthly-Individual-Data'!A3701</f>
        <v>0</v>
      </c>
      <c r="B3702" s="21">
        <v>44896</v>
      </c>
      <c r="C3702" t="s">
        <v>246</v>
      </c>
      <c r="D3702" t="s">
        <v>182</v>
      </c>
      <c r="E3702">
        <v>106</v>
      </c>
      <c r="F3702" t="str">
        <f>INDEX(Branch[Area],MATCH(SOF[[#This Row],[Branch]],Branch[SortCode],0))</f>
        <v>South &amp; East</v>
      </c>
      <c r="G3702" t="str">
        <f>INDEX(Branch[Branch],MATCH(SOF[[#This Row],[Branch]],Branch[SortCode],0))</f>
        <v>Tralee</v>
      </c>
      <c r="V3702">
        <v>990711</v>
      </c>
      <c r="W3702" t="str">
        <f t="shared" si="62"/>
        <v>61711530</v>
      </c>
    </row>
    <row r="3703" spans="1:23" x14ac:dyDescent="0.55000000000000004">
      <c r="A3703" s="21" t="b">
        <f>SOF[[#This Row],[RepDate]]='Monthly-Individual-Data'!A3702</f>
        <v>0</v>
      </c>
      <c r="B3703" s="21">
        <v>44896</v>
      </c>
      <c r="C3703" t="s">
        <v>259</v>
      </c>
      <c r="D3703" t="s">
        <v>109</v>
      </c>
      <c r="E3703">
        <v>25</v>
      </c>
      <c r="F3703" t="str">
        <f>INDEX(Branch[Area],MATCH(SOF[[#This Row],[Branch]],Branch[SortCode],0))</f>
        <v>South &amp; East</v>
      </c>
      <c r="G3703" t="str">
        <f>INDEX(Branch[Branch],MATCH(SOF[[#This Row],[Branch]],Branch[SortCode],0))</f>
        <v>Clonakilty</v>
      </c>
      <c r="V3703">
        <v>990712</v>
      </c>
      <c r="W3703" t="str">
        <f t="shared" si="62"/>
        <v>74712400</v>
      </c>
    </row>
    <row r="3704" spans="1:23" x14ac:dyDescent="0.55000000000000004">
      <c r="A3704" s="21" t="b">
        <f>SOF[[#This Row],[RepDate]]='Monthly-Individual-Data'!A3703</f>
        <v>0</v>
      </c>
      <c r="B3704" s="21">
        <v>44896</v>
      </c>
      <c r="C3704" t="s">
        <v>259</v>
      </c>
      <c r="D3704" t="s">
        <v>168</v>
      </c>
      <c r="E3704">
        <v>38</v>
      </c>
      <c r="F3704" t="str">
        <f>INDEX(Branch[Area],MATCH(SOF[[#This Row],[Branch]],Branch[SortCode],0))</f>
        <v>South &amp; East</v>
      </c>
      <c r="G3704" t="str">
        <f>INDEX(Branch[Branch],MATCH(SOF[[#This Row],[Branch]],Branch[SortCode],0))</f>
        <v>Clonakilty</v>
      </c>
      <c r="V3704">
        <v>990712</v>
      </c>
      <c r="W3704" t="str">
        <f t="shared" si="62"/>
        <v>74712400</v>
      </c>
    </row>
    <row r="3705" spans="1:23" x14ac:dyDescent="0.55000000000000004">
      <c r="A3705" s="21" t="b">
        <f>SOF[[#This Row],[RepDate]]='Monthly-Individual-Data'!A3704</f>
        <v>0</v>
      </c>
      <c r="B3705" s="21">
        <v>44896</v>
      </c>
      <c r="C3705" t="s">
        <v>259</v>
      </c>
      <c r="D3705" t="s">
        <v>169</v>
      </c>
      <c r="E3705">
        <v>116</v>
      </c>
      <c r="F3705" t="str">
        <f>INDEX(Branch[Area],MATCH(SOF[[#This Row],[Branch]],Branch[SortCode],0))</f>
        <v>South &amp; East</v>
      </c>
      <c r="G3705" t="str">
        <f>INDEX(Branch[Branch],MATCH(SOF[[#This Row],[Branch]],Branch[SortCode],0))</f>
        <v>Clonakilty</v>
      </c>
      <c r="V3705">
        <v>990712</v>
      </c>
      <c r="W3705" t="str">
        <f t="shared" si="62"/>
        <v>74712400</v>
      </c>
    </row>
    <row r="3706" spans="1:23" x14ac:dyDescent="0.55000000000000004">
      <c r="A3706" s="21" t="b">
        <f>SOF[[#This Row],[RepDate]]='Monthly-Individual-Data'!A3705</f>
        <v>0</v>
      </c>
      <c r="B3706" s="21">
        <v>44896</v>
      </c>
      <c r="C3706" t="s">
        <v>259</v>
      </c>
      <c r="D3706" t="s">
        <v>172</v>
      </c>
      <c r="E3706">
        <v>17</v>
      </c>
      <c r="F3706" t="str">
        <f>INDEX(Branch[Area],MATCH(SOF[[#This Row],[Branch]],Branch[SortCode],0))</f>
        <v>South &amp; East</v>
      </c>
      <c r="G3706" t="str">
        <f>INDEX(Branch[Branch],MATCH(SOF[[#This Row],[Branch]],Branch[SortCode],0))</f>
        <v>Clonakilty</v>
      </c>
      <c r="V3706">
        <v>990712</v>
      </c>
      <c r="W3706" t="str">
        <f t="shared" si="62"/>
        <v>74712400</v>
      </c>
    </row>
    <row r="3707" spans="1:23" x14ac:dyDescent="0.55000000000000004">
      <c r="A3707" s="21" t="b">
        <f>SOF[[#This Row],[RepDate]]='Monthly-Individual-Data'!A3706</f>
        <v>0</v>
      </c>
      <c r="B3707" s="21">
        <v>44896</v>
      </c>
      <c r="C3707" t="s">
        <v>259</v>
      </c>
      <c r="D3707" t="s">
        <v>175</v>
      </c>
      <c r="E3707">
        <v>63</v>
      </c>
      <c r="F3707" t="str">
        <f>INDEX(Branch[Area],MATCH(SOF[[#This Row],[Branch]],Branch[SortCode],0))</f>
        <v>South &amp; East</v>
      </c>
      <c r="G3707" t="str">
        <f>INDEX(Branch[Branch],MATCH(SOF[[#This Row],[Branch]],Branch[SortCode],0))</f>
        <v>Clonakilty</v>
      </c>
      <c r="V3707">
        <v>990712</v>
      </c>
      <c r="W3707" t="str">
        <f t="shared" si="62"/>
        <v>74712400</v>
      </c>
    </row>
    <row r="3708" spans="1:23" x14ac:dyDescent="0.55000000000000004">
      <c r="A3708" s="21" t="b">
        <f>SOF[[#This Row],[RepDate]]='Monthly-Individual-Data'!A3707</f>
        <v>0</v>
      </c>
      <c r="B3708" s="21">
        <v>44896</v>
      </c>
      <c r="C3708" t="s">
        <v>253</v>
      </c>
      <c r="D3708" t="s">
        <v>109</v>
      </c>
      <c r="E3708">
        <v>37</v>
      </c>
      <c r="F3708" t="str">
        <f>INDEX(Branch[Area],MATCH(SOF[[#This Row],[Branch]],Branch[SortCode],0))</f>
        <v>South &amp; East</v>
      </c>
      <c r="G3708" t="str">
        <f>INDEX(Branch[Branch],MATCH(SOF[[#This Row],[Branch]],Branch[SortCode],0))</f>
        <v>Mallow</v>
      </c>
      <c r="V3708">
        <v>990713</v>
      </c>
      <c r="W3708" t="str">
        <f t="shared" si="62"/>
        <v>68713460</v>
      </c>
    </row>
    <row r="3709" spans="1:23" x14ac:dyDescent="0.55000000000000004">
      <c r="A3709" s="21" t="b">
        <f>SOF[[#This Row],[RepDate]]='Monthly-Individual-Data'!A3708</f>
        <v>0</v>
      </c>
      <c r="B3709" s="21">
        <v>44896</v>
      </c>
      <c r="C3709" t="s">
        <v>253</v>
      </c>
      <c r="D3709" t="s">
        <v>169</v>
      </c>
      <c r="E3709">
        <v>76</v>
      </c>
      <c r="F3709" t="str">
        <f>INDEX(Branch[Area],MATCH(SOF[[#This Row],[Branch]],Branch[SortCode],0))</f>
        <v>South &amp; East</v>
      </c>
      <c r="G3709" t="str">
        <f>INDEX(Branch[Branch],MATCH(SOF[[#This Row],[Branch]],Branch[SortCode],0))</f>
        <v>Mallow</v>
      </c>
      <c r="V3709">
        <v>990713</v>
      </c>
      <c r="W3709" t="str">
        <f t="shared" si="62"/>
        <v>68713460</v>
      </c>
    </row>
    <row r="3710" spans="1:23" x14ac:dyDescent="0.55000000000000004">
      <c r="A3710" s="21" t="b">
        <f>SOF[[#This Row],[RepDate]]='Monthly-Individual-Data'!A3709</f>
        <v>0</v>
      </c>
      <c r="B3710" s="21">
        <v>44896</v>
      </c>
      <c r="C3710" t="s">
        <v>253</v>
      </c>
      <c r="D3710" t="s">
        <v>174</v>
      </c>
      <c r="E3710">
        <v>131</v>
      </c>
      <c r="F3710" t="str">
        <f>INDEX(Branch[Area],MATCH(SOF[[#This Row],[Branch]],Branch[SortCode],0))</f>
        <v>South &amp; East</v>
      </c>
      <c r="G3710" t="str">
        <f>INDEX(Branch[Branch],MATCH(SOF[[#This Row],[Branch]],Branch[SortCode],0))</f>
        <v>Mallow</v>
      </c>
      <c r="V3710">
        <v>990713</v>
      </c>
      <c r="W3710" t="str">
        <f t="shared" si="62"/>
        <v>68713460</v>
      </c>
    </row>
    <row r="3711" spans="1:23" x14ac:dyDescent="0.55000000000000004">
      <c r="A3711" s="21" t="b">
        <f>SOF[[#This Row],[RepDate]]='Monthly-Individual-Data'!A3710</f>
        <v>0</v>
      </c>
      <c r="B3711" s="21">
        <v>44896</v>
      </c>
      <c r="C3711" t="s">
        <v>258</v>
      </c>
      <c r="D3711" t="s">
        <v>109</v>
      </c>
      <c r="E3711">
        <v>40</v>
      </c>
      <c r="F3711" t="str">
        <f>INDEX(Branch[Area],MATCH(SOF[[#This Row],[Branch]],Branch[SortCode],0))</f>
        <v>South &amp; East</v>
      </c>
      <c r="G3711" t="str">
        <f>INDEX(Branch[Branch],MATCH(SOF[[#This Row],[Branch]],Branch[SortCode],0))</f>
        <v>Ballincollig</v>
      </c>
      <c r="V3711">
        <v>990715</v>
      </c>
      <c r="W3711" t="str">
        <f t="shared" si="62"/>
        <v>73715410</v>
      </c>
    </row>
    <row r="3712" spans="1:23" x14ac:dyDescent="0.55000000000000004">
      <c r="A3712" s="21" t="b">
        <f>SOF[[#This Row],[RepDate]]='Monthly-Individual-Data'!A3711</f>
        <v>0</v>
      </c>
      <c r="B3712" s="21">
        <v>44896</v>
      </c>
      <c r="C3712" t="s">
        <v>258</v>
      </c>
      <c r="D3712" t="s">
        <v>182</v>
      </c>
      <c r="E3712">
        <v>47</v>
      </c>
      <c r="F3712" t="str">
        <f>INDEX(Branch[Area],MATCH(SOF[[#This Row],[Branch]],Branch[SortCode],0))</f>
        <v>South &amp; East</v>
      </c>
      <c r="G3712" t="str">
        <f>INDEX(Branch[Branch],MATCH(SOF[[#This Row],[Branch]],Branch[SortCode],0))</f>
        <v>Ballincollig</v>
      </c>
      <c r="V3712">
        <v>990715</v>
      </c>
      <c r="W3712" t="str">
        <f t="shared" si="62"/>
        <v>73715410</v>
      </c>
    </row>
    <row r="3713" spans="1:23" x14ac:dyDescent="0.55000000000000004">
      <c r="A3713" s="21" t="b">
        <f>SOF[[#This Row],[RepDate]]='Monthly-Individual-Data'!A3712</f>
        <v>0</v>
      </c>
      <c r="B3713" s="21">
        <v>44896</v>
      </c>
      <c r="C3713" t="s">
        <v>248</v>
      </c>
      <c r="D3713" t="s">
        <v>109</v>
      </c>
      <c r="E3713">
        <v>107</v>
      </c>
      <c r="F3713" t="str">
        <f>INDEX(Branch[Area],MATCH(SOF[[#This Row],[Branch]],Branch[SortCode],0))</f>
        <v>South &amp; East</v>
      </c>
      <c r="G3713" t="str">
        <f>INDEX(Branch[Branch],MATCH(SOF[[#This Row],[Branch]],Branch[SortCode],0))</f>
        <v>Carrigaline</v>
      </c>
      <c r="V3713">
        <v>990716</v>
      </c>
      <c r="W3713" t="str">
        <f t="shared" si="62"/>
        <v>63716510</v>
      </c>
    </row>
    <row r="3714" spans="1:23" x14ac:dyDescent="0.55000000000000004">
      <c r="A3714" s="21" t="b">
        <f>SOF[[#This Row],[RepDate]]='Monthly-Individual-Data'!A3713</f>
        <v>0</v>
      </c>
      <c r="B3714" s="21">
        <v>44896</v>
      </c>
      <c r="C3714" t="s">
        <v>261</v>
      </c>
      <c r="D3714" t="s">
        <v>109</v>
      </c>
      <c r="E3714">
        <v>6</v>
      </c>
      <c r="F3714" t="str">
        <f>INDEX(Branch[Area],MATCH(SOF[[#This Row],[Branch]],Branch[SortCode],0))</f>
        <v>South &amp; East</v>
      </c>
      <c r="G3714" t="str">
        <f>INDEX(Branch[Branch],MATCH(SOF[[#This Row],[Branch]],Branch[SortCode],0))</f>
        <v>Skibbereen</v>
      </c>
      <c r="V3714">
        <v>990717</v>
      </c>
      <c r="W3714" t="str">
        <f t="shared" si="62"/>
        <v>76717380</v>
      </c>
    </row>
    <row r="3715" spans="1:23" x14ac:dyDescent="0.55000000000000004">
      <c r="A3715" s="21" t="b">
        <f>SOF[[#This Row],[RepDate]]='Monthly-Individual-Data'!A3714</f>
        <v>0</v>
      </c>
      <c r="B3715" s="21">
        <v>44896</v>
      </c>
      <c r="C3715" t="s">
        <v>261</v>
      </c>
      <c r="D3715" t="s">
        <v>168</v>
      </c>
      <c r="E3715">
        <v>56</v>
      </c>
      <c r="F3715" t="str">
        <f>INDEX(Branch[Area],MATCH(SOF[[#This Row],[Branch]],Branch[SortCode],0))</f>
        <v>South &amp; East</v>
      </c>
      <c r="G3715" t="str">
        <f>INDEX(Branch[Branch],MATCH(SOF[[#This Row],[Branch]],Branch[SortCode],0))</f>
        <v>Skibbereen</v>
      </c>
      <c r="V3715">
        <v>990717</v>
      </c>
      <c r="W3715" t="str">
        <f t="shared" ref="W3715:W3733" si="63">VLOOKUP(V3715,R:S,2,0)</f>
        <v>76717380</v>
      </c>
    </row>
    <row r="3716" spans="1:23" x14ac:dyDescent="0.55000000000000004">
      <c r="A3716" s="21" t="b">
        <f>SOF[[#This Row],[RepDate]]='Monthly-Individual-Data'!A3715</f>
        <v>0</v>
      </c>
      <c r="B3716" s="21">
        <v>44896</v>
      </c>
      <c r="C3716" t="s">
        <v>261</v>
      </c>
      <c r="D3716" t="s">
        <v>169</v>
      </c>
      <c r="E3716">
        <v>52</v>
      </c>
      <c r="F3716" t="str">
        <f>INDEX(Branch[Area],MATCH(SOF[[#This Row],[Branch]],Branch[SortCode],0))</f>
        <v>South &amp; East</v>
      </c>
      <c r="G3716" t="str">
        <f>INDEX(Branch[Branch],MATCH(SOF[[#This Row],[Branch]],Branch[SortCode],0))</f>
        <v>Skibbereen</v>
      </c>
      <c r="V3716">
        <v>990717</v>
      </c>
      <c r="W3716" t="str">
        <f t="shared" si="63"/>
        <v>76717380</v>
      </c>
    </row>
    <row r="3717" spans="1:23" x14ac:dyDescent="0.55000000000000004">
      <c r="A3717" s="21" t="b">
        <f>SOF[[#This Row],[RepDate]]='Monthly-Individual-Data'!A3716</f>
        <v>0</v>
      </c>
      <c r="B3717" s="21">
        <v>44896</v>
      </c>
      <c r="C3717" t="s">
        <v>261</v>
      </c>
      <c r="D3717" t="s">
        <v>172</v>
      </c>
      <c r="E3717">
        <v>53</v>
      </c>
      <c r="F3717" t="str">
        <f>INDEX(Branch[Area],MATCH(SOF[[#This Row],[Branch]],Branch[SortCode],0))</f>
        <v>South &amp; East</v>
      </c>
      <c r="G3717" t="str">
        <f>INDEX(Branch[Branch],MATCH(SOF[[#This Row],[Branch]],Branch[SortCode],0))</f>
        <v>Skibbereen</v>
      </c>
      <c r="V3717">
        <v>990717</v>
      </c>
      <c r="W3717" t="str">
        <f t="shared" si="63"/>
        <v>76717380</v>
      </c>
    </row>
    <row r="3718" spans="1:23" x14ac:dyDescent="0.55000000000000004">
      <c r="A3718" s="21" t="b">
        <f>SOF[[#This Row],[RepDate]]='Monthly-Individual-Data'!A3717</f>
        <v>0</v>
      </c>
      <c r="B3718" s="21">
        <v>44896</v>
      </c>
      <c r="C3718" t="s">
        <v>261</v>
      </c>
      <c r="D3718" t="s">
        <v>175</v>
      </c>
      <c r="E3718">
        <v>80</v>
      </c>
      <c r="F3718" t="str">
        <f>INDEX(Branch[Area],MATCH(SOF[[#This Row],[Branch]],Branch[SortCode],0))</f>
        <v>South &amp; East</v>
      </c>
      <c r="G3718" t="str">
        <f>INDEX(Branch[Branch],MATCH(SOF[[#This Row],[Branch]],Branch[SortCode],0))</f>
        <v>Skibbereen</v>
      </c>
      <c r="V3718">
        <v>990717</v>
      </c>
      <c r="W3718" t="str">
        <f t="shared" si="63"/>
        <v>76717380</v>
      </c>
    </row>
    <row r="3719" spans="1:23" x14ac:dyDescent="0.55000000000000004">
      <c r="A3719" s="21" t="b">
        <f>SOF[[#This Row],[RepDate]]='Monthly-Individual-Data'!A3718</f>
        <v>0</v>
      </c>
      <c r="B3719" s="21">
        <v>44896</v>
      </c>
      <c r="C3719" t="s">
        <v>260</v>
      </c>
      <c r="D3719" t="s">
        <v>109</v>
      </c>
      <c r="E3719">
        <v>101</v>
      </c>
      <c r="F3719" t="str">
        <f>INDEX(Branch[Area],MATCH(SOF[[#This Row],[Branch]],Branch[SortCode],0))</f>
        <v>South &amp; East</v>
      </c>
      <c r="G3719" t="str">
        <f>INDEX(Branch[Branch],MATCH(SOF[[#This Row],[Branch]],Branch[SortCode],0))</f>
        <v>Bandon</v>
      </c>
      <c r="V3719">
        <v>990719</v>
      </c>
      <c r="W3719" t="str">
        <f t="shared" si="63"/>
        <v>75719390</v>
      </c>
    </row>
    <row r="3720" spans="1:23" x14ac:dyDescent="0.55000000000000004">
      <c r="A3720" s="21" t="b">
        <f>SOF[[#This Row],[RepDate]]='Monthly-Individual-Data'!A3719</f>
        <v>0</v>
      </c>
      <c r="B3720" s="21">
        <v>44896</v>
      </c>
      <c r="C3720" t="s">
        <v>260</v>
      </c>
      <c r="D3720" t="s">
        <v>168</v>
      </c>
      <c r="E3720">
        <v>62</v>
      </c>
      <c r="F3720" t="str">
        <f>INDEX(Branch[Area],MATCH(SOF[[#This Row],[Branch]],Branch[SortCode],0))</f>
        <v>South &amp; East</v>
      </c>
      <c r="G3720" t="str">
        <f>INDEX(Branch[Branch],MATCH(SOF[[#This Row],[Branch]],Branch[SortCode],0))</f>
        <v>Bandon</v>
      </c>
      <c r="V3720">
        <v>990719</v>
      </c>
      <c r="W3720" t="str">
        <f t="shared" si="63"/>
        <v>75719390</v>
      </c>
    </row>
    <row r="3721" spans="1:23" x14ac:dyDescent="0.55000000000000004">
      <c r="A3721" s="21" t="b">
        <f>SOF[[#This Row],[RepDate]]='Monthly-Individual-Data'!A3720</f>
        <v>0</v>
      </c>
      <c r="B3721" s="21">
        <v>44896</v>
      </c>
      <c r="C3721" t="s">
        <v>260</v>
      </c>
      <c r="D3721" t="s">
        <v>169</v>
      </c>
      <c r="E3721">
        <v>109</v>
      </c>
      <c r="F3721" t="str">
        <f>INDEX(Branch[Area],MATCH(SOF[[#This Row],[Branch]],Branch[SortCode],0))</f>
        <v>South &amp; East</v>
      </c>
      <c r="G3721" t="str">
        <f>INDEX(Branch[Branch],MATCH(SOF[[#This Row],[Branch]],Branch[SortCode],0))</f>
        <v>Bandon</v>
      </c>
      <c r="V3721">
        <v>990719</v>
      </c>
      <c r="W3721" t="str">
        <f t="shared" si="63"/>
        <v>75719390</v>
      </c>
    </row>
    <row r="3722" spans="1:23" x14ac:dyDescent="0.55000000000000004">
      <c r="A3722" s="21" t="b">
        <f>SOF[[#This Row],[RepDate]]='Monthly-Individual-Data'!A3721</f>
        <v>0</v>
      </c>
      <c r="B3722" s="21">
        <v>44896</v>
      </c>
      <c r="C3722" t="s">
        <v>260</v>
      </c>
      <c r="D3722" t="s">
        <v>174</v>
      </c>
      <c r="E3722">
        <v>101</v>
      </c>
      <c r="F3722" t="str">
        <f>INDEX(Branch[Area],MATCH(SOF[[#This Row],[Branch]],Branch[SortCode],0))</f>
        <v>South &amp; East</v>
      </c>
      <c r="G3722" t="str">
        <f>INDEX(Branch[Branch],MATCH(SOF[[#This Row],[Branch]],Branch[SortCode],0))</f>
        <v>Bandon</v>
      </c>
      <c r="V3722">
        <v>990719</v>
      </c>
      <c r="W3722" t="str">
        <f t="shared" si="63"/>
        <v>75719390</v>
      </c>
    </row>
    <row r="3723" spans="1:23" x14ac:dyDescent="0.55000000000000004">
      <c r="A3723" s="21" t="b">
        <f>SOF[[#This Row],[RepDate]]='Monthly-Individual-Data'!A3722</f>
        <v>0</v>
      </c>
      <c r="B3723" s="21">
        <v>44896</v>
      </c>
      <c r="C3723" t="s">
        <v>260</v>
      </c>
      <c r="D3723" t="s">
        <v>175</v>
      </c>
      <c r="E3723">
        <v>84</v>
      </c>
      <c r="F3723" t="str">
        <f>INDEX(Branch[Area],MATCH(SOF[[#This Row],[Branch]],Branch[SortCode],0))</f>
        <v>South &amp; East</v>
      </c>
      <c r="G3723" t="str">
        <f>INDEX(Branch[Branch],MATCH(SOF[[#This Row],[Branch]],Branch[SortCode],0))</f>
        <v>Bandon</v>
      </c>
      <c r="V3723">
        <v>990719</v>
      </c>
      <c r="W3723" t="str">
        <f t="shared" si="63"/>
        <v>75719390</v>
      </c>
    </row>
    <row r="3724" spans="1:23" x14ac:dyDescent="0.55000000000000004">
      <c r="A3724" s="21" t="b">
        <f>SOF[[#This Row],[RepDate]]='Monthly-Individual-Data'!A3723</f>
        <v>0</v>
      </c>
      <c r="B3724" s="21">
        <v>44896</v>
      </c>
      <c r="C3724" t="s">
        <v>260</v>
      </c>
      <c r="D3724" t="s">
        <v>182</v>
      </c>
      <c r="E3724">
        <v>20</v>
      </c>
      <c r="F3724" t="str">
        <f>INDEX(Branch[Area],MATCH(SOF[[#This Row],[Branch]],Branch[SortCode],0))</f>
        <v>South &amp; East</v>
      </c>
      <c r="G3724" t="str">
        <f>INDEX(Branch[Branch],MATCH(SOF[[#This Row],[Branch]],Branch[SortCode],0))</f>
        <v>Bandon</v>
      </c>
      <c r="V3724">
        <v>990719</v>
      </c>
      <c r="W3724" t="str">
        <f t="shared" si="63"/>
        <v>75719390</v>
      </c>
    </row>
    <row r="3725" spans="1:23" x14ac:dyDescent="0.55000000000000004">
      <c r="A3725" s="21" t="b">
        <f>SOF[[#This Row],[RepDate]]='Monthly-Individual-Data'!A3724</f>
        <v>0</v>
      </c>
      <c r="B3725" s="21">
        <v>44896</v>
      </c>
      <c r="C3725" t="s">
        <v>245</v>
      </c>
      <c r="D3725" t="s">
        <v>109</v>
      </c>
      <c r="E3725">
        <v>152</v>
      </c>
      <c r="F3725" t="str">
        <f>INDEX(Branch[Area],MATCH(SOF[[#This Row],[Branch]],Branch[SortCode],0))</f>
        <v>South &amp; East</v>
      </c>
      <c r="G3725" t="str">
        <f>INDEX(Branch[Branch],MATCH(SOF[[#This Row],[Branch]],Branch[SortCode],0))</f>
        <v>Killarney</v>
      </c>
      <c r="V3725">
        <v>990720</v>
      </c>
      <c r="W3725" t="str">
        <f t="shared" si="63"/>
        <v>60720540</v>
      </c>
    </row>
    <row r="3726" spans="1:23" x14ac:dyDescent="0.55000000000000004">
      <c r="A3726" s="21" t="b">
        <f>SOF[[#This Row],[RepDate]]='Monthly-Individual-Data'!A3725</f>
        <v>0</v>
      </c>
      <c r="B3726" s="21">
        <v>44896</v>
      </c>
      <c r="C3726" t="s">
        <v>236</v>
      </c>
      <c r="D3726" t="s">
        <v>109</v>
      </c>
      <c r="E3726">
        <v>90</v>
      </c>
      <c r="F3726" t="str">
        <f>INDEX(Branch[Area],MATCH(SOF[[#This Row],[Branch]],Branch[SortCode],0))</f>
        <v>South &amp; East</v>
      </c>
      <c r="G3726" t="str">
        <f>INDEX(Branch[Branch],MATCH(SOF[[#This Row],[Branch]],Branch[SortCode],0))</f>
        <v>Nenagh</v>
      </c>
      <c r="V3726">
        <v>990734</v>
      </c>
      <c r="W3726" t="str">
        <f t="shared" si="63"/>
        <v>51734630</v>
      </c>
    </row>
    <row r="3727" spans="1:23" x14ac:dyDescent="0.55000000000000004">
      <c r="A3727" s="21" t="b">
        <f>SOF[[#This Row],[RepDate]]='Monthly-Individual-Data'!A3726</f>
        <v>0</v>
      </c>
      <c r="B3727" s="21">
        <v>44896</v>
      </c>
      <c r="C3727" t="s">
        <v>257</v>
      </c>
      <c r="D3727" t="s">
        <v>109</v>
      </c>
      <c r="E3727">
        <v>141</v>
      </c>
      <c r="F3727" t="str">
        <f>INDEX(Branch[Area],MATCH(SOF[[#This Row],[Branch]],Branch[SortCode],0))</f>
        <v>South &amp; East</v>
      </c>
      <c r="G3727" t="str">
        <f>INDEX(Branch[Branch],MATCH(SOF[[#This Row],[Branch]],Branch[SortCode],0))</f>
        <v>Macroom</v>
      </c>
      <c r="V3727">
        <v>990735</v>
      </c>
      <c r="W3727" t="str">
        <f t="shared" si="63"/>
        <v>72735420</v>
      </c>
    </row>
    <row r="3728" spans="1:23" x14ac:dyDescent="0.55000000000000004">
      <c r="A3728" s="21" t="b">
        <f>SOF[[#This Row],[RepDate]]='Monthly-Individual-Data'!A3727</f>
        <v>0</v>
      </c>
      <c r="B3728" s="21">
        <v>44896</v>
      </c>
      <c r="C3728" t="s">
        <v>257</v>
      </c>
      <c r="D3728" t="s">
        <v>168</v>
      </c>
      <c r="E3728">
        <v>17</v>
      </c>
      <c r="F3728" t="str">
        <f>INDEX(Branch[Area],MATCH(SOF[[#This Row],[Branch]],Branch[SortCode],0))</f>
        <v>South &amp; East</v>
      </c>
      <c r="G3728" t="str">
        <f>INDEX(Branch[Branch],MATCH(SOF[[#This Row],[Branch]],Branch[SortCode],0))</f>
        <v>Macroom</v>
      </c>
      <c r="V3728">
        <v>990735</v>
      </c>
      <c r="W3728" t="str">
        <f t="shared" si="63"/>
        <v>72735420</v>
      </c>
    </row>
    <row r="3729" spans="1:23" x14ac:dyDescent="0.55000000000000004">
      <c r="A3729" s="21" t="b">
        <f>SOF[[#This Row],[RepDate]]='Monthly-Individual-Data'!A3728</f>
        <v>0</v>
      </c>
      <c r="B3729" s="21">
        <v>44896</v>
      </c>
      <c r="C3729" t="s">
        <v>257</v>
      </c>
      <c r="D3729" t="s">
        <v>174</v>
      </c>
      <c r="E3729">
        <v>120</v>
      </c>
      <c r="F3729" t="str">
        <f>INDEX(Branch[Area],MATCH(SOF[[#This Row],[Branch]],Branch[SortCode],0))</f>
        <v>South &amp; East</v>
      </c>
      <c r="G3729" t="str">
        <f>INDEX(Branch[Branch],MATCH(SOF[[#This Row],[Branch]],Branch[SortCode],0))</f>
        <v>Macroom</v>
      </c>
      <c r="V3729">
        <v>990735</v>
      </c>
      <c r="W3729" t="str">
        <f t="shared" si="63"/>
        <v>72735420</v>
      </c>
    </row>
    <row r="3730" spans="1:23" x14ac:dyDescent="0.55000000000000004">
      <c r="A3730" s="21" t="b">
        <f>SOF[[#This Row],[RepDate]]='Monthly-Individual-Data'!A3729</f>
        <v>0</v>
      </c>
      <c r="B3730" s="21">
        <v>44896</v>
      </c>
      <c r="C3730" t="s">
        <v>257</v>
      </c>
      <c r="D3730" t="s">
        <v>175</v>
      </c>
      <c r="E3730">
        <v>58</v>
      </c>
      <c r="F3730" t="str">
        <f>INDEX(Branch[Area],MATCH(SOF[[#This Row],[Branch]],Branch[SortCode],0))</f>
        <v>South &amp; East</v>
      </c>
      <c r="G3730" t="str">
        <f>INDEX(Branch[Branch],MATCH(SOF[[#This Row],[Branch]],Branch[SortCode],0))</f>
        <v>Macroom</v>
      </c>
      <c r="V3730">
        <v>990735</v>
      </c>
      <c r="W3730" t="str">
        <f t="shared" si="63"/>
        <v>72735420</v>
      </c>
    </row>
    <row r="3731" spans="1:23" x14ac:dyDescent="0.55000000000000004">
      <c r="A3731" s="21" t="b">
        <f>SOF[[#This Row],[RepDate]]='Monthly-Individual-Data'!A3730</f>
        <v>0</v>
      </c>
      <c r="B3731" s="21">
        <v>44896</v>
      </c>
      <c r="C3731" t="s">
        <v>249</v>
      </c>
      <c r="D3731" t="s">
        <v>109</v>
      </c>
      <c r="E3731">
        <v>50</v>
      </c>
      <c r="F3731" t="str">
        <f>INDEX(Branch[Area],MATCH(SOF[[#This Row],[Branch]],Branch[SortCode],0))</f>
        <v>South &amp; East</v>
      </c>
      <c r="G3731" t="str">
        <f>INDEX(Branch[Branch],MATCH(SOF[[#This Row],[Branch]],Branch[SortCode],0))</f>
        <v>Mitchelstown</v>
      </c>
      <c r="V3731">
        <v>990736</v>
      </c>
      <c r="W3731" t="str">
        <f t="shared" si="63"/>
        <v>64736500</v>
      </c>
    </row>
    <row r="3732" spans="1:23" x14ac:dyDescent="0.55000000000000004">
      <c r="A3732" s="21" t="b">
        <f>SOF[[#This Row],[RepDate]]='Monthly-Individual-Data'!A3731</f>
        <v>0</v>
      </c>
      <c r="B3732" s="21">
        <v>44896</v>
      </c>
      <c r="C3732" t="s">
        <v>249</v>
      </c>
      <c r="D3732" t="s">
        <v>168</v>
      </c>
      <c r="E3732">
        <v>146</v>
      </c>
      <c r="F3732" t="str">
        <f>INDEX(Branch[Area],MATCH(SOF[[#This Row],[Branch]],Branch[SortCode],0))</f>
        <v>South &amp; East</v>
      </c>
      <c r="G3732" t="str">
        <f>INDEX(Branch[Branch],MATCH(SOF[[#This Row],[Branch]],Branch[SortCode],0))</f>
        <v>Mitchelstown</v>
      </c>
      <c r="V3732">
        <v>990736</v>
      </c>
      <c r="W3732" t="str">
        <f t="shared" si="63"/>
        <v>64736500</v>
      </c>
    </row>
    <row r="3733" spans="1:23" x14ac:dyDescent="0.55000000000000004">
      <c r="A3733" s="21" t="b">
        <f>SOF[[#This Row],[RepDate]]='Monthly-Individual-Data'!A3732</f>
        <v>0</v>
      </c>
      <c r="B3733" s="21">
        <v>44896</v>
      </c>
      <c r="C3733" t="s">
        <v>249</v>
      </c>
      <c r="D3733" t="s">
        <v>169</v>
      </c>
      <c r="E3733">
        <v>30</v>
      </c>
      <c r="F3733" t="str">
        <f>INDEX(Branch[Area],MATCH(SOF[[#This Row],[Branch]],Branch[SortCode],0))</f>
        <v>South &amp; East</v>
      </c>
      <c r="G3733" t="str">
        <f>INDEX(Branch[Branch],MATCH(SOF[[#This Row],[Branch]],Branch[SortCode],0))</f>
        <v>Mitchelstown</v>
      </c>
      <c r="V3733">
        <v>990736</v>
      </c>
      <c r="W3733" t="str">
        <f t="shared" si="63"/>
        <v>64736500</v>
      </c>
    </row>
    <row r="3734" spans="1:23" x14ac:dyDescent="0.55000000000000004">
      <c r="B3734" s="21"/>
      <c r="E3734">
        <f>SUBTOTAL(109,SOF[Trans])</f>
        <v>301896</v>
      </c>
    </row>
  </sheetData>
  <conditionalFormatting sqref="S1:S1048576">
    <cfRule type="duplicateValues" dxfId="15" priority="1"/>
  </conditionalFormatting>
  <pageMargins left="0.7" right="0.7" top="0.75" bottom="0.75" header="0.3" footer="0.3"/>
  <pageSetup orientation="portrait" r:id="rId1"/>
  <tableParts count="4">
    <tablePart r:id="rId2"/>
    <tablePart r:id="rId3"/>
    <tablePart r:id="rId4"/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>
    <tabColor rgb="FF00B050"/>
    <pageSetUpPr fitToPage="1"/>
  </sheetPr>
  <dimension ref="A1:AI107"/>
  <sheetViews>
    <sheetView showGridLines="0" zoomScale="85" zoomScaleNormal="85" workbookViewId="0">
      <selection activeCell="AA9" sqref="Y9:AA9"/>
    </sheetView>
  </sheetViews>
  <sheetFormatPr defaultRowHeight="14.4" x14ac:dyDescent="0.55000000000000004"/>
  <cols>
    <col min="1" max="1" width="20.47265625" customWidth="1"/>
    <col min="2" max="3" width="12.47265625" customWidth="1"/>
    <col min="4" max="4" width="26" customWidth="1"/>
    <col min="5" max="5" width="9.7890625" style="87" bestFit="1" customWidth="1"/>
    <col min="6" max="6" width="20.47265625" bestFit="1" customWidth="1"/>
    <col min="7" max="7" width="13.47265625" bestFit="1" customWidth="1"/>
    <col min="8" max="8" width="8.47265625" bestFit="1" customWidth="1"/>
    <col min="9" max="9" width="21.26171875" bestFit="1" customWidth="1"/>
    <col min="10" max="10" width="12.1015625" bestFit="1" customWidth="1"/>
    <col min="11" max="11" width="19.47265625" bestFit="1" customWidth="1"/>
    <col min="12" max="12" width="11.47265625" bestFit="1" customWidth="1"/>
    <col min="13" max="13" width="21.26171875" bestFit="1" customWidth="1"/>
    <col min="14" max="14" width="28.7890625" bestFit="1" customWidth="1"/>
    <col min="15" max="15" width="20.26171875" bestFit="1" customWidth="1"/>
    <col min="16" max="16" width="13.15625" bestFit="1" customWidth="1"/>
    <col min="17" max="17" width="18.47265625" bestFit="1" customWidth="1"/>
    <col min="18" max="18" width="12.15625" bestFit="1" customWidth="1"/>
    <col min="19" max="19" width="19.26171875" bestFit="1" customWidth="1"/>
    <col min="20" max="20" width="12.7890625" bestFit="1" customWidth="1"/>
    <col min="21" max="21" width="24.5234375" bestFit="1" customWidth="1"/>
    <col min="22" max="22" width="17.89453125" bestFit="1" customWidth="1"/>
    <col min="23" max="24" width="17.47265625" bestFit="1" customWidth="1"/>
    <col min="25" max="25" width="8.3671875" style="87" bestFit="1" customWidth="1"/>
    <col min="26" max="26" width="20.47265625" style="87" bestFit="1" customWidth="1"/>
    <col min="27" max="27" width="11.1015625" style="87" customWidth="1"/>
    <col min="28" max="28" width="10.1015625" style="87" customWidth="1"/>
    <col min="29" max="29" width="12.734375" customWidth="1"/>
    <col min="30" max="30" width="10.47265625" bestFit="1" customWidth="1"/>
    <col min="31" max="31" width="10" customWidth="1"/>
    <col min="32" max="32" width="2.734375" customWidth="1"/>
    <col min="33" max="33" width="21.47265625" customWidth="1"/>
  </cols>
  <sheetData>
    <row r="1" spans="1:33" x14ac:dyDescent="0.55000000000000004">
      <c r="A1" s="48">
        <v>3</v>
      </c>
    </row>
    <row r="2" spans="1:33" ht="20.399999999999999" x14ac:dyDescent="0.75">
      <c r="A2" s="23">
        <f>VLOOKUP(A1,Table2[#All],2,0)</f>
        <v>44621</v>
      </c>
      <c r="B2" s="22" t="s">
        <v>111</v>
      </c>
      <c r="C2" s="22"/>
      <c r="D2" s="22"/>
      <c r="E2" s="94"/>
      <c r="F2" s="2"/>
      <c r="G2" s="2"/>
      <c r="H2" s="2"/>
    </row>
    <row r="3" spans="1:33" ht="20.399999999999999" x14ac:dyDescent="0.75">
      <c r="A3" s="20"/>
      <c r="B3" s="20"/>
      <c r="C3" s="20"/>
      <c r="D3" s="20"/>
      <c r="E3" s="95"/>
      <c r="F3" t="s">
        <v>109</v>
      </c>
      <c r="G3" t="s">
        <v>168</v>
      </c>
      <c r="H3" t="s">
        <v>169</v>
      </c>
      <c r="I3" t="s">
        <v>170</v>
      </c>
      <c r="J3" t="s">
        <v>171</v>
      </c>
      <c r="K3" t="s">
        <v>172</v>
      </c>
      <c r="L3" t="s">
        <v>173</v>
      </c>
      <c r="M3" t="s">
        <v>174</v>
      </c>
      <c r="N3" t="s">
        <v>175</v>
      </c>
      <c r="O3" t="s">
        <v>176</v>
      </c>
      <c r="P3" t="s">
        <v>177</v>
      </c>
      <c r="Q3" s="2" t="s">
        <v>178</v>
      </c>
      <c r="R3" s="2" t="s">
        <v>179</v>
      </c>
      <c r="S3" s="2" t="s">
        <v>180</v>
      </c>
      <c r="T3" s="2" t="s">
        <v>181</v>
      </c>
      <c r="U3" s="2" t="s">
        <v>182</v>
      </c>
      <c r="V3" s="2" t="s">
        <v>183</v>
      </c>
      <c r="W3" s="2" t="s">
        <v>184</v>
      </c>
      <c r="X3" s="2" t="s">
        <v>185</v>
      </c>
      <c r="Y3" s="97"/>
    </row>
    <row r="4" spans="1:33" ht="20.399999999999999" x14ac:dyDescent="0.75">
      <c r="A4" s="20"/>
      <c r="B4" s="20"/>
      <c r="C4" s="20"/>
      <c r="D4" s="20"/>
      <c r="E4" s="95"/>
      <c r="F4" s="2"/>
      <c r="G4" s="127" t="s">
        <v>103</v>
      </c>
      <c r="H4" s="127"/>
      <c r="I4" s="127"/>
      <c r="J4" s="127"/>
      <c r="K4" s="127"/>
      <c r="L4" s="127"/>
      <c r="M4" s="127"/>
      <c r="N4" s="127"/>
      <c r="O4" s="127"/>
      <c r="P4" s="127"/>
      <c r="Q4" s="127"/>
      <c r="R4" s="127"/>
      <c r="S4" s="127"/>
      <c r="T4" s="127"/>
      <c r="U4" s="127"/>
      <c r="V4" s="127"/>
      <c r="W4" s="127"/>
      <c r="X4" s="127"/>
    </row>
    <row r="5" spans="1:33" ht="45" customHeight="1" x14ac:dyDescent="0.55000000000000004">
      <c r="A5" s="5" t="s">
        <v>60</v>
      </c>
      <c r="B5" s="1" t="s">
        <v>1</v>
      </c>
      <c r="C5" s="4" t="s">
        <v>0</v>
      </c>
      <c r="D5" s="125" t="s">
        <v>67</v>
      </c>
      <c r="E5" s="125" t="s">
        <v>65</v>
      </c>
      <c r="F5" s="125" t="s">
        <v>86</v>
      </c>
      <c r="G5" s="125" t="s">
        <v>87</v>
      </c>
      <c r="H5" s="125" t="s">
        <v>88</v>
      </c>
      <c r="I5" s="125" t="s">
        <v>89</v>
      </c>
      <c r="J5" s="125" t="s">
        <v>90</v>
      </c>
      <c r="K5" s="125" t="s">
        <v>91</v>
      </c>
      <c r="L5" s="125" t="s">
        <v>92</v>
      </c>
      <c r="M5" s="125" t="s">
        <v>93</v>
      </c>
      <c r="N5" s="125" t="s">
        <v>94</v>
      </c>
      <c r="O5" s="125" t="s">
        <v>95</v>
      </c>
      <c r="P5" s="125" t="s">
        <v>96</v>
      </c>
      <c r="Q5" s="125" t="s">
        <v>97</v>
      </c>
      <c r="R5" s="125" t="s">
        <v>104</v>
      </c>
      <c r="S5" s="125" t="s">
        <v>98</v>
      </c>
      <c r="T5" s="125" t="s">
        <v>99</v>
      </c>
      <c r="U5" s="125" t="s">
        <v>100</v>
      </c>
      <c r="V5" s="125" t="s">
        <v>101</v>
      </c>
      <c r="W5" s="125" t="s">
        <v>102</v>
      </c>
      <c r="X5" s="65" t="s">
        <v>143</v>
      </c>
      <c r="Y5" s="65" t="str">
        <f>E5</f>
        <v>% DOF option selected</v>
      </c>
      <c r="Z5" s="65" t="str">
        <f>L5</f>
        <v>Source not disclosed</v>
      </c>
      <c r="AA5" s="65" t="s">
        <v>148</v>
      </c>
      <c r="AB5" s="65" t="str">
        <f>Y5</f>
        <v>% DOF option selected</v>
      </c>
      <c r="AC5" s="65" t="str">
        <f>Z5</f>
        <v>Source not disclosed</v>
      </c>
      <c r="AD5" s="65" t="str">
        <f>AA5</f>
        <v>All the other SOFs</v>
      </c>
    </row>
    <row r="6" spans="1:33" ht="15" hidden="1" customHeight="1" x14ac:dyDescent="0.55000000000000004">
      <c r="A6" s="8" t="s">
        <v>59</v>
      </c>
      <c r="B6" s="8"/>
      <c r="C6" s="3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86"/>
      <c r="AC6" s="87"/>
      <c r="AD6" s="87"/>
    </row>
    <row r="7" spans="1:33" ht="15" customHeight="1" x14ac:dyDescent="0.55000000000000004">
      <c r="A7" s="128" t="s">
        <v>64</v>
      </c>
      <c r="B7" s="13">
        <v>1.2</v>
      </c>
      <c r="C7" s="9" t="s">
        <v>58</v>
      </c>
      <c r="D7" s="89">
        <f>SUMIFS(SOF[Trans],SOF[RepDate],$A$2,SOF[Region],$C7)</f>
        <v>8832</v>
      </c>
      <c r="E7" s="96">
        <f>SUMIFS(SOF[Trans],SOF[RepDate],$A$2,SOF[Region],$C7,SOF[Type_],F$3)/$D7</f>
        <v>0.18036684782608695</v>
      </c>
      <c r="F7" s="29">
        <f>SUMIFS(SOF[Trans],SOF[RepDate],$A$2,SOF[Region],$C7,SOF[Type_],G$3)/$D7</f>
        <v>9.3636775362318847E-2</v>
      </c>
      <c r="G7" s="29">
        <f>SUMIFS(SOF[Trans],SOF[RepDate],$A$2,SOF[Region],$C7,SOF[Type_],H$3)/$D7</f>
        <v>0.15194746376811594</v>
      </c>
      <c r="H7" s="29">
        <f>SUMIFS(SOF[Trans],SOF[RepDate],$A$2,SOF[Region],$C7,SOF[Type_],I$3)/$D7</f>
        <v>4.5403079710144928E-2</v>
      </c>
      <c r="I7" s="29">
        <f>SUMIFS(SOF[Trans],SOF[RepDate],$A$2,SOF[Region],$C7,SOF[Type_],J$3)/$D7</f>
        <v>0.10326086956521739</v>
      </c>
      <c r="J7" s="29">
        <f>SUMIFS(SOF[Trans],SOF[RepDate],$A$2,SOF[Region],$C7,SOF[Type_],K$3)/$D7</f>
        <v>3.4193840579710144E-2</v>
      </c>
      <c r="K7" s="29">
        <f>SUMIFS(SOF[Trans],SOF[RepDate],$A$2,SOF[Region],$C7,SOF[Type_],L$3)/$D7</f>
        <v>0</v>
      </c>
      <c r="L7" s="29">
        <f>SUMIFS(SOF[Trans],SOF[RepDate],$A$2,SOF[Region],$C7,SOF[Type_],M$3)/$D7</f>
        <v>0.12115036231884058</v>
      </c>
      <c r="M7" s="29">
        <f>SUMIFS(SOF[Trans],SOF[RepDate],$A$2,SOF[Region],$C7,SOF[Type_],N$3)/$D7</f>
        <v>6.3066123188405793E-2</v>
      </c>
      <c r="N7" s="29">
        <f>SUMIFS(SOF[Trans],SOF[RepDate],$A$2,SOF[Region],$C7,SOF[Type_],O$3)/$D7</f>
        <v>8.265398550724638E-3</v>
      </c>
      <c r="O7" s="29">
        <f>SUMIFS(SOF[Trans],SOF[RepDate],$A$2,SOF[Region],$C7,SOF[Type_],P$3)/$D7</f>
        <v>1.3926630434782608E-2</v>
      </c>
      <c r="P7" s="29">
        <f>SUMIFS(SOF[Trans],SOF[RepDate],$A$2,SOF[Region],$C7,SOF[Type_],Q$3)/$D7</f>
        <v>0</v>
      </c>
      <c r="Q7" s="29">
        <f>SUMIFS(SOF[Trans],SOF[RepDate],$A$2,SOF[Region],$C7,SOF[Type_],R$3)/$D7</f>
        <v>3.192934782608696E-2</v>
      </c>
      <c r="R7" s="29">
        <f>SUMIFS(SOF[Trans],SOF[RepDate],$A$2,SOF[Region],$C7,SOF[Type_],S$3)/$D7</f>
        <v>1.5398550724637682E-2</v>
      </c>
      <c r="S7" s="29">
        <f>SUMIFS(SOF[Trans],SOF[RepDate],$A$2,SOF[Region],$C7,SOF[Type_],T$3)/$D7</f>
        <v>2.1059782608695652E-2</v>
      </c>
      <c r="T7" s="29">
        <f>SUMIFS(SOF[Trans],SOF[RepDate],$A$2,SOF[Region],$C7,SOF[Type_],U$3)/$D7</f>
        <v>3.2948369565217392E-2</v>
      </c>
      <c r="U7" s="29">
        <f>SUMIFS(SOF[Trans],SOF[RepDate],$A$2,SOF[Region],$C7,SOF[Type_],V$3)/$D7</f>
        <v>5.1403985507246376E-2</v>
      </c>
      <c r="V7" s="29">
        <f>SUMIFS(SOF[Trans],SOF[RepDate],$A$2,SOF[Region],$C7,SOF[Type_],W$3)/$D7</f>
        <v>1.0416666666666666E-2</v>
      </c>
      <c r="W7" s="29">
        <f>SUMIFS(SOF[Trans],SOF[RepDate],$A$2,SOF[Region],$C7,SOF[Type_],X$3)/$D7</f>
        <v>2.1625905797101448E-2</v>
      </c>
      <c r="X7" s="29">
        <f>D7/$D$10</f>
        <v>0.34432748538011698</v>
      </c>
      <c r="Y7" s="98">
        <f>E7</f>
        <v>0.18036684782608695</v>
      </c>
      <c r="Z7" s="98">
        <f>L7</f>
        <v>0.12115036231884058</v>
      </c>
      <c r="AA7" s="98">
        <f>SUM(E7:W7)-Y7-Z7</f>
        <v>0.69848278985507239</v>
      </c>
      <c r="AB7" s="49">
        <f>D7*Y7</f>
        <v>1593</v>
      </c>
      <c r="AC7" s="49">
        <f>Z7*D7</f>
        <v>1070</v>
      </c>
      <c r="AD7" s="49">
        <f>AA7*D7</f>
        <v>6168.9999999999991</v>
      </c>
    </row>
    <row r="8" spans="1:33" x14ac:dyDescent="0.55000000000000004">
      <c r="A8" s="129"/>
      <c r="B8" s="13">
        <v>1.3</v>
      </c>
      <c r="C8" s="9" t="s">
        <v>114</v>
      </c>
      <c r="D8" s="89">
        <f>SUMIFS(SOF[Trans],SOF[RepDate],$A$2,SOF[Region],$C8)</f>
        <v>9576</v>
      </c>
      <c r="E8" s="96">
        <f>SUMIFS(SOF[Trans],SOF[RepDate],$A$2,SOF[Region],$C8,SOF[Type_],F$3)/$D8</f>
        <v>0.22744360902255639</v>
      </c>
      <c r="F8" s="29">
        <f>SUMIFS(SOF[Trans],SOF[RepDate],$A$2,SOF[Region],$C8,SOF[Type_],G$3)/$D8</f>
        <v>8.9912280701754388E-2</v>
      </c>
      <c r="G8" s="29">
        <f>SUMIFS(SOF[Trans],SOF[RepDate],$A$2,SOF[Region],$C8,SOF[Type_],H$3)/$D8</f>
        <v>0.18901420217209691</v>
      </c>
      <c r="H8" s="29">
        <f>SUMIFS(SOF[Trans],SOF[RepDate],$A$2,SOF[Region],$C8,SOF[Type_],I$3)/$D8</f>
        <v>2.944862155388471E-2</v>
      </c>
      <c r="I8" s="29">
        <f>SUMIFS(SOF[Trans],SOF[RepDate],$A$2,SOF[Region],$C8,SOF[Type_],J$3)/$D8</f>
        <v>0.10192147034252297</v>
      </c>
      <c r="J8" s="29">
        <f>SUMIFS(SOF[Trans],SOF[RepDate],$A$2,SOF[Region],$C8,SOF[Type_],K$3)/$D8</f>
        <v>7.5187969924812026E-3</v>
      </c>
      <c r="K8" s="29">
        <f>SUMIFS(SOF[Trans],SOF[RepDate],$A$2,SOF[Region],$C8,SOF[Type_],L$3)/$D8</f>
        <v>0</v>
      </c>
      <c r="L8" s="29">
        <f>SUMIFS(SOF[Trans],SOF[RepDate],$A$2,SOF[Region],$C8,SOF[Type_],M$3)/$D8</f>
        <v>0.11131996658312447</v>
      </c>
      <c r="M8" s="29">
        <f>SUMIFS(SOF[Trans],SOF[RepDate],$A$2,SOF[Region],$C8,SOF[Type_],N$3)/$D8</f>
        <v>0.10014619883040936</v>
      </c>
      <c r="N8" s="29">
        <f>SUMIFS(SOF[Trans],SOF[RepDate],$A$2,SOF[Region],$C8,SOF[Type_],O$3)/$D8</f>
        <v>1.7752715121136173E-3</v>
      </c>
      <c r="O8" s="29">
        <f>SUMIFS(SOF[Trans],SOF[RepDate],$A$2,SOF[Region],$C8,SOF[Type_],P$3)/$D8</f>
        <v>4.2815371762740181E-3</v>
      </c>
      <c r="P8" s="29">
        <f>SUMIFS(SOF[Trans],SOF[RepDate],$A$2,SOF[Region],$C8,SOF[Type_],Q$3)/$D8</f>
        <v>1.2426900584795321E-2</v>
      </c>
      <c r="Q8" s="29">
        <f>SUMIFS(SOF[Trans],SOF[RepDate],$A$2,SOF[Region],$C8,SOF[Type_],R$3)/$D8</f>
        <v>1.7439431913116123E-2</v>
      </c>
      <c r="R8" s="29">
        <f>SUMIFS(SOF[Trans],SOF[RepDate],$A$2,SOF[Region],$C8,SOF[Type_],S$3)/$D8</f>
        <v>1.9736842105263157E-2</v>
      </c>
      <c r="S8" s="29">
        <f>SUMIFS(SOF[Trans],SOF[RepDate],$A$2,SOF[Region],$C8,SOF[Type_],T$3)/$D8</f>
        <v>0</v>
      </c>
      <c r="T8" s="29">
        <f>SUMIFS(SOF[Trans],SOF[RepDate],$A$2,SOF[Region],$C8,SOF[Type_],U$3)/$D8</f>
        <v>4.9185463659147867E-2</v>
      </c>
      <c r="U8" s="29">
        <f>SUMIFS(SOF[Trans],SOF[RepDate],$A$2,SOF[Region],$C8,SOF[Type_],V$3)/$D8</f>
        <v>1.3053467000835421E-2</v>
      </c>
      <c r="V8" s="29">
        <f>SUMIFS(SOF[Trans],SOF[RepDate],$A$2,SOF[Region],$C8,SOF[Type_],W$3)/$D8</f>
        <v>2.1094402673350041E-2</v>
      </c>
      <c r="W8" s="29">
        <f>SUMIFS(SOF[Trans],SOF[RepDate],$A$2,SOF[Region],$C8,SOF[Type_],X$3)/$D8</f>
        <v>4.2815371762740181E-3</v>
      </c>
      <c r="X8" s="29">
        <f>D8/$D$10</f>
        <v>0.37333333333333335</v>
      </c>
      <c r="Y8" s="98">
        <f>E8</f>
        <v>0.22744360902255639</v>
      </c>
      <c r="Z8" s="98">
        <f>L8</f>
        <v>0.11131996658312447</v>
      </c>
      <c r="AA8" s="98">
        <f>SUM(E8:W8)-Y8-Z8</f>
        <v>0.66123642439431929</v>
      </c>
      <c r="AB8" s="49">
        <f>D8*Y8</f>
        <v>2178</v>
      </c>
      <c r="AC8" s="49">
        <f>Z8*D8</f>
        <v>1066</v>
      </c>
      <c r="AD8" s="49">
        <f>AA8*D8</f>
        <v>6332.0000000000018</v>
      </c>
    </row>
    <row r="9" spans="1:33" x14ac:dyDescent="0.55000000000000004">
      <c r="A9" s="129"/>
      <c r="B9" s="13">
        <v>1.4</v>
      </c>
      <c r="C9" s="9" t="s">
        <v>119</v>
      </c>
      <c r="D9" s="89">
        <f>SUMIFS(SOF[Trans],SOF[RepDate],$A$2,SOF[Region],$C9)</f>
        <v>7242</v>
      </c>
      <c r="E9" s="96">
        <f>SUMIFS(SOF[Trans],SOF[RepDate],$A$2,SOF[Region],$C9,SOF[Type_],F$3)/$D9</f>
        <v>0.26525821596244131</v>
      </c>
      <c r="F9" s="29">
        <f>SUMIFS(SOF[Trans],SOF[RepDate],$A$2,SOF[Region],$C9,SOF[Type_],G$3)/$D9</f>
        <v>9.6106048053024029E-2</v>
      </c>
      <c r="G9" s="29">
        <f>SUMIFS(SOF[Trans],SOF[RepDate],$A$2,SOF[Region],$C9,SOF[Type_],H$3)/$D9</f>
        <v>0.12827948080640708</v>
      </c>
      <c r="H9" s="29">
        <f>SUMIFS(SOF[Trans],SOF[RepDate],$A$2,SOF[Region],$C9,SOF[Type_],I$3)/$D9</f>
        <v>2.0850593758630211E-2</v>
      </c>
      <c r="I9" s="29">
        <f>SUMIFS(SOF[Trans],SOF[RepDate],$A$2,SOF[Region],$C9,SOF[Type_],J$3)/$D9</f>
        <v>6.1999447666390498E-2</v>
      </c>
      <c r="J9" s="29">
        <f>SUMIFS(SOF[Trans],SOF[RepDate],$A$2,SOF[Region],$C9,SOF[Type_],K$3)/$D9</f>
        <v>2.6097763048881523E-2</v>
      </c>
      <c r="K9" s="29">
        <f>SUMIFS(SOF[Trans],SOF[RepDate],$A$2,SOF[Region],$C9,SOF[Type_],L$3)/$D9</f>
        <v>1.5879591273128969E-2</v>
      </c>
      <c r="L9" s="29">
        <f>SUMIFS(SOF[Trans],SOF[RepDate],$A$2,SOF[Region],$C9,SOF[Type_],M$3)/$D9</f>
        <v>0.15603424468378901</v>
      </c>
      <c r="M9" s="29">
        <f>SUMIFS(SOF[Trans],SOF[RepDate],$A$2,SOF[Region],$C9,SOF[Type_],N$3)/$D9</f>
        <v>0.12827948080640708</v>
      </c>
      <c r="N9" s="29">
        <f>SUMIFS(SOF[Trans],SOF[RepDate],$A$2,SOF[Region],$C9,SOF[Type_],O$3)/$D9</f>
        <v>9.3896713615023476E-3</v>
      </c>
      <c r="O9" s="29">
        <f>SUMIFS(SOF[Trans],SOF[RepDate],$A$2,SOF[Region],$C9,SOF[Type_],P$3)/$D9</f>
        <v>6.9041701187517257E-3</v>
      </c>
      <c r="P9" s="29">
        <f>SUMIFS(SOF[Trans],SOF[RepDate],$A$2,SOF[Region],$C9,SOF[Type_],Q$3)/$D9</f>
        <v>0</v>
      </c>
      <c r="Q9" s="29">
        <f>SUMIFS(SOF[Trans],SOF[RepDate],$A$2,SOF[Region],$C9,SOF[Type_],R$3)/$D9</f>
        <v>0</v>
      </c>
      <c r="R9" s="29">
        <f>SUMIFS(SOF[Trans],SOF[RepDate],$A$2,SOF[Region],$C9,SOF[Type_],S$3)/$D9</f>
        <v>6.6280033140016566E-3</v>
      </c>
      <c r="S9" s="29">
        <f>SUMIFS(SOF[Trans],SOF[RepDate],$A$2,SOF[Region],$C9,SOF[Type_],T$3)/$D9</f>
        <v>1.9331676332504832E-2</v>
      </c>
      <c r="T9" s="29">
        <f>SUMIFS(SOF[Trans],SOF[RepDate],$A$2,SOF[Region],$C9,SOF[Type_],U$3)/$D9</f>
        <v>2.2921844794255731E-2</v>
      </c>
      <c r="U9" s="29">
        <f>SUMIFS(SOF[Trans],SOF[RepDate],$A$2,SOF[Region],$C9,SOF[Type_],V$3)/$D9</f>
        <v>1.2427506213753107E-2</v>
      </c>
      <c r="V9" s="29">
        <f>SUMIFS(SOF[Trans],SOF[RepDate],$A$2,SOF[Region],$C9,SOF[Type_],W$3)/$D9</f>
        <v>9.2515879591273126E-3</v>
      </c>
      <c r="W9" s="29">
        <f>SUMIFS(SOF[Trans],SOF[RepDate],$A$2,SOF[Region],$C9,SOF[Type_],X$3)/$D9</f>
        <v>1.436067384700359E-2</v>
      </c>
      <c r="X9" s="29">
        <f>D9/$D$10</f>
        <v>0.28233918128654972</v>
      </c>
      <c r="Y9" s="98">
        <f>E9</f>
        <v>0.26525821596244131</v>
      </c>
      <c r="Z9" s="98">
        <f>L9</f>
        <v>0.15603424468378901</v>
      </c>
      <c r="AA9" s="98">
        <f>SUM(E9:W9)-Y9-Z9</f>
        <v>0.57870753935376995</v>
      </c>
      <c r="AB9" s="49">
        <f>D9*Y9</f>
        <v>1921</v>
      </c>
      <c r="AC9" s="49">
        <f>Z9*D9</f>
        <v>1130</v>
      </c>
      <c r="AD9" s="49">
        <f>AA9*D9</f>
        <v>4191.0000000000018</v>
      </c>
    </row>
    <row r="10" spans="1:33" x14ac:dyDescent="0.55000000000000004">
      <c r="A10" s="130"/>
      <c r="B10" s="15">
        <v>1.5</v>
      </c>
      <c r="C10" s="16" t="s">
        <v>61</v>
      </c>
      <c r="D10" s="90">
        <f>SUMIFS(SOF[Trans],SOF[RepDate],$A$2)</f>
        <v>25650</v>
      </c>
      <c r="E10" s="82">
        <f>SUMIFS(SOF[Trans],SOF[RepDate],$A$2,SOF[Type_],F$3)/$D10</f>
        <v>0.22191033138401559</v>
      </c>
      <c r="F10" s="19">
        <f>SUMIFS(SOF[Trans],SOF[RepDate],$A$2,SOF[Type_],G$3)/$D10</f>
        <v>9.294346978557505E-2</v>
      </c>
      <c r="G10" s="19">
        <f>SUMIFS(SOF[Trans],SOF[RepDate],$A$2,SOF[Type_],H$3)/$D10</f>
        <v>0.15910331384015594</v>
      </c>
      <c r="H10" s="19">
        <f>SUMIFS(SOF[Trans],SOF[RepDate],$A$2,SOF[Type_],I$3)/$D10</f>
        <v>3.2514619883040934E-2</v>
      </c>
      <c r="I10" s="19">
        <f>SUMIFS(SOF[Trans],SOF[RepDate],$A$2,SOF[Type_],J$3)/$D10</f>
        <v>9.1111111111111115E-2</v>
      </c>
      <c r="J10" s="19">
        <f>SUMIFS(SOF[Trans],SOF[RepDate],$A$2,SOF[Type_],K$3)/$D10</f>
        <v>2.1949317738791423E-2</v>
      </c>
      <c r="K10" s="19">
        <f>SUMIFS(SOF[Trans],SOF[RepDate],$A$2,SOF[Type_],L$3)/$D10</f>
        <v>4.4834307992202725E-3</v>
      </c>
      <c r="L10" s="19">
        <f>SUMIFS(SOF[Trans],SOF[RepDate],$A$2,SOF[Type_],M$3)/$D10</f>
        <v>0.12732943469785574</v>
      </c>
      <c r="M10" s="19">
        <f>SUMIFS(SOF[Trans],SOF[RepDate],$A$2,SOF[Type_],N$3)/$D10</f>
        <v>9.5321637426900585E-2</v>
      </c>
      <c r="N10" s="19">
        <f>SUMIFS(SOF[Trans],SOF[RepDate],$A$2,SOF[Type_],O$3)/$D10</f>
        <v>6.1598440545808965E-3</v>
      </c>
      <c r="O10" s="19">
        <f>SUMIFS(SOF[Trans],SOF[RepDate],$A$2,SOF[Type_],P$3)/$D10</f>
        <v>8.3430799220272911E-3</v>
      </c>
      <c r="P10" s="19">
        <f>SUMIFS(SOF[Trans],SOF[RepDate],$A$2,SOF[Type_],Q$3)/$D10</f>
        <v>4.6393762183235864E-3</v>
      </c>
      <c r="Q10" s="19">
        <f>SUMIFS(SOF[Trans],SOF[RepDate],$A$2,SOF[Type_],R$3)/$D10</f>
        <v>1.7504873294346978E-2</v>
      </c>
      <c r="R10" s="19">
        <f>SUMIFS(SOF[Trans],SOF[RepDate],$A$2,SOF[Type_],S$3)/$D10</f>
        <v>1.4541910331384016E-2</v>
      </c>
      <c r="S10" s="19">
        <f>SUMIFS(SOF[Trans],SOF[RepDate],$A$2,SOF[Type_],T$3)/$D10</f>
        <v>1.2709551656920079E-2</v>
      </c>
      <c r="T10" s="19">
        <f>SUMIFS(SOF[Trans],SOF[RepDate],$A$2,SOF[Type_],U$3)/$D10</f>
        <v>3.6179337231968811E-2</v>
      </c>
      <c r="U10" s="19">
        <f>SUMIFS(SOF[Trans],SOF[RepDate],$A$2,SOF[Type_],V$3)/$D10</f>
        <v>2.6081871345029241E-2</v>
      </c>
      <c r="V10" s="19">
        <f>SUMIFS(SOF[Trans],SOF[RepDate],$A$2,SOF[Type_],W$3)/$D10</f>
        <v>1.4074074074074074E-2</v>
      </c>
      <c r="W10" s="19">
        <f>SUMIFS(SOF[Trans],SOF[RepDate],$A$2,SOF[Type_],X$3)/$D10</f>
        <v>1.3099415204678362E-2</v>
      </c>
      <c r="X10" s="19"/>
      <c r="Y10" s="99">
        <f>E10</f>
        <v>0.22191033138401559</v>
      </c>
      <c r="Z10" s="99">
        <f>L10</f>
        <v>0.12732943469785574</v>
      </c>
      <c r="AA10" s="99">
        <f>SUM(E10:W10)-Y10-Z10</f>
        <v>0.65076023391812887</v>
      </c>
      <c r="AB10" s="88">
        <f>SUM(AB7:AB9)</f>
        <v>5692</v>
      </c>
      <c r="AC10" s="50">
        <f>SUM(AC7:AC9)</f>
        <v>3266</v>
      </c>
      <c r="AD10" s="50">
        <f>SUM(AD7:AD9)</f>
        <v>16692</v>
      </c>
    </row>
    <row r="11" spans="1:33" x14ac:dyDescent="0.55000000000000004">
      <c r="A11" s="7"/>
      <c r="B11" s="14"/>
      <c r="C11" s="14"/>
      <c r="D11" s="2"/>
      <c r="E11" s="97"/>
      <c r="F11" s="2"/>
      <c r="G11" s="2"/>
      <c r="H11" s="2"/>
      <c r="I11" s="2"/>
      <c r="J11" s="2"/>
      <c r="Q11" s="2"/>
      <c r="R11" s="2"/>
      <c r="AC11" s="24"/>
    </row>
    <row r="12" spans="1:33" hidden="1" x14ac:dyDescent="0.55000000000000004">
      <c r="A12" s="6"/>
      <c r="B12" s="14"/>
      <c r="C12" s="14"/>
      <c r="D12" s="2"/>
      <c r="E12" s="97"/>
      <c r="F12" s="2"/>
      <c r="G12" s="2" t="s">
        <v>68</v>
      </c>
      <c r="H12" s="2" t="s">
        <v>69</v>
      </c>
      <c r="I12" s="2" t="s">
        <v>70</v>
      </c>
      <c r="J12" s="2" t="s">
        <v>71</v>
      </c>
      <c r="K12" s="2" t="s">
        <v>72</v>
      </c>
      <c r="L12" s="2" t="s">
        <v>73</v>
      </c>
      <c r="M12" s="2" t="s">
        <v>74</v>
      </c>
      <c r="N12" s="2" t="s">
        <v>75</v>
      </c>
      <c r="O12" s="2" t="s">
        <v>76</v>
      </c>
      <c r="P12" s="2" t="s">
        <v>77</v>
      </c>
      <c r="Q12" s="2" t="s">
        <v>78</v>
      </c>
      <c r="R12" s="2" t="s">
        <v>79</v>
      </c>
      <c r="S12" s="2" t="s">
        <v>80</v>
      </c>
      <c r="T12" s="2" t="s">
        <v>81</v>
      </c>
      <c r="U12" s="2" t="s">
        <v>82</v>
      </c>
      <c r="V12" s="2" t="s">
        <v>83</v>
      </c>
      <c r="W12" s="2" t="s">
        <v>84</v>
      </c>
      <c r="X12" s="2" t="s">
        <v>85</v>
      </c>
      <c r="Y12" s="97"/>
      <c r="AC12" s="24"/>
    </row>
    <row r="13" spans="1:33" ht="21" customHeight="1" x14ac:dyDescent="0.55000000000000004">
      <c r="A13" s="6"/>
      <c r="B13" s="14"/>
      <c r="C13" s="14"/>
      <c r="D13" s="2"/>
      <c r="E13" s="97"/>
      <c r="F13" s="2"/>
      <c r="G13" s="127" t="s">
        <v>103</v>
      </c>
      <c r="H13" s="127"/>
      <c r="I13" s="127"/>
      <c r="J13" s="127"/>
      <c r="K13" s="127"/>
      <c r="L13" s="127"/>
      <c r="M13" s="127"/>
      <c r="N13" s="127"/>
      <c r="O13" s="127"/>
      <c r="P13" s="127"/>
      <c r="Q13" s="127"/>
      <c r="R13" s="127"/>
      <c r="S13" s="127"/>
      <c r="T13" s="127"/>
      <c r="U13" s="127"/>
      <c r="V13" s="127"/>
      <c r="W13" s="127"/>
      <c r="X13" s="127"/>
      <c r="AC13" s="24"/>
    </row>
    <row r="14" spans="1:33" ht="19" customHeight="1" x14ac:dyDescent="0.55000000000000004">
      <c r="A14" s="120" t="s">
        <v>66</v>
      </c>
      <c r="B14" s="120" t="s">
        <v>1</v>
      </c>
      <c r="C14" s="120" t="s">
        <v>163</v>
      </c>
      <c r="D14" s="120" t="s">
        <v>2</v>
      </c>
      <c r="E14" s="125" t="s">
        <v>67</v>
      </c>
      <c r="F14" s="125" t="s">
        <v>65</v>
      </c>
      <c r="G14" s="125" t="s">
        <v>86</v>
      </c>
      <c r="H14" s="125" t="s">
        <v>87</v>
      </c>
      <c r="I14" s="125" t="s">
        <v>88</v>
      </c>
      <c r="J14" s="125" t="s">
        <v>89</v>
      </c>
      <c r="K14" s="125" t="s">
        <v>90</v>
      </c>
      <c r="L14" s="125" t="s">
        <v>91</v>
      </c>
      <c r="M14" s="125" t="s">
        <v>92</v>
      </c>
      <c r="N14" s="125" t="s">
        <v>93</v>
      </c>
      <c r="O14" s="125" t="s">
        <v>94</v>
      </c>
      <c r="P14" s="125" t="s">
        <v>95</v>
      </c>
      <c r="Q14" s="125" t="s">
        <v>96</v>
      </c>
      <c r="R14" s="125" t="s">
        <v>97</v>
      </c>
      <c r="S14" s="125" t="s">
        <v>104</v>
      </c>
      <c r="T14" s="125" t="s">
        <v>98</v>
      </c>
      <c r="U14" s="125" t="s">
        <v>99</v>
      </c>
      <c r="V14" s="125" t="s">
        <v>100</v>
      </c>
      <c r="W14" s="125" t="s">
        <v>101</v>
      </c>
      <c r="X14" s="125" t="s">
        <v>102</v>
      </c>
      <c r="Y14" s="125" t="s">
        <v>143</v>
      </c>
      <c r="Z14" s="125" t="str">
        <f>Y5</f>
        <v>% DOF option selected</v>
      </c>
      <c r="AA14" s="125" t="str">
        <f>Z5</f>
        <v>Source not disclosed</v>
      </c>
      <c r="AB14" s="125" t="str">
        <f>AA5</f>
        <v>All the other SOFs</v>
      </c>
      <c r="AC14" s="125" t="str">
        <f>Z14</f>
        <v>% DOF option selected</v>
      </c>
      <c r="AD14" s="125" t="str">
        <f>AA14</f>
        <v>Source not disclosed</v>
      </c>
      <c r="AE14" s="125" t="str">
        <f>AB14</f>
        <v>All the other SOFs</v>
      </c>
    </row>
    <row r="15" spans="1:33" x14ac:dyDescent="0.55000000000000004">
      <c r="A15" s="122"/>
      <c r="B15" s="122"/>
      <c r="C15" s="122"/>
      <c r="D15" s="122"/>
      <c r="E15" s="126"/>
      <c r="F15" s="126"/>
      <c r="G15" s="126"/>
      <c r="H15" s="126"/>
      <c r="I15" s="126"/>
      <c r="J15" s="126"/>
      <c r="K15" s="126"/>
      <c r="L15" s="126"/>
      <c r="M15" s="12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  <c r="AA15" s="126"/>
      <c r="AB15" s="126"/>
      <c r="AC15" s="126"/>
      <c r="AD15" s="126"/>
      <c r="AE15" s="126"/>
    </row>
    <row r="16" spans="1:33" x14ac:dyDescent="0.55000000000000004">
      <c r="A16" s="10" t="s">
        <v>58</v>
      </c>
      <c r="B16" s="11" t="s">
        <v>206</v>
      </c>
      <c r="C16" s="119" t="s">
        <v>165</v>
      </c>
      <c r="D16" s="10" t="s">
        <v>52</v>
      </c>
      <c r="E16" s="91">
        <f>SUMIFS(SOF[Trans],SOF[RepDate],$A$2,SOF[Branch2],$D16)</f>
        <v>1025</v>
      </c>
      <c r="F16" s="18">
        <f>SUMIFS(SOF[Trans],SOF[RepDate],$A$2,SOF[Branch2],$D16,SOF[Type_],F$3)/$E16</f>
        <v>3.3170731707317075E-2</v>
      </c>
      <c r="G16" s="18">
        <f>SUMIFS(SOF[Trans],SOF[RepDate],$A$2,SOF[Branch2],$D16,SOF[Type_],G$3)/$E16</f>
        <v>0.12</v>
      </c>
      <c r="H16" s="18">
        <f>SUMIFS(SOF[Trans],SOF[RepDate],$A$2,SOF[Branch2],$D16,SOF[Type_],H$3)/$E16</f>
        <v>0.1024390243902439</v>
      </c>
      <c r="I16" s="18">
        <f>SUMIFS(SOF[Trans],SOF[RepDate],$A$2,SOF[Branch2],$D16,SOF[Type_],I$3)/$E16</f>
        <v>0.12390243902439024</v>
      </c>
      <c r="J16" s="18">
        <f>SUMIFS(SOF[Trans],SOF[RepDate],$A$2,SOF[Branch2],$D16,SOF[Type_],J$3)/$E16</f>
        <v>0.14536585365853658</v>
      </c>
      <c r="K16" s="18">
        <f>SUMIFS(SOF[Trans],SOF[RepDate],$A$2,SOF[Branch2],$D16,SOF[Type_],K$3)/$E16</f>
        <v>0.14829268292682926</v>
      </c>
      <c r="L16" s="18">
        <f>SUMIFS(SOF[Trans],SOF[RepDate],$A$2,SOF[Branch2],$D16,SOF[Type_],L$3)/$E16</f>
        <v>0</v>
      </c>
      <c r="M16" s="18">
        <f>SUMIFS(SOF[Trans],SOF[RepDate],$A$2,SOF[Branch2],$D16,SOF[Type_],M$3)/$E16</f>
        <v>3.9024390243902439E-3</v>
      </c>
      <c r="N16" s="18">
        <f>SUMIFS(SOF[Trans],SOF[RepDate],$A$2,SOF[Branch2],$D16,SOF[Type_],N$3)/$E16</f>
        <v>0.04</v>
      </c>
      <c r="O16" s="18">
        <f>SUMIFS(SOF[Trans],SOF[RepDate],$A$2,SOF[Branch2],$D16,SOF[Type_],O$3)/$E16</f>
        <v>7.1219512195121945E-2</v>
      </c>
      <c r="P16" s="18">
        <f>SUMIFS(SOF[Trans],SOF[RepDate],$A$2,SOF[Branch2],$D16,SOF[Type_],P$3)/$E16</f>
        <v>0</v>
      </c>
      <c r="Q16" s="18">
        <f>SUMIFS(SOF[Trans],SOF[RepDate],$A$2,SOF[Branch2],$D16,SOF[Type_],Q$3)/$E16</f>
        <v>0</v>
      </c>
      <c r="R16" s="18">
        <f>SUMIFS(SOF[Trans],SOF[RepDate],$A$2,SOF[Branch2],$D16,SOF[Type_],R$3)/$E16</f>
        <v>3.5121951219512199E-2</v>
      </c>
      <c r="S16" s="18">
        <f>SUMIFS(SOF[Trans],SOF[RepDate],$A$2,SOF[Branch2],$D16,SOF[Type_],S$3)/$E16</f>
        <v>0</v>
      </c>
      <c r="T16" s="18">
        <f>SUMIFS(SOF[Trans],SOF[RepDate],$A$2,SOF[Branch2],$D16,SOF[Type_],T$3)/$E16</f>
        <v>0</v>
      </c>
      <c r="U16" s="18">
        <f>SUMIFS(SOF[Trans],SOF[RepDate],$A$2,SOF[Branch2],$D16,SOF[Type_],U$3)/$E16</f>
        <v>0</v>
      </c>
      <c r="V16" s="18">
        <f>SUMIFS(SOF[Trans],SOF[RepDate],$A$2,SOF[Branch2],$D16,SOF[Type_],V$3)/$E16</f>
        <v>8.6829268292682921E-2</v>
      </c>
      <c r="W16" s="18">
        <f>SUMIFS(SOF[Trans],SOF[RepDate],$A$2,SOF[Branch2],$D16,SOF[Type_],W$3)/$E16</f>
        <v>8.9756097560975606E-2</v>
      </c>
      <c r="X16" s="18">
        <f>SUMIFS(SOF[Trans],SOF[RepDate],$A$2,SOF[Branch2],$D16,SOF[Type_],X$3)/$E16</f>
        <v>0</v>
      </c>
      <c r="Y16" s="100">
        <f t="shared" ref="Y16:Y39" si="0">E16/$E$40</f>
        <v>0.11797882136279926</v>
      </c>
      <c r="Z16" s="98">
        <f t="shared" ref="Z16:Z39" si="1">F16</f>
        <v>3.3170731707317075E-2</v>
      </c>
      <c r="AA16" s="98">
        <f t="shared" ref="AA16:AA39" si="2">M16</f>
        <v>3.9024390243902439E-3</v>
      </c>
      <c r="AB16" s="98">
        <f t="shared" ref="AB16:AB39" si="3">SUM(F16:X16)-Z16-AA16</f>
        <v>0.96292682926829265</v>
      </c>
      <c r="AC16" s="49">
        <f t="shared" ref="AC16:AC39" si="4">F16*E16</f>
        <v>34</v>
      </c>
      <c r="AD16" s="49">
        <f t="shared" ref="AD16:AD39" si="5">M16*E16</f>
        <v>4</v>
      </c>
      <c r="AE16" s="49">
        <f t="shared" ref="AE16:AE39" si="6">E16-AC16-AD16</f>
        <v>987</v>
      </c>
      <c r="AG16" s="124" t="s">
        <v>146</v>
      </c>
    </row>
    <row r="17" spans="1:33" x14ac:dyDescent="0.55000000000000004">
      <c r="A17" s="10" t="s">
        <v>58</v>
      </c>
      <c r="B17" s="11" t="s">
        <v>225</v>
      </c>
      <c r="C17" s="117"/>
      <c r="D17" s="10" t="s">
        <v>48</v>
      </c>
      <c r="E17" s="91">
        <f>SUMIFS(SOF[Trans],SOF[RepDate],$A$2,SOF[Branch2],$D17)</f>
        <v>584</v>
      </c>
      <c r="F17" s="18">
        <f>SUMIFS(SOF[Trans],SOF[RepDate],$A$2,SOF[Branch2],$D17,SOF[Type_],F$3)/$E17</f>
        <v>0.27226027397260272</v>
      </c>
      <c r="G17" s="18">
        <f>SUMIFS(SOF[Trans],SOF[RepDate],$A$2,SOF[Branch2],$D17,SOF[Type_],G$3)/$E17</f>
        <v>5.1369863013698627E-2</v>
      </c>
      <c r="H17" s="18">
        <f>SUMIFS(SOF[Trans],SOF[RepDate],$A$2,SOF[Branch2],$D17,SOF[Type_],H$3)/$E17</f>
        <v>8.3904109589041098E-2</v>
      </c>
      <c r="I17" s="18">
        <f>SUMIFS(SOF[Trans],SOF[RepDate],$A$2,SOF[Branch2],$D17,SOF[Type_],I$3)/$E17</f>
        <v>0</v>
      </c>
      <c r="J17" s="18">
        <f>SUMIFS(SOF[Trans],SOF[RepDate],$A$2,SOF[Branch2],$D17,SOF[Type_],J$3)/$E17</f>
        <v>0.25513698630136988</v>
      </c>
      <c r="K17" s="18">
        <f>SUMIFS(SOF[Trans],SOF[RepDate],$A$2,SOF[Branch2],$D17,SOF[Type_],K$3)/$E17</f>
        <v>4.4520547945205477E-2</v>
      </c>
      <c r="L17" s="18">
        <f>SUMIFS(SOF[Trans],SOF[RepDate],$A$2,SOF[Branch2],$D17,SOF[Type_],L$3)/$E17</f>
        <v>0</v>
      </c>
      <c r="M17" s="18">
        <f>SUMIFS(SOF[Trans],SOF[RepDate],$A$2,SOF[Branch2],$D17,SOF[Type_],M$3)/$E17</f>
        <v>6.5068493150684928E-2</v>
      </c>
      <c r="N17" s="18">
        <f>SUMIFS(SOF[Trans],SOF[RepDate],$A$2,SOF[Branch2],$D17,SOF[Type_],N$3)/$E17</f>
        <v>0.22773972602739725</v>
      </c>
      <c r="O17" s="18">
        <f>SUMIFS(SOF[Trans],SOF[RepDate],$A$2,SOF[Branch2],$D17,SOF[Type_],O$3)/$E17</f>
        <v>0</v>
      </c>
      <c r="P17" s="18">
        <f>SUMIFS(SOF[Trans],SOF[RepDate],$A$2,SOF[Branch2],$D17,SOF[Type_],P$3)/$E17</f>
        <v>0</v>
      </c>
      <c r="Q17" s="18">
        <f>SUMIFS(SOF[Trans],SOF[RepDate],$A$2,SOF[Branch2],$D17,SOF[Type_],Q$3)/$E17</f>
        <v>0</v>
      </c>
      <c r="R17" s="18">
        <f>SUMIFS(SOF[Trans],SOF[RepDate],$A$2,SOF[Branch2],$D17,SOF[Type_],R$3)/$E17</f>
        <v>0</v>
      </c>
      <c r="S17" s="18">
        <f>SUMIFS(SOF[Trans],SOF[RepDate],$A$2,SOF[Branch2],$D17,SOF[Type_],S$3)/$E17</f>
        <v>0</v>
      </c>
      <c r="T17" s="18">
        <f>SUMIFS(SOF[Trans],SOF[RepDate],$A$2,SOF[Branch2],$D17,SOF[Type_],T$3)/$E17</f>
        <v>0</v>
      </c>
      <c r="U17" s="18">
        <f>SUMIFS(SOF[Trans],SOF[RepDate],$A$2,SOF[Branch2],$D17,SOF[Type_],U$3)/$E17</f>
        <v>0</v>
      </c>
      <c r="V17" s="18">
        <f>SUMIFS(SOF[Trans],SOF[RepDate],$A$2,SOF[Branch2],$D17,SOF[Type_],V$3)/$E17</f>
        <v>0</v>
      </c>
      <c r="W17" s="18">
        <f>SUMIFS(SOF[Trans],SOF[RepDate],$A$2,SOF[Branch2],$D17,SOF[Type_],W$3)/$E17</f>
        <v>0</v>
      </c>
      <c r="X17" s="18">
        <f>SUMIFS(SOF[Trans],SOF[RepDate],$A$2,SOF[Branch2],$D17,SOF[Type_],X$3)/$E17</f>
        <v>0</v>
      </c>
      <c r="Y17" s="100">
        <f t="shared" si="0"/>
        <v>6.7219152854511965E-2</v>
      </c>
      <c r="Z17" s="98">
        <f t="shared" si="1"/>
        <v>0.27226027397260272</v>
      </c>
      <c r="AA17" s="98">
        <f t="shared" si="2"/>
        <v>6.5068493150684928E-2</v>
      </c>
      <c r="AB17" s="98">
        <f t="shared" si="3"/>
        <v>0.66267123287671226</v>
      </c>
      <c r="AC17" s="49">
        <f t="shared" si="4"/>
        <v>159</v>
      </c>
      <c r="AD17" s="49">
        <f t="shared" si="5"/>
        <v>38</v>
      </c>
      <c r="AE17" s="49">
        <f t="shared" si="6"/>
        <v>387</v>
      </c>
      <c r="AG17" s="124"/>
    </row>
    <row r="18" spans="1:33" x14ac:dyDescent="0.55000000000000004">
      <c r="A18" s="10" t="s">
        <v>58</v>
      </c>
      <c r="B18" s="11" t="s">
        <v>215</v>
      </c>
      <c r="C18" s="117"/>
      <c r="D18" s="10" t="s">
        <v>128</v>
      </c>
      <c r="E18" s="91">
        <f>SUMIFS(SOF[Trans],SOF[RepDate],$A$2,SOF[Branch2],$D18)</f>
        <v>1042</v>
      </c>
      <c r="F18" s="18">
        <f>SUMIFS(SOF[Trans],SOF[RepDate],$A$2,SOF[Branch2],$D18,SOF[Type_],F$3)/$E18</f>
        <v>0.1324376199616123</v>
      </c>
      <c r="G18" s="18">
        <f>SUMIFS(SOF[Trans],SOF[RepDate],$A$2,SOF[Branch2],$D18,SOF[Type_],G$3)/$E18</f>
        <v>7.4856046065259113E-2</v>
      </c>
      <c r="H18" s="18">
        <f>SUMIFS(SOF[Trans],SOF[RepDate],$A$2,SOF[Branch2],$D18,SOF[Type_],H$3)/$E18</f>
        <v>2.7831094049904029E-2</v>
      </c>
      <c r="I18" s="18">
        <f>SUMIFS(SOF[Trans],SOF[RepDate],$A$2,SOF[Branch2],$D18,SOF[Type_],I$3)/$E18</f>
        <v>0.11324376199616124</v>
      </c>
      <c r="J18" s="18">
        <f>SUMIFS(SOF[Trans],SOF[RepDate],$A$2,SOF[Branch2],$D18,SOF[Type_],J$3)/$E18</f>
        <v>0.12284069097888675</v>
      </c>
      <c r="K18" s="18">
        <f>SUMIFS(SOF[Trans],SOF[RepDate],$A$2,SOF[Branch2],$D18,SOF[Type_],K$3)/$E18</f>
        <v>0</v>
      </c>
      <c r="L18" s="18">
        <f>SUMIFS(SOF[Trans],SOF[RepDate],$A$2,SOF[Branch2],$D18,SOF[Type_],L$3)/$E18</f>
        <v>0</v>
      </c>
      <c r="M18" s="18">
        <f>SUMIFS(SOF[Trans],SOF[RepDate],$A$2,SOF[Branch2],$D18,SOF[Type_],M$3)/$E18</f>
        <v>6.8138195777351251E-2</v>
      </c>
      <c r="N18" s="18">
        <f>SUMIFS(SOF[Trans],SOF[RepDate],$A$2,SOF[Branch2],$D18,SOF[Type_],N$3)/$E18</f>
        <v>7.3896353166986561E-2</v>
      </c>
      <c r="O18" s="18">
        <f>SUMIFS(SOF[Trans],SOF[RepDate],$A$2,SOF[Branch2],$D18,SOF[Type_],O$3)/$E18</f>
        <v>0</v>
      </c>
      <c r="P18" s="18">
        <f>SUMIFS(SOF[Trans],SOF[RepDate],$A$2,SOF[Branch2],$D18,SOF[Type_],P$3)/$E18</f>
        <v>0</v>
      </c>
      <c r="Q18" s="18">
        <f>SUMIFS(SOF[Trans],SOF[RepDate],$A$2,SOF[Branch2],$D18,SOF[Type_],Q$3)/$E18</f>
        <v>0</v>
      </c>
      <c r="R18" s="18">
        <f>SUMIFS(SOF[Trans],SOF[RepDate],$A$2,SOF[Branch2],$D18,SOF[Type_],R$3)/$E18</f>
        <v>8.9251439539347402E-2</v>
      </c>
      <c r="S18" s="18">
        <f>SUMIFS(SOF[Trans],SOF[RepDate],$A$2,SOF[Branch2],$D18,SOF[Type_],S$3)/$E18</f>
        <v>7.1017274472168906E-2</v>
      </c>
      <c r="T18" s="18">
        <f>SUMIFS(SOF[Trans],SOF[RepDate],$A$2,SOF[Branch2],$D18,SOF[Type_],T$3)/$E18</f>
        <v>0.11804222648752399</v>
      </c>
      <c r="U18" s="18">
        <f>SUMIFS(SOF[Trans],SOF[RepDate],$A$2,SOF[Branch2],$D18,SOF[Type_],U$3)/$E18</f>
        <v>0</v>
      </c>
      <c r="V18" s="18">
        <f>SUMIFS(SOF[Trans],SOF[RepDate],$A$2,SOF[Branch2],$D18,SOF[Type_],V$3)/$E18</f>
        <v>8.6372360844529747E-2</v>
      </c>
      <c r="W18" s="18">
        <f>SUMIFS(SOF[Trans],SOF[RepDate],$A$2,SOF[Branch2],$D18,SOF[Type_],W$3)/$E18</f>
        <v>0</v>
      </c>
      <c r="X18" s="18">
        <f>SUMIFS(SOF[Trans],SOF[RepDate],$A$2,SOF[Branch2],$D18,SOF[Type_],X$3)/$E18</f>
        <v>2.2072936660268713E-2</v>
      </c>
      <c r="Y18" s="100">
        <f t="shared" si="0"/>
        <v>0.11993554327808471</v>
      </c>
      <c r="Z18" s="98">
        <f t="shared" si="1"/>
        <v>0.1324376199616123</v>
      </c>
      <c r="AA18" s="98">
        <f t="shared" si="2"/>
        <v>6.8138195777351251E-2</v>
      </c>
      <c r="AB18" s="98">
        <f t="shared" si="3"/>
        <v>0.79942418426103634</v>
      </c>
      <c r="AC18" s="49">
        <f t="shared" si="4"/>
        <v>138</v>
      </c>
      <c r="AD18" s="49">
        <f t="shared" si="5"/>
        <v>71</v>
      </c>
      <c r="AE18" s="49">
        <f t="shared" si="6"/>
        <v>833</v>
      </c>
      <c r="AG18" s="124"/>
    </row>
    <row r="19" spans="1:33" x14ac:dyDescent="0.55000000000000004">
      <c r="A19" s="10" t="s">
        <v>58</v>
      </c>
      <c r="B19" s="11" t="s">
        <v>218</v>
      </c>
      <c r="C19" s="117"/>
      <c r="D19" s="10" t="s">
        <v>126</v>
      </c>
      <c r="E19" s="91">
        <f>SUMIFS(SOF[Trans],SOF[RepDate],$A$2,SOF[Branch2],$D19)</f>
        <v>726</v>
      </c>
      <c r="F19" s="18">
        <f>SUMIFS(SOF[Trans],SOF[RepDate],$A$2,SOF[Branch2],$D19,SOF[Type_],F$3)/$E19</f>
        <v>0.20798898071625344</v>
      </c>
      <c r="G19" s="18">
        <f>SUMIFS(SOF[Trans],SOF[RepDate],$A$2,SOF[Branch2],$D19,SOF[Type_],G$3)/$E19</f>
        <v>1.928374655647383E-2</v>
      </c>
      <c r="H19" s="18">
        <f>SUMIFS(SOF[Trans],SOF[RepDate],$A$2,SOF[Branch2],$D19,SOF[Type_],H$3)/$E19</f>
        <v>0.128099173553719</v>
      </c>
      <c r="I19" s="18">
        <f>SUMIFS(SOF[Trans],SOF[RepDate],$A$2,SOF[Branch2],$D19,SOF[Type_],I$3)/$E19</f>
        <v>0</v>
      </c>
      <c r="J19" s="18">
        <f>SUMIFS(SOF[Trans],SOF[RepDate],$A$2,SOF[Branch2],$D19,SOF[Type_],J$3)/$E19</f>
        <v>0.15013774104683195</v>
      </c>
      <c r="K19" s="18">
        <f>SUMIFS(SOF[Trans],SOF[RepDate],$A$2,SOF[Branch2],$D19,SOF[Type_],K$3)/$E19</f>
        <v>0.11019283746556474</v>
      </c>
      <c r="L19" s="18">
        <f>SUMIFS(SOF[Trans],SOF[RepDate],$A$2,SOF[Branch2],$D19,SOF[Type_],L$3)/$E19</f>
        <v>0</v>
      </c>
      <c r="M19" s="18">
        <f>SUMIFS(SOF[Trans],SOF[RepDate],$A$2,SOF[Branch2],$D19,SOF[Type_],M$3)/$E19</f>
        <v>0.11570247933884298</v>
      </c>
      <c r="N19" s="18">
        <f>SUMIFS(SOF[Trans],SOF[RepDate],$A$2,SOF[Branch2],$D19,SOF[Type_],N$3)/$E19</f>
        <v>5.647382920110193E-2</v>
      </c>
      <c r="O19" s="18">
        <f>SUMIFS(SOF[Trans],SOF[RepDate],$A$2,SOF[Branch2],$D19,SOF[Type_],O$3)/$E19</f>
        <v>0</v>
      </c>
      <c r="P19" s="18">
        <f>SUMIFS(SOF[Trans],SOF[RepDate],$A$2,SOF[Branch2],$D19,SOF[Type_],P$3)/$E19</f>
        <v>0.16942148760330578</v>
      </c>
      <c r="Q19" s="18">
        <f>SUMIFS(SOF[Trans],SOF[RepDate],$A$2,SOF[Branch2],$D19,SOF[Type_],Q$3)/$E19</f>
        <v>0</v>
      </c>
      <c r="R19" s="18">
        <f>SUMIFS(SOF[Trans],SOF[RepDate],$A$2,SOF[Branch2],$D19,SOF[Type_],R$3)/$E19</f>
        <v>0</v>
      </c>
      <c r="S19" s="18">
        <f>SUMIFS(SOF[Trans],SOF[RepDate],$A$2,SOF[Branch2],$D19,SOF[Type_],S$3)/$E19</f>
        <v>3.9944903581267219E-2</v>
      </c>
      <c r="T19" s="18">
        <f>SUMIFS(SOF[Trans],SOF[RepDate],$A$2,SOF[Branch2],$D19,SOF[Type_],T$3)/$E19</f>
        <v>2.7548209366391185E-3</v>
      </c>
      <c r="U19" s="18">
        <f>SUMIFS(SOF[Trans],SOF[RepDate],$A$2,SOF[Branch2],$D19,SOF[Type_],U$3)/$E19</f>
        <v>0</v>
      </c>
      <c r="V19" s="18">
        <f>SUMIFS(SOF[Trans],SOF[RepDate],$A$2,SOF[Branch2],$D19,SOF[Type_],V$3)/$E19</f>
        <v>0</v>
      </c>
      <c r="W19" s="18">
        <f>SUMIFS(SOF[Trans],SOF[RepDate],$A$2,SOF[Branch2],$D19,SOF[Type_],W$3)/$E19</f>
        <v>0</v>
      </c>
      <c r="X19" s="18">
        <f>SUMIFS(SOF[Trans],SOF[RepDate],$A$2,SOF[Branch2],$D19,SOF[Type_],X$3)/$E19</f>
        <v>0</v>
      </c>
      <c r="Y19" s="100">
        <f t="shared" si="0"/>
        <v>8.3563535911602205E-2</v>
      </c>
      <c r="Z19" s="98">
        <f t="shared" si="1"/>
        <v>0.20798898071625344</v>
      </c>
      <c r="AA19" s="98">
        <f t="shared" si="2"/>
        <v>0.11570247933884298</v>
      </c>
      <c r="AB19" s="98">
        <f t="shared" si="3"/>
        <v>0.67630853994490336</v>
      </c>
      <c r="AC19" s="49">
        <f t="shared" si="4"/>
        <v>151</v>
      </c>
      <c r="AD19" s="49">
        <f t="shared" si="5"/>
        <v>84</v>
      </c>
      <c r="AE19" s="49">
        <f t="shared" si="6"/>
        <v>491</v>
      </c>
      <c r="AG19" s="124"/>
    </row>
    <row r="20" spans="1:33" x14ac:dyDescent="0.55000000000000004">
      <c r="A20" s="10" t="s">
        <v>58</v>
      </c>
      <c r="B20" s="11" t="s">
        <v>194</v>
      </c>
      <c r="C20" s="117"/>
      <c r="D20" s="10" t="s">
        <v>4</v>
      </c>
      <c r="E20" s="91">
        <f>SUMIFS(SOF[Trans],SOF[RepDate],$A$2,SOF[Branch2],$D20)</f>
        <v>267</v>
      </c>
      <c r="F20" s="18">
        <f>SUMIFS(SOF[Trans],SOF[RepDate],$A$2,SOF[Branch2],$D20,SOF[Type_],F$3)/$E20</f>
        <v>0.49812734082397003</v>
      </c>
      <c r="G20" s="18">
        <f>SUMIFS(SOF[Trans],SOF[RepDate],$A$2,SOF[Branch2],$D20,SOF[Type_],G$3)/$E20</f>
        <v>0</v>
      </c>
      <c r="H20" s="18">
        <f>SUMIFS(SOF[Trans],SOF[RepDate],$A$2,SOF[Branch2],$D20,SOF[Type_],H$3)/$E20</f>
        <v>3.3707865168539325E-2</v>
      </c>
      <c r="I20" s="18">
        <f>SUMIFS(SOF[Trans],SOF[RepDate],$A$2,SOF[Branch2],$D20,SOF[Type_],I$3)/$E20</f>
        <v>0</v>
      </c>
      <c r="J20" s="18">
        <f>SUMIFS(SOF[Trans],SOF[RepDate],$A$2,SOF[Branch2],$D20,SOF[Type_],J$3)/$E20</f>
        <v>0</v>
      </c>
      <c r="K20" s="18">
        <f>SUMIFS(SOF[Trans],SOF[RepDate],$A$2,SOF[Branch2],$D20,SOF[Type_],K$3)/$E20</f>
        <v>0</v>
      </c>
      <c r="L20" s="18">
        <f>SUMIFS(SOF[Trans],SOF[RepDate],$A$2,SOF[Branch2],$D20,SOF[Type_],L$3)/$E20</f>
        <v>0</v>
      </c>
      <c r="M20" s="18">
        <f>SUMIFS(SOF[Trans],SOF[RepDate],$A$2,SOF[Branch2],$D20,SOF[Type_],M$3)/$E20</f>
        <v>0.46816479400749061</v>
      </c>
      <c r="N20" s="18">
        <f>SUMIFS(SOF[Trans],SOF[RepDate],$A$2,SOF[Branch2],$D20,SOF[Type_],N$3)/$E20</f>
        <v>0</v>
      </c>
      <c r="O20" s="18">
        <f>SUMIFS(SOF[Trans],SOF[RepDate],$A$2,SOF[Branch2],$D20,SOF[Type_],O$3)/$E20</f>
        <v>0</v>
      </c>
      <c r="P20" s="18">
        <f>SUMIFS(SOF[Trans],SOF[RepDate],$A$2,SOF[Branch2],$D20,SOF[Type_],P$3)/$E20</f>
        <v>0</v>
      </c>
      <c r="Q20" s="18">
        <f>SUMIFS(SOF[Trans],SOF[RepDate],$A$2,SOF[Branch2],$D20,SOF[Type_],Q$3)/$E20</f>
        <v>0</v>
      </c>
      <c r="R20" s="18">
        <f>SUMIFS(SOF[Trans],SOF[RepDate],$A$2,SOF[Branch2],$D20,SOF[Type_],R$3)/$E20</f>
        <v>0</v>
      </c>
      <c r="S20" s="18">
        <f>SUMIFS(SOF[Trans],SOF[RepDate],$A$2,SOF[Branch2],$D20,SOF[Type_],S$3)/$E20</f>
        <v>0</v>
      </c>
      <c r="T20" s="18">
        <f>SUMIFS(SOF[Trans],SOF[RepDate],$A$2,SOF[Branch2],$D20,SOF[Type_],T$3)/$E20</f>
        <v>0</v>
      </c>
      <c r="U20" s="18">
        <f>SUMIFS(SOF[Trans],SOF[RepDate],$A$2,SOF[Branch2],$D20,SOF[Type_],U$3)/$E20</f>
        <v>0</v>
      </c>
      <c r="V20" s="18">
        <f>SUMIFS(SOF[Trans],SOF[RepDate],$A$2,SOF[Branch2],$D20,SOF[Type_],V$3)/$E20</f>
        <v>0</v>
      </c>
      <c r="W20" s="18">
        <f>SUMIFS(SOF[Trans],SOF[RepDate],$A$2,SOF[Branch2],$D20,SOF[Type_],W$3)/$E20</f>
        <v>0</v>
      </c>
      <c r="X20" s="18">
        <f>SUMIFS(SOF[Trans],SOF[RepDate],$A$2,SOF[Branch2],$D20,SOF[Type_],X$3)/$E20</f>
        <v>0</v>
      </c>
      <c r="Y20" s="100">
        <f t="shared" si="0"/>
        <v>3.0732044198895029E-2</v>
      </c>
      <c r="Z20" s="98">
        <f t="shared" si="1"/>
        <v>0.49812734082397003</v>
      </c>
      <c r="AA20" s="98">
        <f t="shared" si="2"/>
        <v>0.46816479400749061</v>
      </c>
      <c r="AB20" s="98">
        <f t="shared" si="3"/>
        <v>3.3707865168539353E-2</v>
      </c>
      <c r="AC20" s="49">
        <f t="shared" si="4"/>
        <v>133</v>
      </c>
      <c r="AD20" s="49">
        <f t="shared" si="5"/>
        <v>125</v>
      </c>
      <c r="AE20" s="49">
        <f t="shared" si="6"/>
        <v>9</v>
      </c>
      <c r="AG20" s="124"/>
    </row>
    <row r="21" spans="1:33" x14ac:dyDescent="0.55000000000000004">
      <c r="A21" s="10" t="s">
        <v>58</v>
      </c>
      <c r="B21" s="11" t="s">
        <v>221</v>
      </c>
      <c r="C21" s="117"/>
      <c r="D21" s="10" t="s">
        <v>124</v>
      </c>
      <c r="E21" s="91">
        <f>SUMIFS(SOF[Trans],SOF[RepDate],$A$2,SOF[Branch2],$D21)</f>
        <v>244</v>
      </c>
      <c r="F21" s="18">
        <f>SUMIFS(SOF[Trans],SOF[RepDate],$A$2,SOF[Branch2],$D21,SOF[Type_],F$3)/$E21</f>
        <v>2.0491803278688523E-2</v>
      </c>
      <c r="G21" s="18">
        <f>SUMIFS(SOF[Trans],SOF[RepDate],$A$2,SOF[Branch2],$D21,SOF[Type_],G$3)/$E21</f>
        <v>1.2295081967213115E-2</v>
      </c>
      <c r="H21" s="18">
        <f>SUMIFS(SOF[Trans],SOF[RepDate],$A$2,SOF[Branch2],$D21,SOF[Type_],H$3)/$E21</f>
        <v>0.12295081967213115</v>
      </c>
      <c r="I21" s="18">
        <f>SUMIFS(SOF[Trans],SOF[RepDate],$A$2,SOF[Branch2],$D21,SOF[Type_],I$3)/$E21</f>
        <v>0</v>
      </c>
      <c r="J21" s="18">
        <f>SUMIFS(SOF[Trans],SOF[RepDate],$A$2,SOF[Branch2],$D21,SOF[Type_],J$3)/$E21</f>
        <v>0</v>
      </c>
      <c r="K21" s="18">
        <f>SUMIFS(SOF[Trans],SOF[RepDate],$A$2,SOF[Branch2],$D21,SOF[Type_],K$3)/$E21</f>
        <v>0</v>
      </c>
      <c r="L21" s="18">
        <f>SUMIFS(SOF[Trans],SOF[RepDate],$A$2,SOF[Branch2],$D21,SOF[Type_],L$3)/$E21</f>
        <v>0</v>
      </c>
      <c r="M21" s="18">
        <f>SUMIFS(SOF[Trans],SOF[RepDate],$A$2,SOF[Branch2],$D21,SOF[Type_],M$3)/$E21</f>
        <v>0.60655737704918034</v>
      </c>
      <c r="N21" s="18">
        <f>SUMIFS(SOF[Trans],SOF[RepDate],$A$2,SOF[Branch2],$D21,SOF[Type_],N$3)/$E21</f>
        <v>0.23770491803278687</v>
      </c>
      <c r="O21" s="18">
        <f>SUMIFS(SOF[Trans],SOF[RepDate],$A$2,SOF[Branch2],$D21,SOF[Type_],O$3)/$E21</f>
        <v>0</v>
      </c>
      <c r="P21" s="18">
        <f>SUMIFS(SOF[Trans],SOF[RepDate],$A$2,SOF[Branch2],$D21,SOF[Type_],P$3)/$E21</f>
        <v>0</v>
      </c>
      <c r="Q21" s="18">
        <f>SUMIFS(SOF[Trans],SOF[RepDate],$A$2,SOF[Branch2],$D21,SOF[Type_],Q$3)/$E21</f>
        <v>0</v>
      </c>
      <c r="R21" s="18">
        <f>SUMIFS(SOF[Trans],SOF[RepDate],$A$2,SOF[Branch2],$D21,SOF[Type_],R$3)/$E21</f>
        <v>0</v>
      </c>
      <c r="S21" s="18">
        <f>SUMIFS(SOF[Trans],SOF[RepDate],$A$2,SOF[Branch2],$D21,SOF[Type_],S$3)/$E21</f>
        <v>0</v>
      </c>
      <c r="T21" s="18">
        <f>SUMIFS(SOF[Trans],SOF[RepDate],$A$2,SOF[Branch2],$D21,SOF[Type_],T$3)/$E21</f>
        <v>0</v>
      </c>
      <c r="U21" s="18">
        <f>SUMIFS(SOF[Trans],SOF[RepDate],$A$2,SOF[Branch2],$D21,SOF[Type_],U$3)/$E21</f>
        <v>0</v>
      </c>
      <c r="V21" s="18">
        <f>SUMIFS(SOF[Trans],SOF[RepDate],$A$2,SOF[Branch2],$D21,SOF[Type_],V$3)/$E21</f>
        <v>0</v>
      </c>
      <c r="W21" s="18">
        <f>SUMIFS(SOF[Trans],SOF[RepDate],$A$2,SOF[Branch2],$D21,SOF[Type_],W$3)/$E21</f>
        <v>0</v>
      </c>
      <c r="X21" s="18">
        <f>SUMIFS(SOF[Trans],SOF[RepDate],$A$2,SOF[Branch2],$D21,SOF[Type_],X$3)/$E21</f>
        <v>0</v>
      </c>
      <c r="Y21" s="100">
        <f t="shared" si="0"/>
        <v>2.8084714548802948E-2</v>
      </c>
      <c r="Z21" s="98">
        <f t="shared" si="1"/>
        <v>2.0491803278688523E-2</v>
      </c>
      <c r="AA21" s="98">
        <f t="shared" si="2"/>
        <v>0.60655737704918034</v>
      </c>
      <c r="AB21" s="98">
        <f t="shared" si="3"/>
        <v>0.37295081967213117</v>
      </c>
      <c r="AC21" s="49">
        <f t="shared" si="4"/>
        <v>5</v>
      </c>
      <c r="AD21" s="49">
        <f t="shared" si="5"/>
        <v>148</v>
      </c>
      <c r="AE21" s="49">
        <f t="shared" si="6"/>
        <v>91</v>
      </c>
      <c r="AG21" s="124"/>
    </row>
    <row r="22" spans="1:33" x14ac:dyDescent="0.55000000000000004">
      <c r="A22" s="10" t="s">
        <v>58</v>
      </c>
      <c r="B22" s="11" t="s">
        <v>222</v>
      </c>
      <c r="C22" s="117"/>
      <c r="D22" s="10" t="s">
        <v>25</v>
      </c>
      <c r="E22" s="91">
        <f>SUMIFS(SOF[Trans],SOF[RepDate],$A$2,SOF[Branch2],$D22)</f>
        <v>1072</v>
      </c>
      <c r="F22" s="18">
        <f>SUMIFS(SOF[Trans],SOF[RepDate],$A$2,SOF[Branch2],$D22,SOF[Type_],F$3)/$E22</f>
        <v>1.0261194029850746E-2</v>
      </c>
      <c r="G22" s="18">
        <f>SUMIFS(SOF[Trans],SOF[RepDate],$A$2,SOF[Branch2],$D22,SOF[Type_],G$3)/$E22</f>
        <v>0.11007462686567164</v>
      </c>
      <c r="H22" s="18">
        <f>SUMIFS(SOF[Trans],SOF[RepDate],$A$2,SOF[Branch2],$D22,SOF[Type_],H$3)/$E22</f>
        <v>9.1417910447761194E-2</v>
      </c>
      <c r="I22" s="18">
        <f>SUMIFS(SOF[Trans],SOF[RepDate],$A$2,SOF[Branch2],$D22,SOF[Type_],I$3)/$E22</f>
        <v>0.1455223880597015</v>
      </c>
      <c r="J22" s="18">
        <f>SUMIFS(SOF[Trans],SOF[RepDate],$A$2,SOF[Branch2],$D22,SOF[Type_],J$3)/$E22</f>
        <v>4.4776119402985072E-2</v>
      </c>
      <c r="K22" s="18">
        <f>SUMIFS(SOF[Trans],SOF[RepDate],$A$2,SOF[Branch2],$D22,SOF[Type_],K$3)/$E22</f>
        <v>4.1044776119402986E-2</v>
      </c>
      <c r="L22" s="18">
        <f>SUMIFS(SOF[Trans],SOF[RepDate],$A$2,SOF[Branch2],$D22,SOF[Type_],L$3)/$E22</f>
        <v>0</v>
      </c>
      <c r="M22" s="18">
        <f>SUMIFS(SOF[Trans],SOF[RepDate],$A$2,SOF[Branch2],$D22,SOF[Type_],M$3)/$E22</f>
        <v>0.125</v>
      </c>
      <c r="N22" s="18">
        <f>SUMIFS(SOF[Trans],SOF[RepDate],$A$2,SOF[Branch2],$D22,SOF[Type_],N$3)/$E22</f>
        <v>0.11753731343283583</v>
      </c>
      <c r="O22" s="18">
        <f>SUMIFS(SOF[Trans],SOF[RepDate],$A$2,SOF[Branch2],$D22,SOF[Type_],O$3)/$E22</f>
        <v>0</v>
      </c>
      <c r="P22" s="18">
        <f>SUMIFS(SOF[Trans],SOF[RepDate],$A$2,SOF[Branch2],$D22,SOF[Type_],P$3)/$E22</f>
        <v>0</v>
      </c>
      <c r="Q22" s="18">
        <f>SUMIFS(SOF[Trans],SOF[RepDate],$A$2,SOF[Branch2],$D22,SOF[Type_],Q$3)/$E22</f>
        <v>0</v>
      </c>
      <c r="R22" s="18">
        <f>SUMIFS(SOF[Trans],SOF[RepDate],$A$2,SOF[Branch2],$D22,SOF[Type_],R$3)/$E22</f>
        <v>2.8917910447761194E-2</v>
      </c>
      <c r="S22" s="18">
        <f>SUMIFS(SOF[Trans],SOF[RepDate],$A$2,SOF[Branch2],$D22,SOF[Type_],S$3)/$E22</f>
        <v>0</v>
      </c>
      <c r="T22" s="18">
        <f>SUMIFS(SOF[Trans],SOF[RepDate],$A$2,SOF[Branch2],$D22,SOF[Type_],T$3)/$E22</f>
        <v>0</v>
      </c>
      <c r="U22" s="18">
        <f>SUMIFS(SOF[Trans],SOF[RepDate],$A$2,SOF[Branch2],$D22,SOF[Type_],U$3)/$E22</f>
        <v>9.7947761194029856E-2</v>
      </c>
      <c r="V22" s="18">
        <f>SUMIFS(SOF[Trans],SOF[RepDate],$A$2,SOF[Branch2],$D22,SOF[Type_],V$3)/$E22</f>
        <v>0.1287313432835821</v>
      </c>
      <c r="W22" s="18">
        <f>SUMIFS(SOF[Trans],SOF[RepDate],$A$2,SOF[Branch2],$D22,SOF[Type_],W$3)/$E22</f>
        <v>0</v>
      </c>
      <c r="X22" s="18">
        <f>SUMIFS(SOF[Trans],SOF[RepDate],$A$2,SOF[Branch2],$D22,SOF[Type_],X$3)/$E22</f>
        <v>5.8768656716417914E-2</v>
      </c>
      <c r="Y22" s="100">
        <f t="shared" si="0"/>
        <v>0.12338858195211787</v>
      </c>
      <c r="Z22" s="98">
        <f t="shared" si="1"/>
        <v>1.0261194029850746E-2</v>
      </c>
      <c r="AA22" s="98">
        <f t="shared" si="2"/>
        <v>0.125</v>
      </c>
      <c r="AB22" s="98">
        <f t="shared" si="3"/>
        <v>0.86473880597014929</v>
      </c>
      <c r="AC22" s="49">
        <f t="shared" si="4"/>
        <v>11</v>
      </c>
      <c r="AD22" s="49">
        <f t="shared" si="5"/>
        <v>134</v>
      </c>
      <c r="AE22" s="49">
        <f t="shared" si="6"/>
        <v>927</v>
      </c>
      <c r="AG22" s="124"/>
    </row>
    <row r="23" spans="1:33" x14ac:dyDescent="0.55000000000000004">
      <c r="A23" s="10" t="s">
        <v>58</v>
      </c>
      <c r="B23" s="11" t="s">
        <v>198</v>
      </c>
      <c r="C23" s="117"/>
      <c r="D23" s="10" t="s">
        <v>132</v>
      </c>
      <c r="E23" s="91">
        <f>SUMIFS(SOF[Trans],SOF[RepDate],$A$2,SOF[Branch2],$D23)</f>
        <v>480</v>
      </c>
      <c r="F23" s="18">
        <f>SUMIFS(SOF[Trans],SOF[RepDate],$A$2,SOF[Branch2],$D23,SOF[Type_],F$3)/$E23</f>
        <v>1.6666666666666666E-2</v>
      </c>
      <c r="G23" s="18">
        <f>SUMIFS(SOF[Trans],SOF[RepDate],$A$2,SOF[Branch2],$D23,SOF[Type_],G$3)/$E23</f>
        <v>0.3125</v>
      </c>
      <c r="H23" s="18">
        <f>SUMIFS(SOF[Trans],SOF[RepDate],$A$2,SOF[Branch2],$D23,SOF[Type_],H$3)/$E23</f>
        <v>2.7083333333333334E-2</v>
      </c>
      <c r="I23" s="18">
        <f>SUMIFS(SOF[Trans],SOF[RepDate],$A$2,SOF[Branch2],$D23,SOF[Type_],I$3)/$E23</f>
        <v>0</v>
      </c>
      <c r="J23" s="18">
        <f>SUMIFS(SOF[Trans],SOF[RepDate],$A$2,SOF[Branch2],$D23,SOF[Type_],J$3)/$E23</f>
        <v>0.25416666666666665</v>
      </c>
      <c r="K23" s="18">
        <f>SUMIFS(SOF[Trans],SOF[RepDate],$A$2,SOF[Branch2],$D23,SOF[Type_],K$3)/$E23</f>
        <v>0</v>
      </c>
      <c r="L23" s="18">
        <f>SUMIFS(SOF[Trans],SOF[RepDate],$A$2,SOF[Branch2],$D23,SOF[Type_],L$3)/$E23</f>
        <v>0</v>
      </c>
      <c r="M23" s="18">
        <f>SUMIFS(SOF[Trans],SOF[RepDate],$A$2,SOF[Branch2],$D23,SOF[Type_],M$3)/$E23</f>
        <v>0</v>
      </c>
      <c r="N23" s="18">
        <f>SUMIFS(SOF[Trans],SOF[RepDate],$A$2,SOF[Branch2],$D23,SOF[Type_],N$3)/$E23</f>
        <v>0</v>
      </c>
      <c r="O23" s="18">
        <f>SUMIFS(SOF[Trans],SOF[RepDate],$A$2,SOF[Branch2],$D23,SOF[Type_],O$3)/$E23</f>
        <v>0</v>
      </c>
      <c r="P23" s="18">
        <f>SUMIFS(SOF[Trans],SOF[RepDate],$A$2,SOF[Branch2],$D23,SOF[Type_],P$3)/$E23</f>
        <v>0</v>
      </c>
      <c r="Q23" s="18">
        <f>SUMIFS(SOF[Trans],SOF[RepDate],$A$2,SOF[Branch2],$D23,SOF[Type_],Q$3)/$E23</f>
        <v>0</v>
      </c>
      <c r="R23" s="18">
        <f>SUMIFS(SOF[Trans],SOF[RepDate],$A$2,SOF[Branch2],$D23,SOF[Type_],R$3)/$E23</f>
        <v>0</v>
      </c>
      <c r="S23" s="18">
        <f>SUMIFS(SOF[Trans],SOF[RepDate],$A$2,SOF[Branch2],$D23,SOF[Type_],S$3)/$E23</f>
        <v>0</v>
      </c>
      <c r="T23" s="18">
        <f>SUMIFS(SOF[Trans],SOF[RepDate],$A$2,SOF[Branch2],$D23,SOF[Type_],T$3)/$E23</f>
        <v>0</v>
      </c>
      <c r="U23" s="18">
        <f>SUMIFS(SOF[Trans],SOF[RepDate],$A$2,SOF[Branch2],$D23,SOF[Type_],U$3)/$E23</f>
        <v>0</v>
      </c>
      <c r="V23" s="18">
        <f>SUMIFS(SOF[Trans],SOF[RepDate],$A$2,SOF[Branch2],$D23,SOF[Type_],V$3)/$E23</f>
        <v>0.28541666666666665</v>
      </c>
      <c r="W23" s="18">
        <f>SUMIFS(SOF[Trans],SOF[RepDate],$A$2,SOF[Branch2],$D23,SOF[Type_],W$3)/$E23</f>
        <v>0</v>
      </c>
      <c r="X23" s="18">
        <f>SUMIFS(SOF[Trans],SOF[RepDate],$A$2,SOF[Branch2],$D23,SOF[Type_],X$3)/$E23</f>
        <v>0.10416666666666667</v>
      </c>
      <c r="Y23" s="100">
        <f t="shared" si="0"/>
        <v>5.5248618784530384E-2</v>
      </c>
      <c r="Z23" s="98">
        <f t="shared" si="1"/>
        <v>1.6666666666666666E-2</v>
      </c>
      <c r="AA23" s="98">
        <f t="shared" si="2"/>
        <v>0</v>
      </c>
      <c r="AB23" s="98">
        <f t="shared" si="3"/>
        <v>0.98333333333333317</v>
      </c>
      <c r="AC23" s="49">
        <f t="shared" si="4"/>
        <v>8</v>
      </c>
      <c r="AD23" s="49">
        <f t="shared" si="5"/>
        <v>0</v>
      </c>
      <c r="AE23" s="49">
        <f t="shared" si="6"/>
        <v>472</v>
      </c>
      <c r="AG23" s="124"/>
    </row>
    <row r="24" spans="1:33" x14ac:dyDescent="0.55000000000000004">
      <c r="A24" s="61" t="s">
        <v>58</v>
      </c>
      <c r="B24" s="62" t="s">
        <v>186</v>
      </c>
      <c r="C24" s="118"/>
      <c r="D24" s="61" t="s">
        <v>3</v>
      </c>
      <c r="E24" s="92">
        <f>SUMIFS(SOF[Trans],SOF[RepDate],$A$2,SOF[Branch2],$D24)</f>
        <v>421</v>
      </c>
      <c r="F24" s="63">
        <f>SUMIFS(SOF[Trans],SOF[RepDate],$A$2,SOF[Branch2],$D24,SOF[Type_],F$3)/$E24</f>
        <v>5.7007125890736345E-2</v>
      </c>
      <c r="G24" s="63">
        <f>SUMIFS(SOF[Trans],SOF[RepDate],$A$2,SOF[Branch2],$D24,SOF[Type_],G$3)/$E24</f>
        <v>0</v>
      </c>
      <c r="H24" s="63">
        <f>SUMIFS(SOF[Trans],SOF[RepDate],$A$2,SOF[Branch2],$D24,SOF[Type_],H$3)/$E24</f>
        <v>0.23515439429928742</v>
      </c>
      <c r="I24" s="63">
        <f>SUMIFS(SOF[Trans],SOF[RepDate],$A$2,SOF[Branch2],$D24,SOF[Type_],I$3)/$E24</f>
        <v>0</v>
      </c>
      <c r="J24" s="63">
        <f>SUMIFS(SOF[Trans],SOF[RepDate],$A$2,SOF[Branch2],$D24,SOF[Type_],J$3)/$E24</f>
        <v>0</v>
      </c>
      <c r="K24" s="63">
        <f>SUMIFS(SOF[Trans],SOF[RepDate],$A$2,SOF[Branch2],$D24,SOF[Type_],K$3)/$E24</f>
        <v>0</v>
      </c>
      <c r="L24" s="63">
        <f>SUMIFS(SOF[Trans],SOF[RepDate],$A$2,SOF[Branch2],$D24,SOF[Type_],L$3)/$E24</f>
        <v>0</v>
      </c>
      <c r="M24" s="63">
        <f>SUMIFS(SOF[Trans],SOF[RepDate],$A$2,SOF[Branch2],$D24,SOF[Type_],M$3)/$E24</f>
        <v>0.14014251781472684</v>
      </c>
      <c r="N24" s="63">
        <f>SUMIFS(SOF[Trans],SOF[RepDate],$A$2,SOF[Branch2],$D24,SOF[Type_],N$3)/$E24</f>
        <v>0.19239904988123516</v>
      </c>
      <c r="O24" s="63">
        <f>SUMIFS(SOF[Trans],SOF[RepDate],$A$2,SOF[Branch2],$D24,SOF[Type_],O$3)/$E24</f>
        <v>0</v>
      </c>
      <c r="P24" s="63">
        <f>SUMIFS(SOF[Trans],SOF[RepDate],$A$2,SOF[Branch2],$D24,SOF[Type_],P$3)/$E24</f>
        <v>0</v>
      </c>
      <c r="Q24" s="63">
        <f>SUMIFS(SOF[Trans],SOF[RepDate],$A$2,SOF[Branch2],$D24,SOF[Type_],Q$3)/$E24</f>
        <v>0</v>
      </c>
      <c r="R24" s="63">
        <f>SUMIFS(SOF[Trans],SOF[RepDate],$A$2,SOF[Branch2],$D24,SOF[Type_],R$3)/$E24</f>
        <v>0.166270783847981</v>
      </c>
      <c r="S24" s="63">
        <f>SUMIFS(SOF[Trans],SOF[RepDate],$A$2,SOF[Branch2],$D24,SOF[Type_],S$3)/$E24</f>
        <v>7.8384798099762468E-2</v>
      </c>
      <c r="T24" s="63">
        <f>SUMIFS(SOF[Trans],SOF[RepDate],$A$2,SOF[Branch2],$D24,SOF[Type_],T$3)/$E24</f>
        <v>0</v>
      </c>
      <c r="U24" s="63">
        <f>SUMIFS(SOF[Trans],SOF[RepDate],$A$2,SOF[Branch2],$D24,SOF[Type_],U$3)/$E24</f>
        <v>0</v>
      </c>
      <c r="V24" s="63">
        <f>SUMIFS(SOF[Trans],SOF[RepDate],$A$2,SOF[Branch2],$D24,SOF[Type_],V$3)/$E24</f>
        <v>0</v>
      </c>
      <c r="W24" s="63">
        <f>SUMIFS(SOF[Trans],SOF[RepDate],$A$2,SOF[Branch2],$D24,SOF[Type_],W$3)/$E24</f>
        <v>0</v>
      </c>
      <c r="X24" s="63">
        <f>SUMIFS(SOF[Trans],SOF[RepDate],$A$2,SOF[Branch2],$D24,SOF[Type_],X$3)/$E24</f>
        <v>0.13064133016627077</v>
      </c>
      <c r="Y24" s="101">
        <f t="shared" si="0"/>
        <v>4.8457642725598528E-2</v>
      </c>
      <c r="Z24" s="102">
        <f t="shared" si="1"/>
        <v>5.7007125890736345E-2</v>
      </c>
      <c r="AA24" s="102">
        <f t="shared" si="2"/>
        <v>0.14014251781472684</v>
      </c>
      <c r="AB24" s="102">
        <f t="shared" si="3"/>
        <v>0.80285035629453683</v>
      </c>
      <c r="AC24" s="64">
        <f t="shared" si="4"/>
        <v>24</v>
      </c>
      <c r="AD24" s="64">
        <f t="shared" si="5"/>
        <v>59</v>
      </c>
      <c r="AE24" s="64">
        <f t="shared" si="6"/>
        <v>338</v>
      </c>
      <c r="AG24" s="124"/>
    </row>
    <row r="25" spans="1:33" x14ac:dyDescent="0.55000000000000004">
      <c r="A25" s="10" t="s">
        <v>58</v>
      </c>
      <c r="B25" s="11" t="s">
        <v>220</v>
      </c>
      <c r="C25" s="119" t="s">
        <v>164</v>
      </c>
      <c r="D25" s="10" t="s">
        <v>56</v>
      </c>
      <c r="E25" s="91">
        <f>SUMIFS(SOF[Trans],SOF[RepDate],$A$2,SOF[Branch2],$D25)</f>
        <v>449</v>
      </c>
      <c r="F25" s="18">
        <f>SUMIFS(SOF[Trans],SOF[RepDate],$A$2,SOF[Branch2],$D25,SOF[Type_],F$3)/$E25</f>
        <v>0.25835189309576839</v>
      </c>
      <c r="G25" s="18">
        <f>SUMIFS(SOF[Trans],SOF[RepDate],$A$2,SOF[Branch2],$D25,SOF[Type_],G$3)/$E25</f>
        <v>7.5723830734966593E-2</v>
      </c>
      <c r="H25" s="18">
        <f>SUMIFS(SOF[Trans],SOF[RepDate],$A$2,SOF[Branch2],$D25,SOF[Type_],H$3)/$E25</f>
        <v>0.19376391982182628</v>
      </c>
      <c r="I25" s="18">
        <f>SUMIFS(SOF[Trans],SOF[RepDate],$A$2,SOF[Branch2],$D25,SOF[Type_],I$3)/$E25</f>
        <v>0</v>
      </c>
      <c r="J25" s="18">
        <f>SUMIFS(SOF[Trans],SOF[RepDate],$A$2,SOF[Branch2],$D25,SOF[Type_],J$3)/$E25</f>
        <v>0</v>
      </c>
      <c r="K25" s="18">
        <f>SUMIFS(SOF[Trans],SOF[RepDate],$A$2,SOF[Branch2],$D25,SOF[Type_],K$3)/$E25</f>
        <v>0</v>
      </c>
      <c r="L25" s="18">
        <f>SUMIFS(SOF[Trans],SOF[RepDate],$A$2,SOF[Branch2],$D25,SOF[Type_],L$3)/$E25</f>
        <v>0</v>
      </c>
      <c r="M25" s="18">
        <f>SUMIFS(SOF[Trans],SOF[RepDate],$A$2,SOF[Branch2],$D25,SOF[Type_],M$3)/$E25</f>
        <v>0.26948775055679286</v>
      </c>
      <c r="N25" s="18">
        <f>SUMIFS(SOF[Trans],SOF[RepDate],$A$2,SOF[Branch2],$D25,SOF[Type_],N$3)/$E25</f>
        <v>0</v>
      </c>
      <c r="O25" s="18">
        <f>SUMIFS(SOF[Trans],SOF[RepDate],$A$2,SOF[Branch2],$D25,SOF[Type_],O$3)/$E25</f>
        <v>0</v>
      </c>
      <c r="P25" s="18">
        <f>SUMIFS(SOF[Trans],SOF[RepDate],$A$2,SOF[Branch2],$D25,SOF[Type_],P$3)/$E25</f>
        <v>0</v>
      </c>
      <c r="Q25" s="18">
        <f>SUMIFS(SOF[Trans],SOF[RepDate],$A$2,SOF[Branch2],$D25,SOF[Type_],Q$3)/$E25</f>
        <v>0</v>
      </c>
      <c r="R25" s="18">
        <f>SUMIFS(SOF[Trans],SOF[RepDate],$A$2,SOF[Branch2],$D25,SOF[Type_],R$3)/$E25</f>
        <v>0</v>
      </c>
      <c r="S25" s="18">
        <f>SUMIFS(SOF[Trans],SOF[RepDate],$A$2,SOF[Branch2],$D25,SOF[Type_],S$3)/$E25</f>
        <v>0</v>
      </c>
      <c r="T25" s="18">
        <f>SUMIFS(SOF[Trans],SOF[RepDate],$A$2,SOF[Branch2],$D25,SOF[Type_],T$3)/$E25</f>
        <v>0</v>
      </c>
      <c r="U25" s="18">
        <f>SUMIFS(SOF[Trans],SOF[RepDate],$A$2,SOF[Branch2],$D25,SOF[Type_],U$3)/$E25</f>
        <v>0.20267260579064589</v>
      </c>
      <c r="V25" s="18">
        <f>SUMIFS(SOF[Trans],SOF[RepDate],$A$2,SOF[Branch2],$D25,SOF[Type_],V$3)/$E25</f>
        <v>0</v>
      </c>
      <c r="W25" s="18">
        <f>SUMIFS(SOF[Trans],SOF[RepDate],$A$2,SOF[Branch2],$D25,SOF[Type_],W$3)/$E25</f>
        <v>0</v>
      </c>
      <c r="X25" s="18">
        <f>SUMIFS(SOF[Trans],SOF[RepDate],$A$2,SOF[Branch2],$D25,SOF[Type_],X$3)/$E25</f>
        <v>0</v>
      </c>
      <c r="Y25" s="100">
        <f t="shared" si="0"/>
        <v>5.1680478821362799E-2</v>
      </c>
      <c r="Z25" s="98">
        <f t="shared" si="1"/>
        <v>0.25835189309576839</v>
      </c>
      <c r="AA25" s="98">
        <f t="shared" si="2"/>
        <v>0.26948775055679286</v>
      </c>
      <c r="AB25" s="98">
        <f t="shared" si="3"/>
        <v>0.47216035634743869</v>
      </c>
      <c r="AC25" s="49">
        <f t="shared" si="4"/>
        <v>116.00000000000001</v>
      </c>
      <c r="AD25" s="49">
        <f t="shared" si="5"/>
        <v>121</v>
      </c>
      <c r="AE25" s="49">
        <f t="shared" si="6"/>
        <v>212</v>
      </c>
      <c r="AG25" s="124"/>
    </row>
    <row r="26" spans="1:33" x14ac:dyDescent="0.55000000000000004">
      <c r="A26" s="10" t="s">
        <v>58</v>
      </c>
      <c r="B26" s="11" t="s">
        <v>187</v>
      </c>
      <c r="C26" s="117"/>
      <c r="D26" s="10" t="s">
        <v>8</v>
      </c>
      <c r="E26" s="91">
        <f>SUMIFS(SOF[Trans],SOF[RepDate],$A$2,SOF[Branch2],$D26)</f>
        <v>275</v>
      </c>
      <c r="F26" s="18">
        <f>SUMIFS(SOF[Trans],SOF[RepDate],$A$2,SOF[Branch2],$D26,SOF[Type_],F$3)/$E26</f>
        <v>0.44</v>
      </c>
      <c r="G26" s="18">
        <f>SUMIFS(SOF[Trans],SOF[RepDate],$A$2,SOF[Branch2],$D26,SOF[Type_],G$3)/$E26</f>
        <v>0</v>
      </c>
      <c r="H26" s="18">
        <f>SUMIFS(SOF[Trans],SOF[RepDate],$A$2,SOF[Branch2],$D26,SOF[Type_],H$3)/$E26</f>
        <v>0.56000000000000005</v>
      </c>
      <c r="I26" s="18">
        <f>SUMIFS(SOF[Trans],SOF[RepDate],$A$2,SOF[Branch2],$D26,SOF[Type_],I$3)/$E26</f>
        <v>0</v>
      </c>
      <c r="J26" s="18">
        <f>SUMIFS(SOF[Trans],SOF[RepDate],$A$2,SOF[Branch2],$D26,SOF[Type_],J$3)/$E26</f>
        <v>0</v>
      </c>
      <c r="K26" s="18">
        <f>SUMIFS(SOF[Trans],SOF[RepDate],$A$2,SOF[Branch2],$D26,SOF[Type_],K$3)/$E26</f>
        <v>0</v>
      </c>
      <c r="L26" s="18">
        <f>SUMIFS(SOF[Trans],SOF[RepDate],$A$2,SOF[Branch2],$D26,SOF[Type_],L$3)/$E26</f>
        <v>0</v>
      </c>
      <c r="M26" s="18">
        <f>SUMIFS(SOF[Trans],SOF[RepDate],$A$2,SOF[Branch2],$D26,SOF[Type_],M$3)/$E26</f>
        <v>0</v>
      </c>
      <c r="N26" s="18">
        <f>SUMIFS(SOF[Trans],SOF[RepDate],$A$2,SOF[Branch2],$D26,SOF[Type_],N$3)/$E26</f>
        <v>0</v>
      </c>
      <c r="O26" s="18">
        <f>SUMIFS(SOF[Trans],SOF[RepDate],$A$2,SOF[Branch2],$D26,SOF[Type_],O$3)/$E26</f>
        <v>0</v>
      </c>
      <c r="P26" s="18">
        <f>SUMIFS(SOF[Trans],SOF[RepDate],$A$2,SOF[Branch2],$D26,SOF[Type_],P$3)/$E26</f>
        <v>0</v>
      </c>
      <c r="Q26" s="18">
        <f>SUMIFS(SOF[Trans],SOF[RepDate],$A$2,SOF[Branch2],$D26,SOF[Type_],Q$3)/$E26</f>
        <v>0</v>
      </c>
      <c r="R26" s="18">
        <f>SUMIFS(SOF[Trans],SOF[RepDate],$A$2,SOF[Branch2],$D26,SOF[Type_],R$3)/$E26</f>
        <v>0</v>
      </c>
      <c r="S26" s="18">
        <f>SUMIFS(SOF[Trans],SOF[RepDate],$A$2,SOF[Branch2],$D26,SOF[Type_],S$3)/$E26</f>
        <v>0</v>
      </c>
      <c r="T26" s="18">
        <f>SUMIFS(SOF[Trans],SOF[RepDate],$A$2,SOF[Branch2],$D26,SOF[Type_],T$3)/$E26</f>
        <v>0</v>
      </c>
      <c r="U26" s="18">
        <f>SUMIFS(SOF[Trans],SOF[RepDate],$A$2,SOF[Branch2],$D26,SOF[Type_],U$3)/$E26</f>
        <v>0</v>
      </c>
      <c r="V26" s="18">
        <f>SUMIFS(SOF[Trans],SOF[RepDate],$A$2,SOF[Branch2],$D26,SOF[Type_],V$3)/$E26</f>
        <v>0</v>
      </c>
      <c r="W26" s="18">
        <f>SUMIFS(SOF[Trans],SOF[RepDate],$A$2,SOF[Branch2],$D26,SOF[Type_],W$3)/$E26</f>
        <v>0</v>
      </c>
      <c r="X26" s="18">
        <f>SUMIFS(SOF[Trans],SOF[RepDate],$A$2,SOF[Branch2],$D26,SOF[Type_],X$3)/$E26</f>
        <v>0</v>
      </c>
      <c r="Y26" s="100">
        <f t="shared" si="0"/>
        <v>3.1652854511970537E-2</v>
      </c>
      <c r="Z26" s="98">
        <f t="shared" si="1"/>
        <v>0.44</v>
      </c>
      <c r="AA26" s="98">
        <f t="shared" si="2"/>
        <v>0</v>
      </c>
      <c r="AB26" s="98">
        <f t="shared" si="3"/>
        <v>0.56000000000000005</v>
      </c>
      <c r="AC26" s="49">
        <f t="shared" si="4"/>
        <v>121</v>
      </c>
      <c r="AD26" s="49">
        <f t="shared" si="5"/>
        <v>0</v>
      </c>
      <c r="AE26" s="49">
        <f t="shared" si="6"/>
        <v>154</v>
      </c>
      <c r="AG26" s="124"/>
    </row>
    <row r="27" spans="1:33" x14ac:dyDescent="0.55000000000000004">
      <c r="A27" s="10" t="s">
        <v>58</v>
      </c>
      <c r="B27" s="11" t="s">
        <v>210</v>
      </c>
      <c r="C27" s="117"/>
      <c r="D27" s="10" t="s">
        <v>16</v>
      </c>
      <c r="E27" s="91">
        <f>SUMIFS(SOF[Trans],SOF[RepDate],$A$2,SOF[Branch2],$D27)</f>
        <v>372</v>
      </c>
      <c r="F27" s="18">
        <f>SUMIFS(SOF[Trans],SOF[RepDate],$A$2,SOF[Branch2],$D27,SOF[Type_],F$3)/$E27</f>
        <v>1.3440860215053764E-2</v>
      </c>
      <c r="G27" s="18">
        <f>SUMIFS(SOF[Trans],SOF[RepDate],$A$2,SOF[Branch2],$D27,SOF[Type_],G$3)/$E27</f>
        <v>0.35752688172043012</v>
      </c>
      <c r="H27" s="18">
        <f>SUMIFS(SOF[Trans],SOF[RepDate],$A$2,SOF[Branch2],$D27,SOF[Type_],H$3)/$E27</f>
        <v>0.24731182795698925</v>
      </c>
      <c r="I27" s="18">
        <f>SUMIFS(SOF[Trans],SOF[RepDate],$A$2,SOF[Branch2],$D27,SOF[Type_],I$3)/$E27</f>
        <v>0</v>
      </c>
      <c r="J27" s="18">
        <f>SUMIFS(SOF[Trans],SOF[RepDate],$A$2,SOF[Branch2],$D27,SOF[Type_],J$3)/$E27</f>
        <v>0.38172043010752688</v>
      </c>
      <c r="K27" s="18">
        <f>SUMIFS(SOF[Trans],SOF[RepDate],$A$2,SOF[Branch2],$D27,SOF[Type_],K$3)/$E27</f>
        <v>0</v>
      </c>
      <c r="L27" s="18">
        <f>SUMIFS(SOF[Trans],SOF[RepDate],$A$2,SOF[Branch2],$D27,SOF[Type_],L$3)/$E27</f>
        <v>0</v>
      </c>
      <c r="M27" s="18">
        <f>SUMIFS(SOF[Trans],SOF[RepDate],$A$2,SOF[Branch2],$D27,SOF[Type_],M$3)/$E27</f>
        <v>0</v>
      </c>
      <c r="N27" s="18">
        <f>SUMIFS(SOF[Trans],SOF[RepDate],$A$2,SOF[Branch2],$D27,SOF[Type_],N$3)/$E27</f>
        <v>0</v>
      </c>
      <c r="O27" s="18">
        <f>SUMIFS(SOF[Trans],SOF[RepDate],$A$2,SOF[Branch2],$D27,SOF[Type_],O$3)/$E27</f>
        <v>0</v>
      </c>
      <c r="P27" s="18">
        <f>SUMIFS(SOF[Trans],SOF[RepDate],$A$2,SOF[Branch2],$D27,SOF[Type_],P$3)/$E27</f>
        <v>0</v>
      </c>
      <c r="Q27" s="18">
        <f>SUMIFS(SOF[Trans],SOF[RepDate],$A$2,SOF[Branch2],$D27,SOF[Type_],Q$3)/$E27</f>
        <v>0</v>
      </c>
      <c r="R27" s="18">
        <f>SUMIFS(SOF[Trans],SOF[RepDate],$A$2,SOF[Branch2],$D27,SOF[Type_],R$3)/$E27</f>
        <v>0</v>
      </c>
      <c r="S27" s="18">
        <f>SUMIFS(SOF[Trans],SOF[RepDate],$A$2,SOF[Branch2],$D27,SOF[Type_],S$3)/$E27</f>
        <v>0</v>
      </c>
      <c r="T27" s="18">
        <f>SUMIFS(SOF[Trans],SOF[RepDate],$A$2,SOF[Branch2],$D27,SOF[Type_],T$3)/$E27</f>
        <v>0</v>
      </c>
      <c r="U27" s="18">
        <f>SUMIFS(SOF[Trans],SOF[RepDate],$A$2,SOF[Branch2],$D27,SOF[Type_],U$3)/$E27</f>
        <v>0</v>
      </c>
      <c r="V27" s="18">
        <f>SUMIFS(SOF[Trans],SOF[RepDate],$A$2,SOF[Branch2],$D27,SOF[Type_],V$3)/$E27</f>
        <v>0</v>
      </c>
      <c r="W27" s="18">
        <f>SUMIFS(SOF[Trans],SOF[RepDate],$A$2,SOF[Branch2],$D27,SOF[Type_],W$3)/$E27</f>
        <v>0</v>
      </c>
      <c r="X27" s="18">
        <f>SUMIFS(SOF[Trans],SOF[RepDate],$A$2,SOF[Branch2],$D27,SOF[Type_],X$3)/$E27</f>
        <v>0</v>
      </c>
      <c r="Y27" s="100">
        <f t="shared" si="0"/>
        <v>4.2817679558011051E-2</v>
      </c>
      <c r="Z27" s="98">
        <f t="shared" si="1"/>
        <v>1.3440860215053764E-2</v>
      </c>
      <c r="AA27" s="98">
        <f t="shared" si="2"/>
        <v>0</v>
      </c>
      <c r="AB27" s="98">
        <f t="shared" si="3"/>
        <v>0.98655913978494625</v>
      </c>
      <c r="AC27" s="49">
        <f t="shared" si="4"/>
        <v>5</v>
      </c>
      <c r="AD27" s="49">
        <f t="shared" si="5"/>
        <v>0</v>
      </c>
      <c r="AE27" s="49">
        <f t="shared" si="6"/>
        <v>367</v>
      </c>
      <c r="AG27" s="124"/>
    </row>
    <row r="28" spans="1:33" x14ac:dyDescent="0.55000000000000004">
      <c r="A28" s="10" t="s">
        <v>58</v>
      </c>
      <c r="B28" s="11" t="s">
        <v>193</v>
      </c>
      <c r="C28" s="117"/>
      <c r="D28" s="10" t="s">
        <v>15</v>
      </c>
      <c r="E28" s="91">
        <f>SUMIFS(SOF[Trans],SOF[RepDate],$A$2,SOF[Branch2],$D28)</f>
        <v>83</v>
      </c>
      <c r="F28" s="18">
        <f>SUMIFS(SOF[Trans],SOF[RepDate],$A$2,SOF[Branch2],$D28,SOF[Type_],F$3)/$E28</f>
        <v>0</v>
      </c>
      <c r="G28" s="18">
        <f>SUMIFS(SOF[Trans],SOF[RepDate],$A$2,SOF[Branch2],$D28,SOF[Type_],G$3)/$E28</f>
        <v>0</v>
      </c>
      <c r="H28" s="18">
        <f>SUMIFS(SOF[Trans],SOF[RepDate],$A$2,SOF[Branch2],$D28,SOF[Type_],H$3)/$E28</f>
        <v>0</v>
      </c>
      <c r="I28" s="18">
        <f>SUMIFS(SOF[Trans],SOF[RepDate],$A$2,SOF[Branch2],$D28,SOF[Type_],I$3)/$E28</f>
        <v>0</v>
      </c>
      <c r="J28" s="18">
        <f>SUMIFS(SOF[Trans],SOF[RepDate],$A$2,SOF[Branch2],$D28,SOF[Type_],J$3)/$E28</f>
        <v>0</v>
      </c>
      <c r="K28" s="18">
        <f>SUMIFS(SOF[Trans],SOF[RepDate],$A$2,SOF[Branch2],$D28,SOF[Type_],K$3)/$E28</f>
        <v>0</v>
      </c>
      <c r="L28" s="18">
        <f>SUMIFS(SOF[Trans],SOF[RepDate],$A$2,SOF[Branch2],$D28,SOF[Type_],L$3)/$E28</f>
        <v>0</v>
      </c>
      <c r="M28" s="18">
        <f>SUMIFS(SOF[Trans],SOF[RepDate],$A$2,SOF[Branch2],$D28,SOF[Type_],M$3)/$E28</f>
        <v>1</v>
      </c>
      <c r="N28" s="18">
        <f>SUMIFS(SOF[Trans],SOF[RepDate],$A$2,SOF[Branch2],$D28,SOF[Type_],N$3)/$E28</f>
        <v>0</v>
      </c>
      <c r="O28" s="18">
        <f>SUMIFS(SOF[Trans],SOF[RepDate],$A$2,SOF[Branch2],$D28,SOF[Type_],O$3)/$E28</f>
        <v>0</v>
      </c>
      <c r="P28" s="18">
        <f>SUMIFS(SOF[Trans],SOF[RepDate],$A$2,SOF[Branch2],$D28,SOF[Type_],P$3)/$E28</f>
        <v>0</v>
      </c>
      <c r="Q28" s="18">
        <f>SUMIFS(SOF[Trans],SOF[RepDate],$A$2,SOF[Branch2],$D28,SOF[Type_],Q$3)/$E28</f>
        <v>0</v>
      </c>
      <c r="R28" s="18">
        <f>SUMIFS(SOF[Trans],SOF[RepDate],$A$2,SOF[Branch2],$D28,SOF[Type_],R$3)/$E28</f>
        <v>0</v>
      </c>
      <c r="S28" s="18">
        <f>SUMIFS(SOF[Trans],SOF[RepDate],$A$2,SOF[Branch2],$D28,SOF[Type_],S$3)/$E28</f>
        <v>0</v>
      </c>
      <c r="T28" s="18">
        <f>SUMIFS(SOF[Trans],SOF[RepDate],$A$2,SOF[Branch2],$D28,SOF[Type_],T$3)/$E28</f>
        <v>0</v>
      </c>
      <c r="U28" s="18">
        <f>SUMIFS(SOF[Trans],SOF[RepDate],$A$2,SOF[Branch2],$D28,SOF[Type_],U$3)/$E28</f>
        <v>0</v>
      </c>
      <c r="V28" s="18">
        <f>SUMIFS(SOF[Trans],SOF[RepDate],$A$2,SOF[Branch2],$D28,SOF[Type_],V$3)/$E28</f>
        <v>0</v>
      </c>
      <c r="W28" s="18">
        <f>SUMIFS(SOF[Trans],SOF[RepDate],$A$2,SOF[Branch2],$D28,SOF[Type_],W$3)/$E28</f>
        <v>0</v>
      </c>
      <c r="X28" s="18">
        <f>SUMIFS(SOF[Trans],SOF[RepDate],$A$2,SOF[Branch2],$D28,SOF[Type_],X$3)/$E28</f>
        <v>0</v>
      </c>
      <c r="Y28" s="100">
        <f t="shared" si="0"/>
        <v>9.5534069981583793E-3</v>
      </c>
      <c r="Z28" s="98">
        <f t="shared" si="1"/>
        <v>0</v>
      </c>
      <c r="AA28" s="98">
        <f t="shared" si="2"/>
        <v>1</v>
      </c>
      <c r="AB28" s="98">
        <f t="shared" si="3"/>
        <v>0</v>
      </c>
      <c r="AC28" s="49">
        <f t="shared" si="4"/>
        <v>0</v>
      </c>
      <c r="AD28" s="49">
        <f t="shared" si="5"/>
        <v>83</v>
      </c>
      <c r="AE28" s="49">
        <f t="shared" si="6"/>
        <v>0</v>
      </c>
      <c r="AG28" s="124"/>
    </row>
    <row r="29" spans="1:33" x14ac:dyDescent="0.55000000000000004">
      <c r="A29" s="10" t="s">
        <v>58</v>
      </c>
      <c r="B29" s="11" t="s">
        <v>204</v>
      </c>
      <c r="C29" s="117"/>
      <c r="D29" s="10" t="s">
        <v>53</v>
      </c>
      <c r="E29" s="91">
        <f>SUMIFS(SOF[Trans],SOF[RepDate],$A$2,SOF[Branch2],$D29)</f>
        <v>325</v>
      </c>
      <c r="F29" s="18">
        <f>SUMIFS(SOF[Trans],SOF[RepDate],$A$2,SOF[Branch2],$D29,SOF[Type_],F$3)/$E29</f>
        <v>2.4615384615384615E-2</v>
      </c>
      <c r="G29" s="18">
        <f>SUMIFS(SOF[Trans],SOF[RepDate],$A$2,SOF[Branch2],$D29,SOF[Type_],G$3)/$E29</f>
        <v>3.6923076923076927E-2</v>
      </c>
      <c r="H29" s="18">
        <f>SUMIFS(SOF[Trans],SOF[RepDate],$A$2,SOF[Branch2],$D29,SOF[Type_],H$3)/$E29</f>
        <v>0.45846153846153848</v>
      </c>
      <c r="I29" s="18">
        <f>SUMIFS(SOF[Trans],SOF[RepDate],$A$2,SOF[Branch2],$D29,SOF[Type_],I$3)/$E29</f>
        <v>0</v>
      </c>
      <c r="J29" s="18">
        <f>SUMIFS(SOF[Trans],SOF[RepDate],$A$2,SOF[Branch2],$D29,SOF[Type_],J$3)/$E29</f>
        <v>0</v>
      </c>
      <c r="K29" s="18">
        <f>SUMIFS(SOF[Trans],SOF[RepDate],$A$2,SOF[Branch2],$D29,SOF[Type_],K$3)/$E29</f>
        <v>0</v>
      </c>
      <c r="L29" s="18">
        <f>SUMIFS(SOF[Trans],SOF[RepDate],$A$2,SOF[Branch2],$D29,SOF[Type_],L$3)/$E29</f>
        <v>0</v>
      </c>
      <c r="M29" s="18">
        <f>SUMIFS(SOF[Trans],SOF[RepDate],$A$2,SOF[Branch2],$D29,SOF[Type_],M$3)/$E29</f>
        <v>0</v>
      </c>
      <c r="N29" s="18">
        <f>SUMIFS(SOF[Trans],SOF[RepDate],$A$2,SOF[Branch2],$D29,SOF[Type_],N$3)/$E29</f>
        <v>0</v>
      </c>
      <c r="O29" s="18">
        <f>SUMIFS(SOF[Trans],SOF[RepDate],$A$2,SOF[Branch2],$D29,SOF[Type_],O$3)/$E29</f>
        <v>0</v>
      </c>
      <c r="P29" s="18">
        <f>SUMIFS(SOF[Trans],SOF[RepDate],$A$2,SOF[Branch2],$D29,SOF[Type_],P$3)/$E29</f>
        <v>0</v>
      </c>
      <c r="Q29" s="18">
        <f>SUMIFS(SOF[Trans],SOF[RepDate],$A$2,SOF[Branch2],$D29,SOF[Type_],Q$3)/$E29</f>
        <v>0</v>
      </c>
      <c r="R29" s="18">
        <f>SUMIFS(SOF[Trans],SOF[RepDate],$A$2,SOF[Branch2],$D29,SOF[Type_],R$3)/$E29</f>
        <v>0</v>
      </c>
      <c r="S29" s="18">
        <f>SUMIFS(SOF[Trans],SOF[RepDate],$A$2,SOF[Branch2],$D29,SOF[Type_],S$3)/$E29</f>
        <v>0</v>
      </c>
      <c r="T29" s="18">
        <f>SUMIFS(SOF[Trans],SOF[RepDate],$A$2,SOF[Branch2],$D29,SOF[Type_],T$3)/$E29</f>
        <v>0.18769230769230769</v>
      </c>
      <c r="U29" s="18">
        <f>SUMIFS(SOF[Trans],SOF[RepDate],$A$2,SOF[Branch2],$D29,SOF[Type_],U$3)/$E29</f>
        <v>0.29230769230769232</v>
      </c>
      <c r="V29" s="18">
        <f>SUMIFS(SOF[Trans],SOF[RepDate],$A$2,SOF[Branch2],$D29,SOF[Type_],V$3)/$E29</f>
        <v>0</v>
      </c>
      <c r="W29" s="18">
        <f>SUMIFS(SOF[Trans],SOF[RepDate],$A$2,SOF[Branch2],$D29,SOF[Type_],W$3)/$E29</f>
        <v>0</v>
      </c>
      <c r="X29" s="18">
        <f>SUMIFS(SOF[Trans],SOF[RepDate],$A$2,SOF[Branch2],$D29,SOF[Type_],X$3)/$E29</f>
        <v>0</v>
      </c>
      <c r="Y29" s="100">
        <f t="shared" si="0"/>
        <v>3.7407918968692451E-2</v>
      </c>
      <c r="Z29" s="98">
        <f t="shared" si="1"/>
        <v>2.4615384615384615E-2</v>
      </c>
      <c r="AA29" s="98">
        <f t="shared" si="2"/>
        <v>0</v>
      </c>
      <c r="AB29" s="98">
        <f t="shared" si="3"/>
        <v>0.97538461538461541</v>
      </c>
      <c r="AC29" s="49">
        <f t="shared" si="4"/>
        <v>8</v>
      </c>
      <c r="AD29" s="49">
        <f t="shared" si="5"/>
        <v>0</v>
      </c>
      <c r="AE29" s="49">
        <f t="shared" si="6"/>
        <v>317</v>
      </c>
      <c r="AG29" s="124"/>
    </row>
    <row r="30" spans="1:33" x14ac:dyDescent="0.55000000000000004">
      <c r="A30" s="10" t="s">
        <v>58</v>
      </c>
      <c r="B30" s="11" t="s">
        <v>189</v>
      </c>
      <c r="C30" s="117"/>
      <c r="D30" s="10" t="s">
        <v>133</v>
      </c>
      <c r="E30" s="91">
        <f>SUMIFS(SOF[Trans],SOF[RepDate],$A$2,SOF[Branch2],$D30)</f>
        <v>84</v>
      </c>
      <c r="F30" s="18">
        <f>SUMIFS(SOF[Trans],SOF[RepDate],$A$2,SOF[Branch2],$D30,SOF[Type_],F$3)/$E30</f>
        <v>0.9285714285714286</v>
      </c>
      <c r="G30" s="18">
        <f>SUMIFS(SOF[Trans],SOF[RepDate],$A$2,SOF[Branch2],$D30,SOF[Type_],G$3)/$E30</f>
        <v>0</v>
      </c>
      <c r="H30" s="18">
        <f>SUMIFS(SOF[Trans],SOF[RepDate],$A$2,SOF[Branch2],$D30,SOF[Type_],H$3)/$E30</f>
        <v>7.1428571428571425E-2</v>
      </c>
      <c r="I30" s="18">
        <f>SUMIFS(SOF[Trans],SOF[RepDate],$A$2,SOF[Branch2],$D30,SOF[Type_],I$3)/$E30</f>
        <v>0</v>
      </c>
      <c r="J30" s="18">
        <f>SUMIFS(SOF[Trans],SOF[RepDate],$A$2,SOF[Branch2],$D30,SOF[Type_],J$3)/$E30</f>
        <v>0</v>
      </c>
      <c r="K30" s="18">
        <f>SUMIFS(SOF[Trans],SOF[RepDate],$A$2,SOF[Branch2],$D30,SOF[Type_],K$3)/$E30</f>
        <v>0</v>
      </c>
      <c r="L30" s="18">
        <f>SUMIFS(SOF[Trans],SOF[RepDate],$A$2,SOF[Branch2],$D30,SOF[Type_],L$3)/$E30</f>
        <v>0</v>
      </c>
      <c r="M30" s="18">
        <f>SUMIFS(SOF[Trans],SOF[RepDate],$A$2,SOF[Branch2],$D30,SOF[Type_],M$3)/$E30</f>
        <v>0</v>
      </c>
      <c r="N30" s="18">
        <f>SUMIFS(SOF[Trans],SOF[RepDate],$A$2,SOF[Branch2],$D30,SOF[Type_],N$3)/$E30</f>
        <v>0</v>
      </c>
      <c r="O30" s="18">
        <f>SUMIFS(SOF[Trans],SOF[RepDate],$A$2,SOF[Branch2],$D30,SOF[Type_],O$3)/$E30</f>
        <v>0</v>
      </c>
      <c r="P30" s="18">
        <f>SUMIFS(SOF[Trans],SOF[RepDate],$A$2,SOF[Branch2],$D30,SOF[Type_],P$3)/$E30</f>
        <v>0</v>
      </c>
      <c r="Q30" s="18">
        <f>SUMIFS(SOF[Trans],SOF[RepDate],$A$2,SOF[Branch2],$D30,SOF[Type_],Q$3)/$E30</f>
        <v>0</v>
      </c>
      <c r="R30" s="18">
        <f>SUMIFS(SOF[Trans],SOF[RepDate],$A$2,SOF[Branch2],$D30,SOF[Type_],R$3)/$E30</f>
        <v>0</v>
      </c>
      <c r="S30" s="18">
        <f>SUMIFS(SOF[Trans],SOF[RepDate],$A$2,SOF[Branch2],$D30,SOF[Type_],S$3)/$E30</f>
        <v>0</v>
      </c>
      <c r="T30" s="18">
        <f>SUMIFS(SOF[Trans],SOF[RepDate],$A$2,SOF[Branch2],$D30,SOF[Type_],T$3)/$E30</f>
        <v>0</v>
      </c>
      <c r="U30" s="18">
        <f>SUMIFS(SOF[Trans],SOF[RepDate],$A$2,SOF[Branch2],$D30,SOF[Type_],U$3)/$E30</f>
        <v>0</v>
      </c>
      <c r="V30" s="18">
        <f>SUMIFS(SOF[Trans],SOF[RepDate],$A$2,SOF[Branch2],$D30,SOF[Type_],V$3)/$E30</f>
        <v>0</v>
      </c>
      <c r="W30" s="18">
        <f>SUMIFS(SOF[Trans],SOF[RepDate],$A$2,SOF[Branch2],$D30,SOF[Type_],W$3)/$E30</f>
        <v>0</v>
      </c>
      <c r="X30" s="18">
        <f>SUMIFS(SOF[Trans],SOF[RepDate],$A$2,SOF[Branch2],$D30,SOF[Type_],X$3)/$E30</f>
        <v>0</v>
      </c>
      <c r="Y30" s="100">
        <f t="shared" si="0"/>
        <v>9.6685082872928173E-3</v>
      </c>
      <c r="Z30" s="98">
        <f t="shared" si="1"/>
        <v>0.9285714285714286</v>
      </c>
      <c r="AA30" s="98">
        <f t="shared" si="2"/>
        <v>0</v>
      </c>
      <c r="AB30" s="98">
        <f t="shared" si="3"/>
        <v>7.1428571428571397E-2</v>
      </c>
      <c r="AC30" s="49">
        <f t="shared" si="4"/>
        <v>78</v>
      </c>
      <c r="AD30" s="49">
        <f t="shared" si="5"/>
        <v>0</v>
      </c>
      <c r="AE30" s="49">
        <f t="shared" si="6"/>
        <v>6</v>
      </c>
      <c r="AG30" s="124"/>
    </row>
    <row r="31" spans="1:33" x14ac:dyDescent="0.55000000000000004">
      <c r="A31" s="10" t="s">
        <v>58</v>
      </c>
      <c r="B31" s="11" t="s">
        <v>214</v>
      </c>
      <c r="C31" s="117"/>
      <c r="D31" s="10" t="s">
        <v>23</v>
      </c>
      <c r="E31" s="91">
        <f>SUMIFS(SOF[Trans],SOF[RepDate],$A$2,SOF[Branch2],$D31)</f>
        <v>18</v>
      </c>
      <c r="F31" s="18">
        <f>SUMIFS(SOF[Trans],SOF[RepDate],$A$2,SOF[Branch2],$D31,SOF[Type_],F$3)/$E31</f>
        <v>1</v>
      </c>
      <c r="G31" s="18">
        <f>SUMIFS(SOF[Trans],SOF[RepDate],$A$2,SOF[Branch2],$D31,SOF[Type_],G$3)/$E31</f>
        <v>0</v>
      </c>
      <c r="H31" s="18">
        <f>SUMIFS(SOF[Trans],SOF[RepDate],$A$2,SOF[Branch2],$D31,SOF[Type_],H$3)/$E31</f>
        <v>0</v>
      </c>
      <c r="I31" s="18">
        <f>SUMIFS(SOF[Trans],SOF[RepDate],$A$2,SOF[Branch2],$D31,SOF[Type_],I$3)/$E31</f>
        <v>0</v>
      </c>
      <c r="J31" s="18">
        <f>SUMIFS(SOF[Trans],SOF[RepDate],$A$2,SOF[Branch2],$D31,SOF[Type_],J$3)/$E31</f>
        <v>0</v>
      </c>
      <c r="K31" s="18">
        <f>SUMIFS(SOF[Trans],SOF[RepDate],$A$2,SOF[Branch2],$D31,SOF[Type_],K$3)/$E31</f>
        <v>0</v>
      </c>
      <c r="L31" s="18">
        <f>SUMIFS(SOF[Trans],SOF[RepDate],$A$2,SOF[Branch2],$D31,SOF[Type_],L$3)/$E31</f>
        <v>0</v>
      </c>
      <c r="M31" s="18">
        <f>SUMIFS(SOF[Trans],SOF[RepDate],$A$2,SOF[Branch2],$D31,SOF[Type_],M$3)/$E31</f>
        <v>0</v>
      </c>
      <c r="N31" s="18">
        <f>SUMIFS(SOF[Trans],SOF[RepDate],$A$2,SOF[Branch2],$D31,SOF[Type_],N$3)/$E31</f>
        <v>0</v>
      </c>
      <c r="O31" s="18">
        <f>SUMIFS(SOF[Trans],SOF[RepDate],$A$2,SOF[Branch2],$D31,SOF[Type_],O$3)/$E31</f>
        <v>0</v>
      </c>
      <c r="P31" s="18">
        <f>SUMIFS(SOF[Trans],SOF[RepDate],$A$2,SOF[Branch2],$D31,SOF[Type_],P$3)/$E31</f>
        <v>0</v>
      </c>
      <c r="Q31" s="18">
        <f>SUMIFS(SOF[Trans],SOF[RepDate],$A$2,SOF[Branch2],$D31,SOF[Type_],Q$3)/$E31</f>
        <v>0</v>
      </c>
      <c r="R31" s="18">
        <f>SUMIFS(SOF[Trans],SOF[RepDate],$A$2,SOF[Branch2],$D31,SOF[Type_],R$3)/$E31</f>
        <v>0</v>
      </c>
      <c r="S31" s="18">
        <f>SUMIFS(SOF[Trans],SOF[RepDate],$A$2,SOF[Branch2],$D31,SOF[Type_],S$3)/$E31</f>
        <v>0</v>
      </c>
      <c r="T31" s="18">
        <f>SUMIFS(SOF[Trans],SOF[RepDate],$A$2,SOF[Branch2],$D31,SOF[Type_],T$3)/$E31</f>
        <v>0</v>
      </c>
      <c r="U31" s="18">
        <f>SUMIFS(SOF[Trans],SOF[RepDate],$A$2,SOF[Branch2],$D31,SOF[Type_],U$3)/$E31</f>
        <v>0</v>
      </c>
      <c r="V31" s="18">
        <f>SUMIFS(SOF[Trans],SOF[RepDate],$A$2,SOF[Branch2],$D31,SOF[Type_],V$3)/$E31</f>
        <v>0</v>
      </c>
      <c r="W31" s="18">
        <f>SUMIFS(SOF[Trans],SOF[RepDate],$A$2,SOF[Branch2],$D31,SOF[Type_],W$3)/$E31</f>
        <v>0</v>
      </c>
      <c r="X31" s="18">
        <f>SUMIFS(SOF[Trans],SOF[RepDate],$A$2,SOF[Branch2],$D31,SOF[Type_],X$3)/$E31</f>
        <v>0</v>
      </c>
      <c r="Y31" s="100">
        <f t="shared" si="0"/>
        <v>2.0718232044198894E-3</v>
      </c>
      <c r="Z31" s="98">
        <f t="shared" si="1"/>
        <v>1</v>
      </c>
      <c r="AA31" s="98">
        <f t="shared" si="2"/>
        <v>0</v>
      </c>
      <c r="AB31" s="98">
        <f t="shared" si="3"/>
        <v>0</v>
      </c>
      <c r="AC31" s="49">
        <f t="shared" si="4"/>
        <v>18</v>
      </c>
      <c r="AD31" s="49">
        <f t="shared" si="5"/>
        <v>0</v>
      </c>
      <c r="AE31" s="49">
        <f t="shared" si="6"/>
        <v>0</v>
      </c>
      <c r="AG31" s="124"/>
    </row>
    <row r="32" spans="1:33" x14ac:dyDescent="0.55000000000000004">
      <c r="A32" s="10" t="s">
        <v>58</v>
      </c>
      <c r="B32" s="11" t="s">
        <v>212</v>
      </c>
      <c r="C32" s="117"/>
      <c r="D32" s="10" t="s">
        <v>129</v>
      </c>
      <c r="E32" s="91">
        <f>SUMIFS(SOF[Trans],SOF[RepDate],$A$2,SOF[Branch2],$D32)</f>
        <v>189</v>
      </c>
      <c r="F32" s="18">
        <f>SUMIFS(SOF[Trans],SOF[RepDate],$A$2,SOF[Branch2],$D32,SOF[Type_],F$3)/$E32</f>
        <v>0</v>
      </c>
      <c r="G32" s="18">
        <f>SUMIFS(SOF[Trans],SOF[RepDate],$A$2,SOF[Branch2],$D32,SOF[Type_],G$3)/$E32</f>
        <v>0</v>
      </c>
      <c r="H32" s="18">
        <f>SUMIFS(SOF[Trans],SOF[RepDate],$A$2,SOF[Branch2],$D32,SOF[Type_],H$3)/$E32</f>
        <v>0</v>
      </c>
      <c r="I32" s="18">
        <f>SUMIFS(SOF[Trans],SOF[RepDate],$A$2,SOF[Branch2],$D32,SOF[Type_],I$3)/$E32</f>
        <v>0</v>
      </c>
      <c r="J32" s="18">
        <f>SUMIFS(SOF[Trans],SOF[RepDate],$A$2,SOF[Branch2],$D32,SOF[Type_],J$3)/$E32</f>
        <v>0</v>
      </c>
      <c r="K32" s="18">
        <f>SUMIFS(SOF[Trans],SOF[RepDate],$A$2,SOF[Branch2],$D32,SOF[Type_],K$3)/$E32</f>
        <v>0</v>
      </c>
      <c r="L32" s="18">
        <f>SUMIFS(SOF[Trans],SOF[RepDate],$A$2,SOF[Branch2],$D32,SOF[Type_],L$3)/$E32</f>
        <v>0</v>
      </c>
      <c r="M32" s="18">
        <f>SUMIFS(SOF[Trans],SOF[RepDate],$A$2,SOF[Branch2],$D32,SOF[Type_],M$3)/$E32</f>
        <v>0.72486772486772488</v>
      </c>
      <c r="N32" s="18">
        <f>SUMIFS(SOF[Trans],SOF[RepDate],$A$2,SOF[Branch2],$D32,SOF[Type_],N$3)/$E32</f>
        <v>0</v>
      </c>
      <c r="O32" s="18">
        <f>SUMIFS(SOF[Trans],SOF[RepDate],$A$2,SOF[Branch2],$D32,SOF[Type_],O$3)/$E32</f>
        <v>0</v>
      </c>
      <c r="P32" s="18">
        <f>SUMIFS(SOF[Trans],SOF[RepDate],$A$2,SOF[Branch2],$D32,SOF[Type_],P$3)/$E32</f>
        <v>0</v>
      </c>
      <c r="Q32" s="18">
        <f>SUMIFS(SOF[Trans],SOF[RepDate],$A$2,SOF[Branch2],$D32,SOF[Type_],Q$3)/$E32</f>
        <v>0</v>
      </c>
      <c r="R32" s="18">
        <f>SUMIFS(SOF[Trans],SOF[RepDate],$A$2,SOF[Branch2],$D32,SOF[Type_],R$3)/$E32</f>
        <v>0.27513227513227512</v>
      </c>
      <c r="S32" s="18">
        <f>SUMIFS(SOF[Trans],SOF[RepDate],$A$2,SOF[Branch2],$D32,SOF[Type_],S$3)/$E32</f>
        <v>0</v>
      </c>
      <c r="T32" s="18">
        <f>SUMIFS(SOF[Trans],SOF[RepDate],$A$2,SOF[Branch2],$D32,SOF[Type_],T$3)/$E32</f>
        <v>0</v>
      </c>
      <c r="U32" s="18">
        <f>SUMIFS(SOF[Trans],SOF[RepDate],$A$2,SOF[Branch2],$D32,SOF[Type_],U$3)/$E32</f>
        <v>0</v>
      </c>
      <c r="V32" s="18">
        <f>SUMIFS(SOF[Trans],SOF[RepDate],$A$2,SOF[Branch2],$D32,SOF[Type_],V$3)/$E32</f>
        <v>0</v>
      </c>
      <c r="W32" s="18">
        <f>SUMIFS(SOF[Trans],SOF[RepDate],$A$2,SOF[Branch2],$D32,SOF[Type_],W$3)/$E32</f>
        <v>0</v>
      </c>
      <c r="X32" s="18">
        <f>SUMIFS(SOF[Trans],SOF[RepDate],$A$2,SOF[Branch2],$D32,SOF[Type_],X$3)/$E32</f>
        <v>0</v>
      </c>
      <c r="Y32" s="100">
        <f t="shared" si="0"/>
        <v>2.175414364640884E-2</v>
      </c>
      <c r="Z32" s="98">
        <f t="shared" si="1"/>
        <v>0</v>
      </c>
      <c r="AA32" s="98">
        <f t="shared" si="2"/>
        <v>0.72486772486772488</v>
      </c>
      <c r="AB32" s="98">
        <f t="shared" si="3"/>
        <v>0.27513227513227512</v>
      </c>
      <c r="AC32" s="49">
        <f t="shared" si="4"/>
        <v>0</v>
      </c>
      <c r="AD32" s="49">
        <f t="shared" si="5"/>
        <v>137</v>
      </c>
      <c r="AE32" s="49">
        <f t="shared" si="6"/>
        <v>52</v>
      </c>
      <c r="AG32" s="124"/>
    </row>
    <row r="33" spans="1:35" x14ac:dyDescent="0.55000000000000004">
      <c r="A33" s="10" t="s">
        <v>58</v>
      </c>
      <c r="B33" s="11" t="s">
        <v>209</v>
      </c>
      <c r="C33" s="117"/>
      <c r="D33" s="10" t="s">
        <v>22</v>
      </c>
      <c r="E33" s="91">
        <f>SUMIFS(SOF[Trans],SOF[RepDate],$A$2,SOF[Branch2],$D33)</f>
        <v>270</v>
      </c>
      <c r="F33" s="18">
        <f>SUMIFS(SOF[Trans],SOF[RepDate],$A$2,SOF[Branch2],$D33,SOF[Type_],F$3)/$E33</f>
        <v>0.17037037037037037</v>
      </c>
      <c r="G33" s="18">
        <f>SUMIFS(SOF[Trans],SOF[RepDate],$A$2,SOF[Branch2],$D33,SOF[Type_],G$3)/$E33</f>
        <v>0</v>
      </c>
      <c r="H33" s="18">
        <f>SUMIFS(SOF[Trans],SOF[RepDate],$A$2,SOF[Branch2],$D33,SOF[Type_],H$3)/$E33</f>
        <v>0.58518518518518514</v>
      </c>
      <c r="I33" s="18">
        <f>SUMIFS(SOF[Trans],SOF[RepDate],$A$2,SOF[Branch2],$D33,SOF[Type_],I$3)/$E33</f>
        <v>0</v>
      </c>
      <c r="J33" s="18">
        <f>SUMIFS(SOF[Trans],SOF[RepDate],$A$2,SOF[Branch2],$D33,SOF[Type_],J$3)/$E33</f>
        <v>0</v>
      </c>
      <c r="K33" s="18">
        <f>SUMIFS(SOF[Trans],SOF[RepDate],$A$2,SOF[Branch2],$D33,SOF[Type_],K$3)/$E33</f>
        <v>0</v>
      </c>
      <c r="L33" s="18">
        <f>SUMIFS(SOF[Trans],SOF[RepDate],$A$2,SOF[Branch2],$D33,SOF[Type_],L$3)/$E33</f>
        <v>0</v>
      </c>
      <c r="M33" s="18">
        <f>SUMIFS(SOF[Trans],SOF[RepDate],$A$2,SOF[Branch2],$D33,SOF[Type_],M$3)/$E33</f>
        <v>0.24444444444444444</v>
      </c>
      <c r="N33" s="18">
        <f>SUMIFS(SOF[Trans],SOF[RepDate],$A$2,SOF[Branch2],$D33,SOF[Type_],N$3)/$E33</f>
        <v>0</v>
      </c>
      <c r="O33" s="18">
        <f>SUMIFS(SOF[Trans],SOF[RepDate],$A$2,SOF[Branch2],$D33,SOF[Type_],O$3)/$E33</f>
        <v>0</v>
      </c>
      <c r="P33" s="18">
        <f>SUMIFS(SOF[Trans],SOF[RepDate],$A$2,SOF[Branch2],$D33,SOF[Type_],P$3)/$E33</f>
        <v>0</v>
      </c>
      <c r="Q33" s="18">
        <f>SUMIFS(SOF[Trans],SOF[RepDate],$A$2,SOF[Branch2],$D33,SOF[Type_],Q$3)/$E33</f>
        <v>0</v>
      </c>
      <c r="R33" s="18">
        <f>SUMIFS(SOF[Trans],SOF[RepDate],$A$2,SOF[Branch2],$D33,SOF[Type_],R$3)/$E33</f>
        <v>0</v>
      </c>
      <c r="S33" s="18">
        <f>SUMIFS(SOF[Trans],SOF[RepDate],$A$2,SOF[Branch2],$D33,SOF[Type_],S$3)/$E33</f>
        <v>0</v>
      </c>
      <c r="T33" s="18">
        <f>SUMIFS(SOF[Trans],SOF[RepDate],$A$2,SOF[Branch2],$D33,SOF[Type_],T$3)/$E33</f>
        <v>0</v>
      </c>
      <c r="U33" s="18">
        <f>SUMIFS(SOF[Trans],SOF[RepDate],$A$2,SOF[Branch2],$D33,SOF[Type_],U$3)/$E33</f>
        <v>0</v>
      </c>
      <c r="V33" s="18">
        <f>SUMIFS(SOF[Trans],SOF[RepDate],$A$2,SOF[Branch2],$D33,SOF[Type_],V$3)/$E33</f>
        <v>0</v>
      </c>
      <c r="W33" s="18">
        <f>SUMIFS(SOF[Trans],SOF[RepDate],$A$2,SOF[Branch2],$D33,SOF[Type_],W$3)/$E33</f>
        <v>0</v>
      </c>
      <c r="X33" s="18">
        <f>SUMIFS(SOF[Trans],SOF[RepDate],$A$2,SOF[Branch2],$D33,SOF[Type_],X$3)/$E33</f>
        <v>0</v>
      </c>
      <c r="Y33" s="100">
        <f t="shared" si="0"/>
        <v>3.1077348066298343E-2</v>
      </c>
      <c r="Z33" s="98">
        <f t="shared" si="1"/>
        <v>0.17037037037037037</v>
      </c>
      <c r="AA33" s="98">
        <f t="shared" si="2"/>
        <v>0.24444444444444444</v>
      </c>
      <c r="AB33" s="98">
        <f t="shared" si="3"/>
        <v>0.58518518518518514</v>
      </c>
      <c r="AC33" s="49">
        <f t="shared" si="4"/>
        <v>46</v>
      </c>
      <c r="AD33" s="49">
        <f t="shared" si="5"/>
        <v>66</v>
      </c>
      <c r="AE33" s="49">
        <f t="shared" si="6"/>
        <v>158</v>
      </c>
      <c r="AG33" s="124"/>
    </row>
    <row r="34" spans="1:35" x14ac:dyDescent="0.55000000000000004">
      <c r="A34" s="61" t="s">
        <v>58</v>
      </c>
      <c r="B34" s="62" t="s">
        <v>226</v>
      </c>
      <c r="C34" s="117"/>
      <c r="D34" s="61" t="s">
        <v>50</v>
      </c>
      <c r="E34" s="92">
        <f>SUMIFS(SOF[Trans],SOF[RepDate],$A$2,SOF[Branch2],$D34)</f>
        <v>175</v>
      </c>
      <c r="F34" s="63">
        <f>SUMIFS(SOF[Trans],SOF[RepDate],$A$2,SOF[Branch2],$D34,SOF[Type_],F$3)/$E34</f>
        <v>0.75428571428571434</v>
      </c>
      <c r="G34" s="63">
        <f>SUMIFS(SOF[Trans],SOF[RepDate],$A$2,SOF[Branch2],$D34,SOF[Type_],G$3)/$E34</f>
        <v>0</v>
      </c>
      <c r="H34" s="63">
        <f>SUMIFS(SOF[Trans],SOF[RepDate],$A$2,SOF[Branch2],$D34,SOF[Type_],H$3)/$E34</f>
        <v>0.24571428571428572</v>
      </c>
      <c r="I34" s="63">
        <f>SUMIFS(SOF[Trans],SOF[RepDate],$A$2,SOF[Branch2],$D34,SOF[Type_],I$3)/$E34</f>
        <v>0</v>
      </c>
      <c r="J34" s="63">
        <f>SUMIFS(SOF[Trans],SOF[RepDate],$A$2,SOF[Branch2],$D34,SOF[Type_],J$3)/$E34</f>
        <v>0</v>
      </c>
      <c r="K34" s="63">
        <f>SUMIFS(SOF[Trans],SOF[RepDate],$A$2,SOF[Branch2],$D34,SOF[Type_],K$3)/$E34</f>
        <v>0</v>
      </c>
      <c r="L34" s="63">
        <f>SUMIFS(SOF[Trans],SOF[RepDate],$A$2,SOF[Branch2],$D34,SOF[Type_],L$3)/$E34</f>
        <v>0</v>
      </c>
      <c r="M34" s="63">
        <f>SUMIFS(SOF[Trans],SOF[RepDate],$A$2,SOF[Branch2],$D34,SOF[Type_],M$3)/$E34</f>
        <v>0</v>
      </c>
      <c r="N34" s="63">
        <f>SUMIFS(SOF[Trans],SOF[RepDate],$A$2,SOF[Branch2],$D34,SOF[Type_],N$3)/$E34</f>
        <v>0</v>
      </c>
      <c r="O34" s="63">
        <f>SUMIFS(SOF[Trans],SOF[RepDate],$A$2,SOF[Branch2],$D34,SOF[Type_],O$3)/$E34</f>
        <v>0</v>
      </c>
      <c r="P34" s="63">
        <f>SUMIFS(SOF[Trans],SOF[RepDate],$A$2,SOF[Branch2],$D34,SOF[Type_],P$3)/$E34</f>
        <v>0</v>
      </c>
      <c r="Q34" s="63">
        <f>SUMIFS(SOF[Trans],SOF[RepDate],$A$2,SOF[Branch2],$D34,SOF[Type_],Q$3)/$E34</f>
        <v>0</v>
      </c>
      <c r="R34" s="63">
        <f>SUMIFS(SOF[Trans],SOF[RepDate],$A$2,SOF[Branch2],$D34,SOF[Type_],R$3)/$E34</f>
        <v>0</v>
      </c>
      <c r="S34" s="63">
        <f>SUMIFS(SOF[Trans],SOF[RepDate],$A$2,SOF[Branch2],$D34,SOF[Type_],S$3)/$E34</f>
        <v>0</v>
      </c>
      <c r="T34" s="63">
        <f>SUMIFS(SOF[Trans],SOF[RepDate],$A$2,SOF[Branch2],$D34,SOF[Type_],T$3)/$E34</f>
        <v>0</v>
      </c>
      <c r="U34" s="63">
        <f>SUMIFS(SOF[Trans],SOF[RepDate],$A$2,SOF[Branch2],$D34,SOF[Type_],U$3)/$E34</f>
        <v>0</v>
      </c>
      <c r="V34" s="63">
        <f>SUMIFS(SOF[Trans],SOF[RepDate],$A$2,SOF[Branch2],$D34,SOF[Type_],V$3)/$E34</f>
        <v>0</v>
      </c>
      <c r="W34" s="63">
        <f>SUMIFS(SOF[Trans],SOF[RepDate],$A$2,SOF[Branch2],$D34,SOF[Type_],W$3)/$E34</f>
        <v>0</v>
      </c>
      <c r="X34" s="63">
        <f>SUMIFS(SOF[Trans],SOF[RepDate],$A$2,SOF[Branch2],$D34,SOF[Type_],X$3)/$E34</f>
        <v>0</v>
      </c>
      <c r="Y34" s="101">
        <f t="shared" si="0"/>
        <v>2.0142725598526704E-2</v>
      </c>
      <c r="Z34" s="102">
        <f t="shared" si="1"/>
        <v>0.75428571428571434</v>
      </c>
      <c r="AA34" s="102">
        <f t="shared" si="2"/>
        <v>0</v>
      </c>
      <c r="AB34" s="102">
        <f t="shared" si="3"/>
        <v>0.24571428571428566</v>
      </c>
      <c r="AC34" s="64">
        <f t="shared" si="4"/>
        <v>132</v>
      </c>
      <c r="AD34" s="64">
        <f t="shared" si="5"/>
        <v>0</v>
      </c>
      <c r="AE34" s="64">
        <f t="shared" si="6"/>
        <v>43</v>
      </c>
      <c r="AG34" s="124"/>
    </row>
    <row r="35" spans="1:35" x14ac:dyDescent="0.55000000000000004">
      <c r="A35" s="10" t="s">
        <v>58</v>
      </c>
      <c r="B35" s="11" t="s">
        <v>192</v>
      </c>
      <c r="C35" s="117"/>
      <c r="D35" s="10" t="s">
        <v>54</v>
      </c>
      <c r="E35" s="91">
        <f>SUMIFS(SOF[Trans],SOF[RepDate],$A$2,SOF[Branch2],$D35)</f>
        <v>126</v>
      </c>
      <c r="F35" s="18">
        <f>SUMIFS(SOF[Trans],SOF[RepDate],$A$2,SOF[Branch2],$D35,SOF[Type_],F$3)/$E35</f>
        <v>0.41269841269841268</v>
      </c>
      <c r="G35" s="18">
        <f>SUMIFS(SOF[Trans],SOF[RepDate],$A$2,SOF[Branch2],$D35,SOF[Type_],G$3)/$E35</f>
        <v>0</v>
      </c>
      <c r="H35" s="18">
        <f>SUMIFS(SOF[Trans],SOF[RepDate],$A$2,SOF[Branch2],$D35,SOF[Type_],H$3)/$E35</f>
        <v>7.1428571428571425E-2</v>
      </c>
      <c r="I35" s="18">
        <f>SUMIFS(SOF[Trans],SOF[RepDate],$A$2,SOF[Branch2],$D35,SOF[Type_],I$3)/$E35</f>
        <v>0</v>
      </c>
      <c r="J35" s="18">
        <f>SUMIFS(SOF[Trans],SOF[RepDate],$A$2,SOF[Branch2],$D35,SOF[Type_],J$3)/$E35</f>
        <v>0.51587301587301593</v>
      </c>
      <c r="K35" s="18">
        <f>SUMIFS(SOF[Trans],SOF[RepDate],$A$2,SOF[Branch2],$D35,SOF[Type_],K$3)/$E35</f>
        <v>0</v>
      </c>
      <c r="L35" s="18">
        <f>SUMIFS(SOF[Trans],SOF[RepDate],$A$2,SOF[Branch2],$D35,SOF[Type_],L$3)/$E35</f>
        <v>0</v>
      </c>
      <c r="M35" s="18">
        <f>SUMIFS(SOF[Trans],SOF[RepDate],$A$2,SOF[Branch2],$D35,SOF[Type_],M$3)/$E35</f>
        <v>0</v>
      </c>
      <c r="N35" s="18">
        <f>SUMIFS(SOF[Trans],SOF[RepDate],$A$2,SOF[Branch2],$D35,SOF[Type_],N$3)/$E35</f>
        <v>0</v>
      </c>
      <c r="O35" s="18">
        <f>SUMIFS(SOF[Trans],SOF[RepDate],$A$2,SOF[Branch2],$D35,SOF[Type_],O$3)/$E35</f>
        <v>0</v>
      </c>
      <c r="P35" s="18">
        <f>SUMIFS(SOF[Trans],SOF[RepDate],$A$2,SOF[Branch2],$D35,SOF[Type_],P$3)/$E35</f>
        <v>0</v>
      </c>
      <c r="Q35" s="18">
        <f>SUMIFS(SOF[Trans],SOF[RepDate],$A$2,SOF[Branch2],$D35,SOF[Type_],Q$3)/$E35</f>
        <v>0</v>
      </c>
      <c r="R35" s="18">
        <f>SUMIFS(SOF[Trans],SOF[RepDate],$A$2,SOF[Branch2],$D35,SOF[Type_],R$3)/$E35</f>
        <v>0</v>
      </c>
      <c r="S35" s="18">
        <f>SUMIFS(SOF[Trans],SOF[RepDate],$A$2,SOF[Branch2],$D35,SOF[Type_],S$3)/$E35</f>
        <v>0</v>
      </c>
      <c r="T35" s="18">
        <f>SUMIFS(SOF[Trans],SOF[RepDate],$A$2,SOF[Branch2],$D35,SOF[Type_],T$3)/$E35</f>
        <v>0</v>
      </c>
      <c r="U35" s="18">
        <f>SUMIFS(SOF[Trans],SOF[RepDate],$A$2,SOF[Branch2],$D35,SOF[Type_],U$3)/$E35</f>
        <v>0</v>
      </c>
      <c r="V35" s="18">
        <f>SUMIFS(SOF[Trans],SOF[RepDate],$A$2,SOF[Branch2],$D35,SOF[Type_],V$3)/$E35</f>
        <v>0</v>
      </c>
      <c r="W35" s="18">
        <f>SUMIFS(SOF[Trans],SOF[RepDate],$A$2,SOF[Branch2],$D35,SOF[Type_],W$3)/$E35</f>
        <v>0</v>
      </c>
      <c r="X35" s="18">
        <f>SUMIFS(SOF[Trans],SOF[RepDate],$A$2,SOF[Branch2],$D35,SOF[Type_],X$3)/$E35</f>
        <v>0</v>
      </c>
      <c r="Y35" s="100">
        <f t="shared" si="0"/>
        <v>1.4502762430939226E-2</v>
      </c>
      <c r="Z35" s="98">
        <f t="shared" si="1"/>
        <v>0.41269841269841268</v>
      </c>
      <c r="AA35" s="98">
        <f t="shared" si="2"/>
        <v>0</v>
      </c>
      <c r="AB35" s="98">
        <f t="shared" si="3"/>
        <v>0.58730158730158732</v>
      </c>
      <c r="AC35" s="49">
        <f t="shared" si="4"/>
        <v>52</v>
      </c>
      <c r="AD35" s="49">
        <f t="shared" si="5"/>
        <v>0</v>
      </c>
      <c r="AE35" s="49">
        <f t="shared" si="6"/>
        <v>74</v>
      </c>
      <c r="AG35" s="124"/>
    </row>
    <row r="36" spans="1:35" x14ac:dyDescent="0.55000000000000004">
      <c r="A36" s="10" t="s">
        <v>58</v>
      </c>
      <c r="B36" s="11" t="s">
        <v>219</v>
      </c>
      <c r="C36" s="117"/>
      <c r="D36" s="10" t="s">
        <v>125</v>
      </c>
      <c r="E36" s="91">
        <f>SUMIFS(SOF[Trans],SOF[RepDate],$A$2,SOF[Branch2],$D36)</f>
        <v>102</v>
      </c>
      <c r="F36" s="18">
        <f>SUMIFS(SOF[Trans],SOF[RepDate],$A$2,SOF[Branch2],$D36,SOF[Type_],F$3)/$E36</f>
        <v>0.58823529411764708</v>
      </c>
      <c r="G36" s="18">
        <f>SUMIFS(SOF[Trans],SOF[RepDate],$A$2,SOF[Branch2],$D36,SOF[Type_],G$3)/$E36</f>
        <v>0</v>
      </c>
      <c r="H36" s="18">
        <f>SUMIFS(SOF[Trans],SOF[RepDate],$A$2,SOF[Branch2],$D36,SOF[Type_],H$3)/$E36</f>
        <v>0.41176470588235292</v>
      </c>
      <c r="I36" s="18">
        <f>SUMIFS(SOF[Trans],SOF[RepDate],$A$2,SOF[Branch2],$D36,SOF[Type_],I$3)/$E36</f>
        <v>0</v>
      </c>
      <c r="J36" s="18">
        <f>SUMIFS(SOF[Trans],SOF[RepDate],$A$2,SOF[Branch2],$D36,SOF[Type_],J$3)/$E36</f>
        <v>0</v>
      </c>
      <c r="K36" s="18">
        <f>SUMIFS(SOF[Trans],SOF[RepDate],$A$2,SOF[Branch2],$D36,SOF[Type_],K$3)/$E36</f>
        <v>0</v>
      </c>
      <c r="L36" s="18">
        <f>SUMIFS(SOF[Trans],SOF[RepDate],$A$2,SOF[Branch2],$D36,SOF[Type_],L$3)/$E36</f>
        <v>0</v>
      </c>
      <c r="M36" s="18">
        <f>SUMIFS(SOF[Trans],SOF[RepDate],$A$2,SOF[Branch2],$D36,SOF[Type_],M$3)/$E36</f>
        <v>0</v>
      </c>
      <c r="N36" s="18">
        <f>SUMIFS(SOF[Trans],SOF[RepDate],$A$2,SOF[Branch2],$D36,SOF[Type_],N$3)/$E36</f>
        <v>0</v>
      </c>
      <c r="O36" s="18">
        <f>SUMIFS(SOF[Trans],SOF[RepDate],$A$2,SOF[Branch2],$D36,SOF[Type_],O$3)/$E36</f>
        <v>0</v>
      </c>
      <c r="P36" s="18">
        <f>SUMIFS(SOF[Trans],SOF[RepDate],$A$2,SOF[Branch2],$D36,SOF[Type_],P$3)/$E36</f>
        <v>0</v>
      </c>
      <c r="Q36" s="18">
        <f>SUMIFS(SOF[Trans],SOF[RepDate],$A$2,SOF[Branch2],$D36,SOF[Type_],Q$3)/$E36</f>
        <v>0</v>
      </c>
      <c r="R36" s="18">
        <f>SUMIFS(SOF[Trans],SOF[RepDate],$A$2,SOF[Branch2],$D36,SOF[Type_],R$3)/$E36</f>
        <v>0</v>
      </c>
      <c r="S36" s="18">
        <f>SUMIFS(SOF[Trans],SOF[RepDate],$A$2,SOF[Branch2],$D36,SOF[Type_],S$3)/$E36</f>
        <v>0</v>
      </c>
      <c r="T36" s="18">
        <f>SUMIFS(SOF[Trans],SOF[RepDate],$A$2,SOF[Branch2],$D36,SOF[Type_],T$3)/$E36</f>
        <v>0</v>
      </c>
      <c r="U36" s="18">
        <f>SUMIFS(SOF[Trans],SOF[RepDate],$A$2,SOF[Branch2],$D36,SOF[Type_],U$3)/$E36</f>
        <v>0</v>
      </c>
      <c r="V36" s="18">
        <f>SUMIFS(SOF[Trans],SOF[RepDate],$A$2,SOF[Branch2],$D36,SOF[Type_],V$3)/$E36</f>
        <v>0</v>
      </c>
      <c r="W36" s="18">
        <f>SUMIFS(SOF[Trans],SOF[RepDate],$A$2,SOF[Branch2],$D36,SOF[Type_],W$3)/$E36</f>
        <v>0</v>
      </c>
      <c r="X36" s="18">
        <f>SUMIFS(SOF[Trans],SOF[RepDate],$A$2,SOF[Branch2],$D36,SOF[Type_],X$3)/$E36</f>
        <v>0</v>
      </c>
      <c r="Y36" s="100">
        <f t="shared" si="0"/>
        <v>1.1740331491712707E-2</v>
      </c>
      <c r="Z36" s="98">
        <f t="shared" si="1"/>
        <v>0.58823529411764708</v>
      </c>
      <c r="AA36" s="98">
        <f t="shared" si="2"/>
        <v>0</v>
      </c>
      <c r="AB36" s="98">
        <f t="shared" si="3"/>
        <v>0.41176470588235292</v>
      </c>
      <c r="AC36" s="49">
        <f t="shared" si="4"/>
        <v>60</v>
      </c>
      <c r="AD36" s="49">
        <f t="shared" si="5"/>
        <v>0</v>
      </c>
      <c r="AE36" s="49">
        <f t="shared" si="6"/>
        <v>42</v>
      </c>
      <c r="AG36" s="124"/>
    </row>
    <row r="37" spans="1:35" x14ac:dyDescent="0.55000000000000004">
      <c r="A37" s="10" t="s">
        <v>58</v>
      </c>
      <c r="B37" s="11" t="s">
        <v>208</v>
      </c>
      <c r="C37" s="117"/>
      <c r="D37" s="10" t="s">
        <v>130</v>
      </c>
      <c r="E37" s="91">
        <f>SUMIFS(SOF[Trans],SOF[RepDate],$A$2,SOF[Branch2],$D37)</f>
        <v>236</v>
      </c>
      <c r="F37" s="18">
        <f>SUMIFS(SOF[Trans],SOF[RepDate],$A$2,SOF[Branch2],$D37,SOF[Type_],F$3)/$E37</f>
        <v>0.67372881355932202</v>
      </c>
      <c r="G37" s="18">
        <f>SUMIFS(SOF[Trans],SOF[RepDate],$A$2,SOF[Branch2],$D37,SOF[Type_],G$3)/$E37</f>
        <v>0</v>
      </c>
      <c r="H37" s="18">
        <f>SUMIFS(SOF[Trans],SOF[RepDate],$A$2,SOF[Branch2],$D37,SOF[Type_],H$3)/$E37</f>
        <v>0.32627118644067798</v>
      </c>
      <c r="I37" s="18">
        <f>SUMIFS(SOF[Trans],SOF[RepDate],$A$2,SOF[Branch2],$D37,SOF[Type_],I$3)/$E37</f>
        <v>0</v>
      </c>
      <c r="J37" s="18">
        <f>SUMIFS(SOF[Trans],SOF[RepDate],$A$2,SOF[Branch2],$D37,SOF[Type_],J$3)/$E37</f>
        <v>0</v>
      </c>
      <c r="K37" s="18">
        <f>SUMIFS(SOF[Trans],SOF[RepDate],$A$2,SOF[Branch2],$D37,SOF[Type_],K$3)/$E37</f>
        <v>0</v>
      </c>
      <c r="L37" s="18">
        <f>SUMIFS(SOF[Trans],SOF[RepDate],$A$2,SOF[Branch2],$D37,SOF[Type_],L$3)/$E37</f>
        <v>0</v>
      </c>
      <c r="M37" s="18">
        <f>SUMIFS(SOF[Trans],SOF[RepDate],$A$2,SOF[Branch2],$D37,SOF[Type_],M$3)/$E37</f>
        <v>0</v>
      </c>
      <c r="N37" s="18">
        <f>SUMIFS(SOF[Trans],SOF[RepDate],$A$2,SOF[Branch2],$D37,SOF[Type_],N$3)/$E37</f>
        <v>0</v>
      </c>
      <c r="O37" s="18">
        <f>SUMIFS(SOF[Trans],SOF[RepDate],$A$2,SOF[Branch2],$D37,SOF[Type_],O$3)/$E37</f>
        <v>0</v>
      </c>
      <c r="P37" s="18">
        <f>SUMIFS(SOF[Trans],SOF[RepDate],$A$2,SOF[Branch2],$D37,SOF[Type_],P$3)/$E37</f>
        <v>0</v>
      </c>
      <c r="Q37" s="18">
        <f>SUMIFS(SOF[Trans],SOF[RepDate],$A$2,SOF[Branch2],$D37,SOF[Type_],Q$3)/$E37</f>
        <v>0</v>
      </c>
      <c r="R37" s="18">
        <f>SUMIFS(SOF[Trans],SOF[RepDate],$A$2,SOF[Branch2],$D37,SOF[Type_],R$3)/$E37</f>
        <v>0</v>
      </c>
      <c r="S37" s="18">
        <f>SUMIFS(SOF[Trans],SOF[RepDate],$A$2,SOF[Branch2],$D37,SOF[Type_],S$3)/$E37</f>
        <v>0</v>
      </c>
      <c r="T37" s="18">
        <f>SUMIFS(SOF[Trans],SOF[RepDate],$A$2,SOF[Branch2],$D37,SOF[Type_],T$3)/$E37</f>
        <v>0</v>
      </c>
      <c r="U37" s="18">
        <f>SUMIFS(SOF[Trans],SOF[RepDate],$A$2,SOF[Branch2],$D37,SOF[Type_],U$3)/$E37</f>
        <v>0</v>
      </c>
      <c r="V37" s="18">
        <f>SUMIFS(SOF[Trans],SOF[RepDate],$A$2,SOF[Branch2],$D37,SOF[Type_],V$3)/$E37</f>
        <v>0</v>
      </c>
      <c r="W37" s="18">
        <f>SUMIFS(SOF[Trans],SOF[RepDate],$A$2,SOF[Branch2],$D37,SOF[Type_],W$3)/$E37</f>
        <v>0</v>
      </c>
      <c r="X37" s="18">
        <f>SUMIFS(SOF[Trans],SOF[RepDate],$A$2,SOF[Branch2],$D37,SOF[Type_],X$3)/$E37</f>
        <v>0</v>
      </c>
      <c r="Y37" s="100">
        <f t="shared" si="0"/>
        <v>2.716390423572744E-2</v>
      </c>
      <c r="Z37" s="98">
        <f t="shared" si="1"/>
        <v>0.67372881355932202</v>
      </c>
      <c r="AA37" s="98">
        <f t="shared" si="2"/>
        <v>0</v>
      </c>
      <c r="AB37" s="98">
        <f t="shared" si="3"/>
        <v>0.32627118644067798</v>
      </c>
      <c r="AC37" s="49">
        <f t="shared" si="4"/>
        <v>159</v>
      </c>
      <c r="AD37" s="49">
        <f t="shared" si="5"/>
        <v>0</v>
      </c>
      <c r="AE37" s="49">
        <f t="shared" si="6"/>
        <v>77</v>
      </c>
      <c r="AG37" s="124"/>
    </row>
    <row r="38" spans="1:35" ht="14.5" hidden="1" customHeight="1" x14ac:dyDescent="0.55000000000000004">
      <c r="A38" s="10" t="s">
        <v>58</v>
      </c>
      <c r="B38" s="11" t="s">
        <v>217</v>
      </c>
      <c r="C38" s="117"/>
      <c r="D38" s="10" t="s">
        <v>127</v>
      </c>
      <c r="E38" s="91">
        <f>SUMIFS(SOF[Trans],SOF[RepDate],$A$2,SOF[Branch2],$D38)</f>
        <v>0</v>
      </c>
      <c r="F38" s="18" t="e">
        <f>SUMIFS(SOF[Trans],SOF[RepDate],$A$2,SOF[Branch2],$D38,SOF[Type_],F$3)/$E38</f>
        <v>#DIV/0!</v>
      </c>
      <c r="G38" s="18" t="e">
        <f>SUMIFS(SOF[Trans],SOF[RepDate],$A$2,SOF[Branch2],$D38,SOF[Type_],G$3)/$E38</f>
        <v>#DIV/0!</v>
      </c>
      <c r="H38" s="18" t="e">
        <f>SUMIFS(SOF[Trans],SOF[RepDate],$A$2,SOF[Branch2],$D38,SOF[Type_],H$3)/$E38</f>
        <v>#DIV/0!</v>
      </c>
      <c r="I38" s="18" t="e">
        <f>SUMIFS(SOF[Trans],SOF[RepDate],$A$2,SOF[Branch2],$D38,SOF[Type_],I$3)/$E38</f>
        <v>#DIV/0!</v>
      </c>
      <c r="J38" s="18" t="e">
        <f>SUMIFS(SOF[Trans],SOF[RepDate],$A$2,SOF[Branch2],$D38,SOF[Type_],J$3)/$E38</f>
        <v>#DIV/0!</v>
      </c>
      <c r="K38" s="18" t="e">
        <f>SUMIFS(SOF[Trans],SOF[RepDate],$A$2,SOF[Branch2],$D38,SOF[Type_],K$3)/$E38</f>
        <v>#DIV/0!</v>
      </c>
      <c r="L38" s="18" t="e">
        <f>SUMIFS(SOF[Trans],SOF[RepDate],$A$2,SOF[Branch2],$D38,SOF[Type_],L$3)/$E38</f>
        <v>#DIV/0!</v>
      </c>
      <c r="M38" s="18" t="e">
        <f>SUMIFS(SOF[Trans],SOF[RepDate],$A$2,SOF[Branch2],$D38,SOF[Type_],M$3)/$E38</f>
        <v>#DIV/0!</v>
      </c>
      <c r="N38" s="18" t="e">
        <f>SUMIFS(SOF[Trans],SOF[RepDate],$A$2,SOF[Branch2],$D38,SOF[Type_],N$3)/$E38</f>
        <v>#DIV/0!</v>
      </c>
      <c r="O38" s="18" t="e">
        <f>SUMIFS(SOF[Trans],SOF[RepDate],$A$2,SOF[Branch2],$D38,SOF[Type_],O$3)/$E38</f>
        <v>#DIV/0!</v>
      </c>
      <c r="P38" s="18" t="e">
        <f>SUMIFS(SOF[Trans],SOF[RepDate],$A$2,SOF[Branch2],$D38,SOF[Type_],P$3)/$E38</f>
        <v>#DIV/0!</v>
      </c>
      <c r="Q38" s="18" t="e">
        <f>SUMIFS(SOF[Trans],SOF[RepDate],$A$2,SOF[Branch2],$D38,SOF[Type_],Q$3)/$E38</f>
        <v>#DIV/0!</v>
      </c>
      <c r="R38" s="18" t="e">
        <f>SUMIFS(SOF[Trans],SOF[RepDate],$A$2,SOF[Branch2],$D38,SOF[Type_],R$3)/$E38</f>
        <v>#DIV/0!</v>
      </c>
      <c r="S38" s="18" t="e">
        <f>SUMIFS(SOF[Trans],SOF[RepDate],$A$2,SOF[Branch2],$D38,SOF[Type_],S$3)/$E38</f>
        <v>#DIV/0!</v>
      </c>
      <c r="T38" s="18" t="e">
        <f>SUMIFS(SOF[Trans],SOF[RepDate],$A$2,SOF[Branch2],$D38,SOF[Type_],T$3)/$E38</f>
        <v>#DIV/0!</v>
      </c>
      <c r="U38" s="18" t="e">
        <f>SUMIFS(SOF[Trans],SOF[RepDate],$A$2,SOF[Branch2],$D38,SOF[Type_],U$3)/$E38</f>
        <v>#DIV/0!</v>
      </c>
      <c r="V38" s="18" t="e">
        <f>SUMIFS(SOF[Trans],SOF[RepDate],$A$2,SOF[Branch2],$D38,SOF[Type_],V$3)/$E38</f>
        <v>#DIV/0!</v>
      </c>
      <c r="W38" s="18" t="e">
        <f>SUMIFS(SOF[Trans],SOF[RepDate],$A$2,SOF[Branch2],$D38,SOF[Type_],W$3)/$E38</f>
        <v>#DIV/0!</v>
      </c>
      <c r="X38" s="18" t="e">
        <f>SUMIFS(SOF[Trans],SOF[RepDate],$A$2,SOF[Branch2],$D38,SOF[Type_],X$3)/$E38</f>
        <v>#DIV/0!</v>
      </c>
      <c r="Y38" s="100">
        <f t="shared" si="0"/>
        <v>0</v>
      </c>
      <c r="Z38" s="98" t="e">
        <f t="shared" si="1"/>
        <v>#DIV/0!</v>
      </c>
      <c r="AA38" s="98" t="e">
        <f t="shared" si="2"/>
        <v>#DIV/0!</v>
      </c>
      <c r="AB38" s="98" t="e">
        <f t="shared" si="3"/>
        <v>#DIV/0!</v>
      </c>
      <c r="AC38" s="49" t="e">
        <f t="shared" si="4"/>
        <v>#DIV/0!</v>
      </c>
      <c r="AD38" s="49" t="e">
        <f t="shared" si="5"/>
        <v>#DIV/0!</v>
      </c>
      <c r="AE38" s="49" t="e">
        <f t="shared" si="6"/>
        <v>#DIV/0!</v>
      </c>
      <c r="AG38" s="124"/>
    </row>
    <row r="39" spans="1:35" x14ac:dyDescent="0.55000000000000004">
      <c r="A39" s="10" t="s">
        <v>58</v>
      </c>
      <c r="B39" s="11" t="s">
        <v>203</v>
      </c>
      <c r="C39" s="118"/>
      <c r="D39" s="10" t="s">
        <v>24</v>
      </c>
      <c r="E39" s="91">
        <f>SUMIFS(SOF[Trans],SOF[RepDate],$A$2,SOF[Branch2],$D39)</f>
        <v>123</v>
      </c>
      <c r="F39" s="18">
        <f>SUMIFS(SOF[Trans],SOF[RepDate],$A$2,SOF[Branch2],$D39,SOF[Type_],F$3)/$E39</f>
        <v>1</v>
      </c>
      <c r="G39" s="18">
        <f>SUMIFS(SOF[Trans],SOF[RepDate],$A$2,SOF[Branch2],$D39,SOF[Type_],G$3)/$E39</f>
        <v>0</v>
      </c>
      <c r="H39" s="18">
        <f>SUMIFS(SOF[Trans],SOF[RepDate],$A$2,SOF[Branch2],$D39,SOF[Type_],H$3)/$E39</f>
        <v>0</v>
      </c>
      <c r="I39" s="18">
        <f>SUMIFS(SOF[Trans],SOF[RepDate],$A$2,SOF[Branch2],$D39,SOF[Type_],I$3)/$E39</f>
        <v>0</v>
      </c>
      <c r="J39" s="18">
        <f>SUMIFS(SOF[Trans],SOF[RepDate],$A$2,SOF[Branch2],$D39,SOF[Type_],J$3)/$E39</f>
        <v>0</v>
      </c>
      <c r="K39" s="18">
        <f>SUMIFS(SOF[Trans],SOF[RepDate],$A$2,SOF[Branch2],$D39,SOF[Type_],K$3)/$E39</f>
        <v>0</v>
      </c>
      <c r="L39" s="18">
        <f>SUMIFS(SOF[Trans],SOF[RepDate],$A$2,SOF[Branch2],$D39,SOF[Type_],L$3)/$E39</f>
        <v>0</v>
      </c>
      <c r="M39" s="18">
        <f>SUMIFS(SOF[Trans],SOF[RepDate],$A$2,SOF[Branch2],$D39,SOF[Type_],M$3)/$E39</f>
        <v>0</v>
      </c>
      <c r="N39" s="18">
        <f>SUMIFS(SOF[Trans],SOF[RepDate],$A$2,SOF[Branch2],$D39,SOF[Type_],N$3)/$E39</f>
        <v>0</v>
      </c>
      <c r="O39" s="18">
        <f>SUMIFS(SOF[Trans],SOF[RepDate],$A$2,SOF[Branch2],$D39,SOF[Type_],O$3)/$E39</f>
        <v>0</v>
      </c>
      <c r="P39" s="18">
        <f>SUMIFS(SOF[Trans],SOF[RepDate],$A$2,SOF[Branch2],$D39,SOF[Type_],P$3)/$E39</f>
        <v>0</v>
      </c>
      <c r="Q39" s="18">
        <f>SUMIFS(SOF[Trans],SOF[RepDate],$A$2,SOF[Branch2],$D39,SOF[Type_],Q$3)/$E39</f>
        <v>0</v>
      </c>
      <c r="R39" s="18">
        <f>SUMIFS(SOF[Trans],SOF[RepDate],$A$2,SOF[Branch2],$D39,SOF[Type_],R$3)/$E39</f>
        <v>0</v>
      </c>
      <c r="S39" s="18">
        <f>SUMIFS(SOF[Trans],SOF[RepDate],$A$2,SOF[Branch2],$D39,SOF[Type_],S$3)/$E39</f>
        <v>0</v>
      </c>
      <c r="T39" s="18">
        <f>SUMIFS(SOF[Trans],SOF[RepDate],$A$2,SOF[Branch2],$D39,SOF[Type_],T$3)/$E39</f>
        <v>0</v>
      </c>
      <c r="U39" s="18">
        <f>SUMIFS(SOF[Trans],SOF[RepDate],$A$2,SOF[Branch2],$D39,SOF[Type_],U$3)/$E39</f>
        <v>0</v>
      </c>
      <c r="V39" s="18">
        <f>SUMIFS(SOF[Trans],SOF[RepDate],$A$2,SOF[Branch2],$D39,SOF[Type_],V$3)/$E39</f>
        <v>0</v>
      </c>
      <c r="W39" s="18">
        <f>SUMIFS(SOF[Trans],SOF[RepDate],$A$2,SOF[Branch2],$D39,SOF[Type_],W$3)/$E39</f>
        <v>0</v>
      </c>
      <c r="X39" s="18">
        <f>SUMIFS(SOF[Trans],SOF[RepDate],$A$2,SOF[Branch2],$D39,SOF[Type_],X$3)/$E39</f>
        <v>0</v>
      </c>
      <c r="Y39" s="100">
        <f t="shared" si="0"/>
        <v>1.4157458563535912E-2</v>
      </c>
      <c r="Z39" s="98">
        <f t="shared" si="1"/>
        <v>1</v>
      </c>
      <c r="AA39" s="98">
        <f t="shared" si="2"/>
        <v>0</v>
      </c>
      <c r="AB39" s="98">
        <f t="shared" si="3"/>
        <v>0</v>
      </c>
      <c r="AC39" s="49">
        <f t="shared" si="4"/>
        <v>123</v>
      </c>
      <c r="AD39" s="49">
        <f t="shared" si="5"/>
        <v>0</v>
      </c>
      <c r="AE39" s="49">
        <f t="shared" si="6"/>
        <v>0</v>
      </c>
      <c r="AG39" s="124"/>
    </row>
    <row r="40" spans="1:35" x14ac:dyDescent="0.55000000000000004">
      <c r="A40" s="28"/>
      <c r="B40" s="28"/>
      <c r="C40" s="28"/>
      <c r="D40" s="28" t="s">
        <v>58</v>
      </c>
      <c r="E40" s="90">
        <f>SUM(E16:E39)</f>
        <v>8688</v>
      </c>
      <c r="F40" s="19">
        <f>SUMIFS(SOF[Trans],SOF[RepDate],$A$2,SOF[Region],$D40,SOF[Type_],F$3)/$E40</f>
        <v>0.18335635359116023</v>
      </c>
      <c r="G40" s="19">
        <f>SUMIFS(SOF[Trans],SOF[RepDate],$A$2,SOF[Region],$D40,SOF[Type_],G$3)/$E40</f>
        <v>9.5188766114180479E-2</v>
      </c>
      <c r="H40" s="19">
        <f>SUMIFS(SOF[Trans],SOF[RepDate],$A$2,SOF[Region],$D40,SOF[Type_],H$3)/$E40</f>
        <v>0.15446593001841621</v>
      </c>
      <c r="I40" s="19">
        <f>SUMIFS(SOF[Trans],SOF[RepDate],$A$2,SOF[Region],$D40,SOF[Type_],I$3)/$E40</f>
        <v>4.6155616942909761E-2</v>
      </c>
      <c r="J40" s="19">
        <f>SUMIFS(SOF[Trans],SOF[RepDate],$A$2,SOF[Region],$D40,SOF[Type_],J$3)/$E40</f>
        <v>0.10497237569060773</v>
      </c>
      <c r="K40" s="19">
        <f>SUMIFS(SOF[Trans],SOF[RepDate],$A$2,SOF[Region],$D40,SOF[Type_],K$3)/$E40</f>
        <v>3.476058931860037E-2</v>
      </c>
      <c r="L40" s="19">
        <f>SUMIFS(SOF[Trans],SOF[RepDate],$A$2,SOF[Region],$D40,SOF[Type_],L$3)/$E40</f>
        <v>0</v>
      </c>
      <c r="M40" s="19">
        <f>SUMIFS(SOF[Trans],SOF[RepDate],$A$2,SOF[Region],$D40,SOF[Type_],M$3)/$E40</f>
        <v>0.12315837937384899</v>
      </c>
      <c r="N40" s="19">
        <f>SUMIFS(SOF[Trans],SOF[RepDate],$A$2,SOF[Region],$D40,SOF[Type_],N$3)/$E40</f>
        <v>6.4111418047882132E-2</v>
      </c>
      <c r="O40" s="19">
        <f>SUMIFS(SOF[Trans],SOF[RepDate],$A$2,SOF[Region],$D40,SOF[Type_],O$3)/$E40</f>
        <v>8.4023941068139957E-3</v>
      </c>
      <c r="P40" s="19">
        <f>SUMIFS(SOF[Trans],SOF[RepDate],$A$2,SOF[Region],$D40,SOF[Type_],P$3)/$E40</f>
        <v>1.4157458563535912E-2</v>
      </c>
      <c r="Q40" s="19">
        <f>SUMIFS(SOF[Trans],SOF[RepDate],$A$2,SOF[Region],$D40,SOF[Type_],Q$3)/$E40</f>
        <v>0</v>
      </c>
      <c r="R40" s="19">
        <f>SUMIFS(SOF[Trans],SOF[RepDate],$A$2,SOF[Region],$D40,SOF[Type_],R$3)/$E40</f>
        <v>3.2458563535911603E-2</v>
      </c>
      <c r="S40" s="19">
        <f>SUMIFS(SOF[Trans],SOF[RepDate],$A$2,SOF[Region],$D40,SOF[Type_],S$3)/$E40</f>
        <v>1.5653775322283611E-2</v>
      </c>
      <c r="T40" s="19">
        <f>SUMIFS(SOF[Trans],SOF[RepDate],$A$2,SOF[Region],$D40,SOF[Type_],T$3)/$E40</f>
        <v>2.1408839779005526E-2</v>
      </c>
      <c r="U40" s="19">
        <f>SUMIFS(SOF[Trans],SOF[RepDate],$A$2,SOF[Region],$D40,SOF[Type_],U$3)/$E40</f>
        <v>3.3494475138121545E-2</v>
      </c>
      <c r="V40" s="19">
        <f>SUMIFS(SOF[Trans],SOF[RepDate],$A$2,SOF[Region],$D40,SOF[Type_],V$3)/$E40</f>
        <v>5.2255985267034989E-2</v>
      </c>
      <c r="W40" s="19">
        <f>SUMIFS(SOF[Trans],SOF[RepDate],$A$2,SOF[Region],$D40,SOF[Type_],W$3)/$E40</f>
        <v>1.0589318600368325E-2</v>
      </c>
      <c r="X40" s="19">
        <f>SUMIFS(SOF[Trans],SOF[RepDate],$A$2,SOF[Region],$D40,SOF[Type_],X$3)/$E40</f>
        <v>2.1984346224677716E-2</v>
      </c>
      <c r="Y40" s="99">
        <f>SUM(Y16:Y39)</f>
        <v>1</v>
      </c>
      <c r="Z40" s="82">
        <f t="shared" ref="Z40:Z99" si="7">F40</f>
        <v>0.18335635359116023</v>
      </c>
      <c r="AA40" s="99">
        <f t="shared" ref="AA40:AA99" si="8">M40</f>
        <v>0.12315837937384899</v>
      </c>
      <c r="AB40" s="99">
        <f t="shared" ref="AB40:AB99" si="9">SUM(F40:X40)-Z40-AA40</f>
        <v>0.71005985267034999</v>
      </c>
      <c r="AC40" s="88">
        <f t="shared" ref="AC40" si="10">F40*E40</f>
        <v>1593</v>
      </c>
      <c r="AD40" s="88">
        <f t="shared" ref="AD40" si="11">M40*E40</f>
        <v>1070</v>
      </c>
      <c r="AE40" s="88">
        <f t="shared" ref="AE40" si="12">E40-AC40-AD40</f>
        <v>6025</v>
      </c>
      <c r="AI40" s="41"/>
    </row>
    <row r="41" spans="1:35" s="2" customFormat="1" x14ac:dyDescent="0.55000000000000004">
      <c r="E41" s="97"/>
      <c r="F41" s="84"/>
      <c r="G41" s="84"/>
      <c r="H41" s="84"/>
      <c r="I41" s="84"/>
      <c r="J41" s="84"/>
      <c r="K41" s="84"/>
      <c r="L41" s="84"/>
      <c r="M41" s="84"/>
      <c r="N41" s="84"/>
      <c r="O41" s="84"/>
      <c r="P41" s="84"/>
      <c r="Q41" s="84"/>
      <c r="R41" s="84"/>
      <c r="S41" s="84"/>
      <c r="T41" s="84"/>
      <c r="U41" s="84"/>
      <c r="V41" s="84"/>
      <c r="W41" s="84"/>
      <c r="X41" s="84"/>
      <c r="Y41" s="103"/>
      <c r="Z41" s="104"/>
      <c r="AA41" s="104"/>
      <c r="AB41" s="104"/>
      <c r="AC41" s="85"/>
      <c r="AD41" s="85"/>
      <c r="AE41" s="85"/>
      <c r="AI41" s="60"/>
    </row>
    <row r="42" spans="1:35" ht="14.5" customHeight="1" x14ac:dyDescent="0.55000000000000004">
      <c r="A42" s="120" t="s">
        <v>66</v>
      </c>
      <c r="B42" s="120" t="s">
        <v>1</v>
      </c>
      <c r="C42" s="120" t="s">
        <v>163</v>
      </c>
      <c r="D42" s="120" t="s">
        <v>2</v>
      </c>
      <c r="E42" s="125" t="s">
        <v>67</v>
      </c>
      <c r="F42" s="125" t="s">
        <v>65</v>
      </c>
      <c r="G42" s="125" t="s">
        <v>86</v>
      </c>
      <c r="H42" s="125" t="s">
        <v>87</v>
      </c>
      <c r="I42" s="125" t="s">
        <v>88</v>
      </c>
      <c r="J42" s="125" t="s">
        <v>89</v>
      </c>
      <c r="K42" s="125" t="s">
        <v>90</v>
      </c>
      <c r="L42" s="125" t="s">
        <v>91</v>
      </c>
      <c r="M42" s="125" t="s">
        <v>92</v>
      </c>
      <c r="N42" s="125" t="s">
        <v>93</v>
      </c>
      <c r="O42" s="125" t="s">
        <v>94</v>
      </c>
      <c r="P42" s="125" t="s">
        <v>95</v>
      </c>
      <c r="Q42" s="125" t="s">
        <v>96</v>
      </c>
      <c r="R42" s="125" t="s">
        <v>97</v>
      </c>
      <c r="S42" s="125" t="s">
        <v>104</v>
      </c>
      <c r="T42" s="125" t="s">
        <v>98</v>
      </c>
      <c r="U42" s="125" t="s">
        <v>99</v>
      </c>
      <c r="V42" s="125" t="s">
        <v>100</v>
      </c>
      <c r="W42" s="125" t="s">
        <v>101</v>
      </c>
      <c r="X42" s="125" t="s">
        <v>102</v>
      </c>
      <c r="Y42" s="125" t="s">
        <v>143</v>
      </c>
      <c r="Z42" s="125" t="str">
        <f t="shared" ref="Z42:AE42" si="13">Z14</f>
        <v>% DOF option selected</v>
      </c>
      <c r="AA42" s="125" t="str">
        <f t="shared" si="13"/>
        <v>Source not disclosed</v>
      </c>
      <c r="AB42" s="125" t="str">
        <f t="shared" si="13"/>
        <v>All the other SOFs</v>
      </c>
      <c r="AC42" s="125" t="str">
        <f t="shared" si="13"/>
        <v>% DOF option selected</v>
      </c>
      <c r="AD42" s="125" t="str">
        <f t="shared" si="13"/>
        <v>Source not disclosed</v>
      </c>
      <c r="AE42" s="125" t="str">
        <f t="shared" si="13"/>
        <v>All the other SOFs</v>
      </c>
      <c r="AI42" s="41"/>
    </row>
    <row r="43" spans="1:35" s="2" customFormat="1" x14ac:dyDescent="0.55000000000000004">
      <c r="A43" s="122"/>
      <c r="B43" s="122"/>
      <c r="C43" s="121"/>
      <c r="D43" s="122"/>
      <c r="E43" s="126"/>
      <c r="F43" s="126"/>
      <c r="G43" s="126"/>
      <c r="H43" s="126"/>
      <c r="I43" s="126"/>
      <c r="J43" s="126"/>
      <c r="K43" s="126"/>
      <c r="L43" s="126"/>
      <c r="M43" s="126"/>
      <c r="N43" s="126"/>
      <c r="O43" s="126"/>
      <c r="P43" s="126"/>
      <c r="Q43" s="126"/>
      <c r="R43" s="126"/>
      <c r="S43" s="126"/>
      <c r="T43" s="126"/>
      <c r="U43" s="126"/>
      <c r="V43" s="126"/>
      <c r="W43" s="126"/>
      <c r="X43" s="126"/>
      <c r="Y43" s="126"/>
      <c r="Z43" s="126"/>
      <c r="AA43" s="126"/>
      <c r="AB43" s="126"/>
      <c r="AC43" s="126"/>
      <c r="AD43" s="126"/>
      <c r="AE43" s="126"/>
      <c r="AI43" s="60"/>
    </row>
    <row r="44" spans="1:35" ht="14.5" customHeight="1" x14ac:dyDescent="0.55000000000000004">
      <c r="A44" s="56" t="s">
        <v>114</v>
      </c>
      <c r="B44" s="57" t="s">
        <v>293</v>
      </c>
      <c r="C44" s="117" t="s">
        <v>165</v>
      </c>
      <c r="D44" s="56" t="s">
        <v>115</v>
      </c>
      <c r="E44" s="93">
        <f>SUMIFS(SOF[Trans],SOF[RepDate],$A$2,SOF[Branch2],$D44)</f>
        <v>869</v>
      </c>
      <c r="F44" s="59">
        <f>SUMIFS(SOF[Trans],SOF[RepDate],$A$2,SOF[Branch2],$D44,SOF[Type_],F$3)/$E44</f>
        <v>0.15880322209436135</v>
      </c>
      <c r="G44" s="59">
        <f>SUMIFS(SOF[Trans],SOF[RepDate],$A$2,SOF[Branch2],$D44,SOF[Type_],G$3)/$E44</f>
        <v>0.11162255466052934</v>
      </c>
      <c r="H44" s="59">
        <f>SUMIFS(SOF[Trans],SOF[RepDate],$A$2,SOF[Branch2],$D44,SOF[Type_],H$3)/$E44</f>
        <v>0.13463751438434982</v>
      </c>
      <c r="I44" s="59">
        <f>SUMIFS(SOF[Trans],SOF[RepDate],$A$2,SOF[Branch2],$D44,SOF[Type_],I$3)/$E44</f>
        <v>0.1611047180667434</v>
      </c>
      <c r="J44" s="59">
        <f>SUMIFS(SOF[Trans],SOF[RepDate],$A$2,SOF[Branch2],$D44,SOF[Type_],J$3)/$E44</f>
        <v>0.14269275028768699</v>
      </c>
      <c r="K44" s="59">
        <f>SUMIFS(SOF[Trans],SOF[RepDate],$A$2,SOF[Branch2],$D44,SOF[Type_],K$3)/$E44</f>
        <v>0</v>
      </c>
      <c r="L44" s="59">
        <f>SUMIFS(SOF[Trans],SOF[RepDate],$A$2,SOF[Branch2],$D44,SOF[Type_],L$3)/$E44</f>
        <v>0</v>
      </c>
      <c r="M44" s="59">
        <f>SUMIFS(SOF[Trans],SOF[RepDate],$A$2,SOF[Branch2],$D44,SOF[Type_],M$3)/$E44</f>
        <v>1.1507479861910242E-3</v>
      </c>
      <c r="N44" s="59">
        <f>SUMIFS(SOF[Trans],SOF[RepDate],$A$2,SOF[Branch2],$D44,SOF[Type_],N$3)/$E44</f>
        <v>1.2658227848101266E-2</v>
      </c>
      <c r="O44" s="59">
        <f>SUMIFS(SOF[Trans],SOF[RepDate],$A$2,SOF[Branch2],$D44,SOF[Type_],O$3)/$E44</f>
        <v>0</v>
      </c>
      <c r="P44" s="59">
        <f>SUMIFS(SOF[Trans],SOF[RepDate],$A$2,SOF[Branch2],$D44,SOF[Type_],P$3)/$E44</f>
        <v>0</v>
      </c>
      <c r="Q44" s="59">
        <f>SUMIFS(SOF[Trans],SOF[RepDate],$A$2,SOF[Branch2],$D44,SOF[Type_],Q$3)/$E44</f>
        <v>0</v>
      </c>
      <c r="R44" s="59">
        <f>SUMIFS(SOF[Trans],SOF[RepDate],$A$2,SOF[Branch2],$D44,SOF[Type_],R$3)/$E44</f>
        <v>9.6662830840046024E-2</v>
      </c>
      <c r="S44" s="59">
        <f>SUMIFS(SOF[Trans],SOF[RepDate],$A$2,SOF[Branch2],$D44,SOF[Type_],S$3)/$E44</f>
        <v>6.9044879171461446E-3</v>
      </c>
      <c r="T44" s="59">
        <f>SUMIFS(SOF[Trans],SOF[RepDate],$A$2,SOF[Branch2],$D44,SOF[Type_],T$3)/$E44</f>
        <v>0</v>
      </c>
      <c r="U44" s="59">
        <f>SUMIFS(SOF[Trans],SOF[RepDate],$A$2,SOF[Branch2],$D44,SOF[Type_],U$3)/$E44</f>
        <v>0.17376294591484465</v>
      </c>
      <c r="V44" s="59">
        <f>SUMIFS(SOF[Trans],SOF[RepDate],$A$2,SOF[Branch2],$D44,SOF[Type_],V$3)/$E44</f>
        <v>0</v>
      </c>
      <c r="W44" s="59">
        <f>SUMIFS(SOF[Trans],SOF[RepDate],$A$2,SOF[Branch2],$D44,SOF[Type_],W$3)/$E44</f>
        <v>0</v>
      </c>
      <c r="X44" s="59">
        <f>SUMIFS(SOF[Trans],SOF[RepDate],$A$2,SOF[Branch2],$D44,SOF[Type_],X$3)/$E44</f>
        <v>0</v>
      </c>
      <c r="Y44" s="105">
        <f>E44/$E$70</f>
        <v>9.0747702589807855E-2</v>
      </c>
      <c r="Z44" s="106">
        <f t="shared" ref="Z44:Z69" si="14">F44</f>
        <v>0.15880322209436135</v>
      </c>
      <c r="AA44" s="106">
        <f t="shared" ref="AA44:AA69" si="15">M44</f>
        <v>1.1507479861910242E-3</v>
      </c>
      <c r="AB44" s="106">
        <f t="shared" ref="AB44:AB69" si="16">SUM(F44:X44)-Z44-AA44</f>
        <v>0.84004602991944755</v>
      </c>
      <c r="AC44" s="58">
        <f t="shared" ref="AC44:AC69" si="17">F44*E44</f>
        <v>138</v>
      </c>
      <c r="AD44" s="58">
        <f t="shared" ref="AD44:AD69" si="18">M44*E44</f>
        <v>1</v>
      </c>
      <c r="AE44" s="58">
        <f t="shared" ref="AE44:AE69" si="19">E44-AC44-AD44</f>
        <v>730</v>
      </c>
      <c r="AG44" s="124" t="s">
        <v>146</v>
      </c>
    </row>
    <row r="45" spans="1:35" x14ac:dyDescent="0.55000000000000004">
      <c r="A45" s="10" t="s">
        <v>114</v>
      </c>
      <c r="B45" s="11" t="s">
        <v>278</v>
      </c>
      <c r="C45" s="117"/>
      <c r="D45" s="10" t="s">
        <v>28</v>
      </c>
      <c r="E45" s="91">
        <f>SUMIFS(SOF[Trans],SOF[RepDate],$A$2,SOF[Branch2],$D45)</f>
        <v>304</v>
      </c>
      <c r="F45" s="18">
        <f>SUMIFS(SOF[Trans],SOF[RepDate],$A$2,SOF[Branch2],$D45,SOF[Type_],F$3)/$E45</f>
        <v>0.375</v>
      </c>
      <c r="G45" s="18">
        <f>SUMIFS(SOF[Trans],SOF[RepDate],$A$2,SOF[Branch2],$D45,SOF[Type_],G$3)/$E45</f>
        <v>0.19078947368421054</v>
      </c>
      <c r="H45" s="18">
        <f>SUMIFS(SOF[Trans],SOF[RepDate],$A$2,SOF[Branch2],$D45,SOF[Type_],H$3)/$E45</f>
        <v>0.23684210526315788</v>
      </c>
      <c r="I45" s="18">
        <f>SUMIFS(SOF[Trans],SOF[RepDate],$A$2,SOF[Branch2],$D45,SOF[Type_],I$3)/$E45</f>
        <v>0</v>
      </c>
      <c r="J45" s="18">
        <f>SUMIFS(SOF[Trans],SOF[RepDate],$A$2,SOF[Branch2],$D45,SOF[Type_],J$3)/$E45</f>
        <v>0</v>
      </c>
      <c r="K45" s="18">
        <f>SUMIFS(SOF[Trans],SOF[RepDate],$A$2,SOF[Branch2],$D45,SOF[Type_],K$3)/$E45</f>
        <v>0</v>
      </c>
      <c r="L45" s="18">
        <f>SUMIFS(SOF[Trans],SOF[RepDate],$A$2,SOF[Branch2],$D45,SOF[Type_],L$3)/$E45</f>
        <v>0</v>
      </c>
      <c r="M45" s="18">
        <f>SUMIFS(SOF[Trans],SOF[RepDate],$A$2,SOF[Branch2],$D45,SOF[Type_],M$3)/$E45</f>
        <v>0.19736842105263158</v>
      </c>
      <c r="N45" s="18">
        <f>SUMIFS(SOF[Trans],SOF[RepDate],$A$2,SOF[Branch2],$D45,SOF[Type_],N$3)/$E45</f>
        <v>0</v>
      </c>
      <c r="O45" s="18">
        <f>SUMIFS(SOF[Trans],SOF[RepDate],$A$2,SOF[Branch2],$D45,SOF[Type_],O$3)/$E45</f>
        <v>0</v>
      </c>
      <c r="P45" s="18">
        <f>SUMIFS(SOF[Trans],SOF[RepDate],$A$2,SOF[Branch2],$D45,SOF[Type_],P$3)/$E45</f>
        <v>0</v>
      </c>
      <c r="Q45" s="18">
        <f>SUMIFS(SOF[Trans],SOF[RepDate],$A$2,SOF[Branch2],$D45,SOF[Type_],Q$3)/$E45</f>
        <v>0</v>
      </c>
      <c r="R45" s="18">
        <f>SUMIFS(SOF[Trans],SOF[RepDate],$A$2,SOF[Branch2],$D45,SOF[Type_],R$3)/$E45</f>
        <v>0</v>
      </c>
      <c r="S45" s="18">
        <f>SUMIFS(SOF[Trans],SOF[RepDate],$A$2,SOF[Branch2],$D45,SOF[Type_],S$3)/$E45</f>
        <v>0</v>
      </c>
      <c r="T45" s="18">
        <f>SUMIFS(SOF[Trans],SOF[RepDate],$A$2,SOF[Branch2],$D45,SOF[Type_],T$3)/$E45</f>
        <v>0</v>
      </c>
      <c r="U45" s="18">
        <f>SUMIFS(SOF[Trans],SOF[RepDate],$A$2,SOF[Branch2],$D45,SOF[Type_],U$3)/$E45</f>
        <v>0</v>
      </c>
      <c r="V45" s="18">
        <f>SUMIFS(SOF[Trans],SOF[RepDate],$A$2,SOF[Branch2],$D45,SOF[Type_],V$3)/$E45</f>
        <v>0</v>
      </c>
      <c r="W45" s="18">
        <f>SUMIFS(SOF[Trans],SOF[RepDate],$A$2,SOF[Branch2],$D45,SOF[Type_],W$3)/$E45</f>
        <v>0</v>
      </c>
      <c r="X45" s="18">
        <f>SUMIFS(SOF[Trans],SOF[RepDate],$A$2,SOF[Branch2],$D45,SOF[Type_],X$3)/$E45</f>
        <v>0</v>
      </c>
      <c r="Y45" s="105">
        <f t="shared" ref="Y45:Y69" si="20">E45/$E$70</f>
        <v>3.1746031746031744E-2</v>
      </c>
      <c r="Z45" s="98">
        <f t="shared" si="14"/>
        <v>0.375</v>
      </c>
      <c r="AA45" s="98">
        <f t="shared" si="15"/>
        <v>0.19736842105263158</v>
      </c>
      <c r="AB45" s="98">
        <f t="shared" si="16"/>
        <v>0.42763157894736842</v>
      </c>
      <c r="AC45" s="49">
        <f t="shared" si="17"/>
        <v>114</v>
      </c>
      <c r="AD45" s="49">
        <f t="shared" si="18"/>
        <v>60</v>
      </c>
      <c r="AE45" s="49">
        <f t="shared" si="19"/>
        <v>130</v>
      </c>
      <c r="AG45" s="124"/>
    </row>
    <row r="46" spans="1:35" x14ac:dyDescent="0.55000000000000004">
      <c r="A46" s="10" t="s">
        <v>114</v>
      </c>
      <c r="B46" s="11" t="s">
        <v>285</v>
      </c>
      <c r="C46" s="117"/>
      <c r="D46" s="10" t="s">
        <v>9</v>
      </c>
      <c r="E46" s="91">
        <f>SUMIFS(SOF[Trans],SOF[RepDate],$A$2,SOF[Branch2],$D46)</f>
        <v>388</v>
      </c>
      <c r="F46" s="18">
        <f>SUMIFS(SOF[Trans],SOF[RepDate],$A$2,SOF[Branch2],$D46,SOF[Type_],F$3)/$E46</f>
        <v>0.40463917525773196</v>
      </c>
      <c r="G46" s="18">
        <f>SUMIFS(SOF[Trans],SOF[RepDate],$A$2,SOF[Branch2],$D46,SOF[Type_],G$3)/$E46</f>
        <v>0</v>
      </c>
      <c r="H46" s="18">
        <f>SUMIFS(SOF[Trans],SOF[RepDate],$A$2,SOF[Branch2],$D46,SOF[Type_],H$3)/$E46</f>
        <v>0.15463917525773196</v>
      </c>
      <c r="I46" s="18">
        <f>SUMIFS(SOF[Trans],SOF[RepDate],$A$2,SOF[Branch2],$D46,SOF[Type_],I$3)/$E46</f>
        <v>0</v>
      </c>
      <c r="J46" s="18">
        <f>SUMIFS(SOF[Trans],SOF[RepDate],$A$2,SOF[Branch2],$D46,SOF[Type_],J$3)/$E46</f>
        <v>0.16752577319587628</v>
      </c>
      <c r="K46" s="18">
        <f>SUMIFS(SOF[Trans],SOF[RepDate],$A$2,SOF[Branch2],$D46,SOF[Type_],K$3)/$E46</f>
        <v>0</v>
      </c>
      <c r="L46" s="18">
        <f>SUMIFS(SOF[Trans],SOF[RepDate],$A$2,SOF[Branch2],$D46,SOF[Type_],L$3)/$E46</f>
        <v>0</v>
      </c>
      <c r="M46" s="18">
        <f>SUMIFS(SOF[Trans],SOF[RepDate],$A$2,SOF[Branch2],$D46,SOF[Type_],M$3)/$E46</f>
        <v>0</v>
      </c>
      <c r="N46" s="18">
        <f>SUMIFS(SOF[Trans],SOF[RepDate],$A$2,SOF[Branch2],$D46,SOF[Type_],N$3)/$E46</f>
        <v>0.27319587628865977</v>
      </c>
      <c r="O46" s="18">
        <f>SUMIFS(SOF[Trans],SOF[RepDate],$A$2,SOF[Branch2],$D46,SOF[Type_],O$3)/$E46</f>
        <v>0</v>
      </c>
      <c r="P46" s="18">
        <f>SUMIFS(SOF[Trans],SOF[RepDate],$A$2,SOF[Branch2],$D46,SOF[Type_],P$3)/$E46</f>
        <v>0</v>
      </c>
      <c r="Q46" s="18">
        <f>SUMIFS(SOF[Trans],SOF[RepDate],$A$2,SOF[Branch2],$D46,SOF[Type_],Q$3)/$E46</f>
        <v>0</v>
      </c>
      <c r="R46" s="18">
        <f>SUMIFS(SOF[Trans],SOF[RepDate],$A$2,SOF[Branch2],$D46,SOF[Type_],R$3)/$E46</f>
        <v>0</v>
      </c>
      <c r="S46" s="18">
        <f>SUMIFS(SOF[Trans],SOF[RepDate],$A$2,SOF[Branch2],$D46,SOF[Type_],S$3)/$E46</f>
        <v>0</v>
      </c>
      <c r="T46" s="18">
        <f>SUMIFS(SOF[Trans],SOF[RepDate],$A$2,SOF[Branch2],$D46,SOF[Type_],T$3)/$E46</f>
        <v>0</v>
      </c>
      <c r="U46" s="18">
        <f>SUMIFS(SOF[Trans],SOF[RepDate],$A$2,SOF[Branch2],$D46,SOF[Type_],U$3)/$E46</f>
        <v>0</v>
      </c>
      <c r="V46" s="18">
        <f>SUMIFS(SOF[Trans],SOF[RepDate],$A$2,SOF[Branch2],$D46,SOF[Type_],V$3)/$E46</f>
        <v>0</v>
      </c>
      <c r="W46" s="18">
        <f>SUMIFS(SOF[Trans],SOF[RepDate],$A$2,SOF[Branch2],$D46,SOF[Type_],W$3)/$E46</f>
        <v>0</v>
      </c>
      <c r="X46" s="18">
        <f>SUMIFS(SOF[Trans],SOF[RepDate],$A$2,SOF[Branch2],$D46,SOF[Type_],X$3)/$E46</f>
        <v>0</v>
      </c>
      <c r="Y46" s="105">
        <f t="shared" si="20"/>
        <v>4.0517961570593147E-2</v>
      </c>
      <c r="Z46" s="98">
        <f t="shared" si="14"/>
        <v>0.40463917525773196</v>
      </c>
      <c r="AA46" s="98">
        <f t="shared" si="15"/>
        <v>0</v>
      </c>
      <c r="AB46" s="98">
        <f t="shared" si="16"/>
        <v>0.59536082474226804</v>
      </c>
      <c r="AC46" s="49">
        <f t="shared" si="17"/>
        <v>157</v>
      </c>
      <c r="AD46" s="49">
        <f t="shared" si="18"/>
        <v>0</v>
      </c>
      <c r="AE46" s="49">
        <f t="shared" si="19"/>
        <v>231</v>
      </c>
      <c r="AG46" s="124"/>
    </row>
    <row r="47" spans="1:35" x14ac:dyDescent="0.55000000000000004">
      <c r="A47" s="10" t="s">
        <v>114</v>
      </c>
      <c r="B47" s="11" t="s">
        <v>269</v>
      </c>
      <c r="C47" s="117"/>
      <c r="D47" s="10" t="s">
        <v>5</v>
      </c>
      <c r="E47" s="91">
        <f>SUMIFS(SOF[Trans],SOF[RepDate],$A$2,SOF[Branch2],$D47)</f>
        <v>494</v>
      </c>
      <c r="F47" s="18">
        <f>SUMIFS(SOF[Trans],SOF[RepDate],$A$2,SOF[Branch2],$D47,SOF[Type_],F$3)/$E47</f>
        <v>0.17813765182186234</v>
      </c>
      <c r="G47" s="18">
        <f>SUMIFS(SOF[Trans],SOF[RepDate],$A$2,SOF[Branch2],$D47,SOF[Type_],G$3)/$E47</f>
        <v>0</v>
      </c>
      <c r="H47" s="18">
        <f>SUMIFS(SOF[Trans],SOF[RepDate],$A$2,SOF[Branch2],$D47,SOF[Type_],H$3)/$E47</f>
        <v>9.9190283400809723E-2</v>
      </c>
      <c r="I47" s="18">
        <f>SUMIFS(SOF[Trans],SOF[RepDate],$A$2,SOF[Branch2],$D47,SOF[Type_],I$3)/$E47</f>
        <v>0</v>
      </c>
      <c r="J47" s="18">
        <f>SUMIFS(SOF[Trans],SOF[RepDate],$A$2,SOF[Branch2],$D47,SOF[Type_],J$3)/$E47</f>
        <v>0</v>
      </c>
      <c r="K47" s="18">
        <f>SUMIFS(SOF[Trans],SOF[RepDate],$A$2,SOF[Branch2],$D47,SOF[Type_],K$3)/$E47</f>
        <v>0.145748987854251</v>
      </c>
      <c r="L47" s="18">
        <f>SUMIFS(SOF[Trans],SOF[RepDate],$A$2,SOF[Branch2],$D47,SOF[Type_],L$3)/$E47</f>
        <v>0</v>
      </c>
      <c r="M47" s="18">
        <f>SUMIFS(SOF[Trans],SOF[RepDate],$A$2,SOF[Branch2],$D47,SOF[Type_],M$3)/$E47</f>
        <v>0.30566801619433198</v>
      </c>
      <c r="N47" s="18">
        <f>SUMIFS(SOF[Trans],SOF[RepDate],$A$2,SOF[Branch2],$D47,SOF[Type_],N$3)/$E47</f>
        <v>0.15384615384615385</v>
      </c>
      <c r="O47" s="18">
        <f>SUMIFS(SOF[Trans],SOF[RepDate],$A$2,SOF[Branch2],$D47,SOF[Type_],O$3)/$E47</f>
        <v>3.4412955465587043E-2</v>
      </c>
      <c r="P47" s="18">
        <f>SUMIFS(SOF[Trans],SOF[RepDate],$A$2,SOF[Branch2],$D47,SOF[Type_],P$3)/$E47</f>
        <v>0</v>
      </c>
      <c r="Q47" s="18">
        <f>SUMIFS(SOF[Trans],SOF[RepDate],$A$2,SOF[Branch2],$D47,SOF[Type_],Q$3)/$E47</f>
        <v>0</v>
      </c>
      <c r="R47" s="18">
        <f>SUMIFS(SOF[Trans],SOF[RepDate],$A$2,SOF[Branch2],$D47,SOF[Type_],R$3)/$E47</f>
        <v>0</v>
      </c>
      <c r="S47" s="18">
        <f>SUMIFS(SOF[Trans],SOF[RepDate],$A$2,SOF[Branch2],$D47,SOF[Type_],S$3)/$E47</f>
        <v>0</v>
      </c>
      <c r="T47" s="18">
        <f>SUMIFS(SOF[Trans],SOF[RepDate],$A$2,SOF[Branch2],$D47,SOF[Type_],T$3)/$E47</f>
        <v>0</v>
      </c>
      <c r="U47" s="18">
        <f>SUMIFS(SOF[Trans],SOF[RepDate],$A$2,SOF[Branch2],$D47,SOF[Type_],U$3)/$E47</f>
        <v>0</v>
      </c>
      <c r="V47" s="18">
        <f>SUMIFS(SOF[Trans],SOF[RepDate],$A$2,SOF[Branch2],$D47,SOF[Type_],V$3)/$E47</f>
        <v>0</v>
      </c>
      <c r="W47" s="18">
        <f>SUMIFS(SOF[Trans],SOF[RepDate],$A$2,SOF[Branch2],$D47,SOF[Type_],W$3)/$E47</f>
        <v>0</v>
      </c>
      <c r="X47" s="18">
        <f>SUMIFS(SOF[Trans],SOF[RepDate],$A$2,SOF[Branch2],$D47,SOF[Type_],X$3)/$E47</f>
        <v>8.2995951417004055E-2</v>
      </c>
      <c r="Y47" s="105">
        <f t="shared" si="20"/>
        <v>5.1587301587301584E-2</v>
      </c>
      <c r="Z47" s="98">
        <f t="shared" si="14"/>
        <v>0.17813765182186234</v>
      </c>
      <c r="AA47" s="98">
        <f t="shared" si="15"/>
        <v>0.30566801619433198</v>
      </c>
      <c r="AB47" s="98">
        <f t="shared" si="16"/>
        <v>0.5161943319838056</v>
      </c>
      <c r="AC47" s="49">
        <f t="shared" si="17"/>
        <v>88</v>
      </c>
      <c r="AD47" s="49">
        <f t="shared" si="18"/>
        <v>151</v>
      </c>
      <c r="AE47" s="49">
        <f t="shared" si="19"/>
        <v>255</v>
      </c>
      <c r="AG47" s="124"/>
    </row>
    <row r="48" spans="1:35" x14ac:dyDescent="0.55000000000000004">
      <c r="A48" s="10" t="s">
        <v>114</v>
      </c>
      <c r="B48" s="11" t="s">
        <v>267</v>
      </c>
      <c r="C48" s="117"/>
      <c r="D48" s="10" t="s">
        <v>29</v>
      </c>
      <c r="E48" s="91">
        <f>SUMIFS(SOF[Trans],SOF[RepDate],$A$2,SOF[Branch2],$D48)</f>
        <v>323</v>
      </c>
      <c r="F48" s="18">
        <f>SUMIFS(SOF[Trans],SOF[RepDate],$A$2,SOF[Branch2],$D48,SOF[Type_],F$3)/$E48</f>
        <v>8.3591331269349839E-2</v>
      </c>
      <c r="G48" s="18">
        <f>SUMIFS(SOF[Trans],SOF[RepDate],$A$2,SOF[Branch2],$D48,SOF[Type_],G$3)/$E48</f>
        <v>2.4767801857585141E-2</v>
      </c>
      <c r="H48" s="18">
        <f>SUMIFS(SOF[Trans],SOF[RepDate],$A$2,SOF[Branch2],$D48,SOF[Type_],H$3)/$E48</f>
        <v>0.45820433436532509</v>
      </c>
      <c r="I48" s="18">
        <f>SUMIFS(SOF[Trans],SOF[RepDate],$A$2,SOF[Branch2],$D48,SOF[Type_],I$3)/$E48</f>
        <v>0</v>
      </c>
      <c r="J48" s="18">
        <f>SUMIFS(SOF[Trans],SOF[RepDate],$A$2,SOF[Branch2],$D48,SOF[Type_],J$3)/$E48</f>
        <v>0.26006191950464397</v>
      </c>
      <c r="K48" s="18">
        <f>SUMIFS(SOF[Trans],SOF[RepDate],$A$2,SOF[Branch2],$D48,SOF[Type_],K$3)/$E48</f>
        <v>0</v>
      </c>
      <c r="L48" s="18">
        <f>SUMIFS(SOF[Trans],SOF[RepDate],$A$2,SOF[Branch2],$D48,SOF[Type_],L$3)/$E48</f>
        <v>0</v>
      </c>
      <c r="M48" s="18">
        <f>SUMIFS(SOF[Trans],SOF[RepDate],$A$2,SOF[Branch2],$D48,SOF[Type_],M$3)/$E48</f>
        <v>0.17337461300309598</v>
      </c>
      <c r="N48" s="18">
        <f>SUMIFS(SOF[Trans],SOF[RepDate],$A$2,SOF[Branch2],$D48,SOF[Type_],N$3)/$E48</f>
        <v>0</v>
      </c>
      <c r="O48" s="18">
        <f>SUMIFS(SOF[Trans],SOF[RepDate],$A$2,SOF[Branch2],$D48,SOF[Type_],O$3)/$E48</f>
        <v>0</v>
      </c>
      <c r="P48" s="18">
        <f>SUMIFS(SOF[Trans],SOF[RepDate],$A$2,SOF[Branch2],$D48,SOF[Type_],P$3)/$E48</f>
        <v>0</v>
      </c>
      <c r="Q48" s="18">
        <f>SUMIFS(SOF[Trans],SOF[RepDate],$A$2,SOF[Branch2],$D48,SOF[Type_],Q$3)/$E48</f>
        <v>0</v>
      </c>
      <c r="R48" s="18">
        <f>SUMIFS(SOF[Trans],SOF[RepDate],$A$2,SOF[Branch2],$D48,SOF[Type_],R$3)/$E48</f>
        <v>0</v>
      </c>
      <c r="S48" s="18">
        <f>SUMIFS(SOF[Trans],SOF[RepDate],$A$2,SOF[Branch2],$D48,SOF[Type_],S$3)/$E48</f>
        <v>0</v>
      </c>
      <c r="T48" s="18">
        <f>SUMIFS(SOF[Trans],SOF[RepDate],$A$2,SOF[Branch2],$D48,SOF[Type_],T$3)/$E48</f>
        <v>0</v>
      </c>
      <c r="U48" s="18">
        <f>SUMIFS(SOF[Trans],SOF[RepDate],$A$2,SOF[Branch2],$D48,SOF[Type_],U$3)/$E48</f>
        <v>0</v>
      </c>
      <c r="V48" s="18">
        <f>SUMIFS(SOF[Trans],SOF[RepDate],$A$2,SOF[Branch2],$D48,SOF[Type_],V$3)/$E48</f>
        <v>0</v>
      </c>
      <c r="W48" s="18">
        <f>SUMIFS(SOF[Trans],SOF[RepDate],$A$2,SOF[Branch2],$D48,SOF[Type_],W$3)/$E48</f>
        <v>0</v>
      </c>
      <c r="X48" s="18">
        <f>SUMIFS(SOF[Trans],SOF[RepDate],$A$2,SOF[Branch2],$D48,SOF[Type_],X$3)/$E48</f>
        <v>0</v>
      </c>
      <c r="Y48" s="105">
        <f t="shared" si="20"/>
        <v>3.3730158730158728E-2</v>
      </c>
      <c r="Z48" s="98">
        <f t="shared" si="14"/>
        <v>8.3591331269349839E-2</v>
      </c>
      <c r="AA48" s="98">
        <f t="shared" si="15"/>
        <v>0.17337461300309598</v>
      </c>
      <c r="AB48" s="98">
        <f t="shared" si="16"/>
        <v>0.74303405572755421</v>
      </c>
      <c r="AC48" s="49">
        <f t="shared" si="17"/>
        <v>26.999999999999996</v>
      </c>
      <c r="AD48" s="49">
        <f t="shared" si="18"/>
        <v>56</v>
      </c>
      <c r="AE48" s="49">
        <f t="shared" si="19"/>
        <v>240</v>
      </c>
      <c r="AG48" s="124"/>
    </row>
    <row r="49" spans="1:33" x14ac:dyDescent="0.55000000000000004">
      <c r="A49" s="10" t="s">
        <v>114</v>
      </c>
      <c r="B49" s="11" t="s">
        <v>290</v>
      </c>
      <c r="C49" s="117"/>
      <c r="D49" s="10" t="s">
        <v>31</v>
      </c>
      <c r="E49" s="91">
        <f>SUMIFS(SOF[Trans],SOF[RepDate],$A$2,SOF[Branch2],$D49)</f>
        <v>707</v>
      </c>
      <c r="F49" s="18">
        <f>SUMIFS(SOF[Trans],SOF[RepDate],$A$2,SOF[Branch2],$D49,SOF[Type_],F$3)/$E49</f>
        <v>5.7991513437057989E-2</v>
      </c>
      <c r="G49" s="18">
        <f>SUMIFS(SOF[Trans],SOF[RepDate],$A$2,SOF[Branch2],$D49,SOF[Type_],G$3)/$E49</f>
        <v>0.1768033946251768</v>
      </c>
      <c r="H49" s="18">
        <f>SUMIFS(SOF[Trans],SOF[RepDate],$A$2,SOF[Branch2],$D49,SOF[Type_],H$3)/$E49</f>
        <v>0.14851485148514851</v>
      </c>
      <c r="I49" s="18">
        <f>SUMIFS(SOF[Trans],SOF[RepDate],$A$2,SOF[Branch2],$D49,SOF[Type_],I$3)/$E49</f>
        <v>0</v>
      </c>
      <c r="J49" s="18">
        <f>SUMIFS(SOF[Trans],SOF[RepDate],$A$2,SOF[Branch2],$D49,SOF[Type_],J$3)/$E49</f>
        <v>0.21923620933521923</v>
      </c>
      <c r="K49" s="18">
        <f>SUMIFS(SOF[Trans],SOF[RepDate],$A$2,SOF[Branch2],$D49,SOF[Type_],K$3)/$E49</f>
        <v>0</v>
      </c>
      <c r="L49" s="18">
        <f>SUMIFS(SOF[Trans],SOF[RepDate],$A$2,SOF[Branch2],$D49,SOF[Type_],L$3)/$E49</f>
        <v>0</v>
      </c>
      <c r="M49" s="18">
        <f>SUMIFS(SOF[Trans],SOF[RepDate],$A$2,SOF[Branch2],$D49,SOF[Type_],M$3)/$E49</f>
        <v>5.2333804809052337E-2</v>
      </c>
      <c r="N49" s="18">
        <f>SUMIFS(SOF[Trans],SOF[RepDate],$A$2,SOF[Branch2],$D49,SOF[Type_],N$3)/$E49</f>
        <v>0.1768033946251768</v>
      </c>
      <c r="O49" s="18">
        <f>SUMIFS(SOF[Trans],SOF[RepDate],$A$2,SOF[Branch2],$D49,SOF[Type_],O$3)/$E49</f>
        <v>0</v>
      </c>
      <c r="P49" s="18">
        <f>SUMIFS(SOF[Trans],SOF[RepDate],$A$2,SOF[Branch2],$D49,SOF[Type_],P$3)/$E49</f>
        <v>0</v>
      </c>
      <c r="Q49" s="18">
        <f>SUMIFS(SOF[Trans],SOF[RepDate],$A$2,SOF[Branch2],$D49,SOF[Type_],Q$3)/$E49</f>
        <v>0.16831683168316833</v>
      </c>
      <c r="R49" s="18">
        <f>SUMIFS(SOF[Trans],SOF[RepDate],$A$2,SOF[Branch2],$D49,SOF[Type_],R$3)/$E49</f>
        <v>0</v>
      </c>
      <c r="S49" s="18">
        <f>SUMIFS(SOF[Trans],SOF[RepDate],$A$2,SOF[Branch2],$D49,SOF[Type_],S$3)/$E49</f>
        <v>0</v>
      </c>
      <c r="T49" s="18">
        <f>SUMIFS(SOF[Trans],SOF[RepDate],$A$2,SOF[Branch2],$D49,SOF[Type_],T$3)/$E49</f>
        <v>0</v>
      </c>
      <c r="U49" s="18">
        <f>SUMIFS(SOF[Trans],SOF[RepDate],$A$2,SOF[Branch2],$D49,SOF[Type_],U$3)/$E49</f>
        <v>0</v>
      </c>
      <c r="V49" s="18">
        <f>SUMIFS(SOF[Trans],SOF[RepDate],$A$2,SOF[Branch2],$D49,SOF[Type_],V$3)/$E49</f>
        <v>0</v>
      </c>
      <c r="W49" s="18">
        <f>SUMIFS(SOF[Trans],SOF[RepDate],$A$2,SOF[Branch2],$D49,SOF[Type_],W$3)/$E49</f>
        <v>0</v>
      </c>
      <c r="X49" s="18">
        <f>SUMIFS(SOF[Trans],SOF[RepDate],$A$2,SOF[Branch2],$D49,SOF[Type_],X$3)/$E49</f>
        <v>0</v>
      </c>
      <c r="Y49" s="105">
        <f t="shared" si="20"/>
        <v>7.3830409356725149E-2</v>
      </c>
      <c r="Z49" s="98">
        <f t="shared" si="14"/>
        <v>5.7991513437057989E-2</v>
      </c>
      <c r="AA49" s="98">
        <f t="shared" si="15"/>
        <v>5.2333804809052337E-2</v>
      </c>
      <c r="AB49" s="98">
        <f t="shared" si="16"/>
        <v>0.88967468175388964</v>
      </c>
      <c r="AC49" s="49">
        <f t="shared" si="17"/>
        <v>41</v>
      </c>
      <c r="AD49" s="49">
        <f t="shared" si="18"/>
        <v>37</v>
      </c>
      <c r="AE49" s="49">
        <f t="shared" si="19"/>
        <v>629</v>
      </c>
      <c r="AG49" s="124"/>
    </row>
    <row r="50" spans="1:33" x14ac:dyDescent="0.55000000000000004">
      <c r="A50" s="10" t="s">
        <v>114</v>
      </c>
      <c r="B50" s="11" t="s">
        <v>288</v>
      </c>
      <c r="C50" s="117"/>
      <c r="D50" s="10" t="s">
        <v>116</v>
      </c>
      <c r="E50" s="91">
        <f>SUMIFS(SOF[Trans],SOF[RepDate],$A$2,SOF[Branch2],$D50)</f>
        <v>375</v>
      </c>
      <c r="F50" s="18">
        <f>SUMIFS(SOF[Trans],SOF[RepDate],$A$2,SOF[Branch2],$D50,SOF[Type_],F$3)/$E50</f>
        <v>0.29066666666666668</v>
      </c>
      <c r="G50" s="18">
        <f>SUMIFS(SOF[Trans],SOF[RepDate],$A$2,SOF[Branch2],$D50,SOF[Type_],G$3)/$E50</f>
        <v>0</v>
      </c>
      <c r="H50" s="18">
        <f>SUMIFS(SOF[Trans],SOF[RepDate],$A$2,SOF[Branch2],$D50,SOF[Type_],H$3)/$E50</f>
        <v>0.14133333333333334</v>
      </c>
      <c r="I50" s="18">
        <f>SUMIFS(SOF[Trans],SOF[RepDate],$A$2,SOF[Branch2],$D50,SOF[Type_],I$3)/$E50</f>
        <v>0</v>
      </c>
      <c r="J50" s="18">
        <f>SUMIFS(SOF[Trans],SOF[RepDate],$A$2,SOF[Branch2],$D50,SOF[Type_],J$3)/$E50</f>
        <v>0.28000000000000003</v>
      </c>
      <c r="K50" s="18">
        <f>SUMIFS(SOF[Trans],SOF[RepDate],$A$2,SOF[Branch2],$D50,SOF[Type_],K$3)/$E50</f>
        <v>0</v>
      </c>
      <c r="L50" s="18">
        <f>SUMIFS(SOF[Trans],SOF[RepDate],$A$2,SOF[Branch2],$D50,SOF[Type_],L$3)/$E50</f>
        <v>0</v>
      </c>
      <c r="M50" s="18">
        <f>SUMIFS(SOF[Trans],SOF[RepDate],$A$2,SOF[Branch2],$D50,SOF[Type_],M$3)/$E50</f>
        <v>0.28533333333333333</v>
      </c>
      <c r="N50" s="18">
        <f>SUMIFS(SOF[Trans],SOF[RepDate],$A$2,SOF[Branch2],$D50,SOF[Type_],N$3)/$E50</f>
        <v>2.6666666666666666E-3</v>
      </c>
      <c r="O50" s="18">
        <f>SUMIFS(SOF[Trans],SOF[RepDate],$A$2,SOF[Branch2],$D50,SOF[Type_],O$3)/$E50</f>
        <v>0</v>
      </c>
      <c r="P50" s="18">
        <f>SUMIFS(SOF[Trans],SOF[RepDate],$A$2,SOF[Branch2],$D50,SOF[Type_],P$3)/$E50</f>
        <v>0</v>
      </c>
      <c r="Q50" s="18">
        <f>SUMIFS(SOF[Trans],SOF[RepDate],$A$2,SOF[Branch2],$D50,SOF[Type_],Q$3)/$E50</f>
        <v>0</v>
      </c>
      <c r="R50" s="18">
        <f>SUMIFS(SOF[Trans],SOF[RepDate],$A$2,SOF[Branch2],$D50,SOF[Type_],R$3)/$E50</f>
        <v>0</v>
      </c>
      <c r="S50" s="18">
        <f>SUMIFS(SOF[Trans],SOF[RepDate],$A$2,SOF[Branch2],$D50,SOF[Type_],S$3)/$E50</f>
        <v>0</v>
      </c>
      <c r="T50" s="18">
        <f>SUMIFS(SOF[Trans],SOF[RepDate],$A$2,SOF[Branch2],$D50,SOF[Type_],T$3)/$E50</f>
        <v>0</v>
      </c>
      <c r="U50" s="18">
        <f>SUMIFS(SOF[Trans],SOF[RepDate],$A$2,SOF[Branch2],$D50,SOF[Type_],U$3)/$E50</f>
        <v>0</v>
      </c>
      <c r="V50" s="18">
        <f>SUMIFS(SOF[Trans],SOF[RepDate],$A$2,SOF[Branch2],$D50,SOF[Type_],V$3)/$E50</f>
        <v>0</v>
      </c>
      <c r="W50" s="18">
        <f>SUMIFS(SOF[Trans],SOF[RepDate],$A$2,SOF[Branch2],$D50,SOF[Type_],W$3)/$E50</f>
        <v>0</v>
      </c>
      <c r="X50" s="18">
        <f>SUMIFS(SOF[Trans],SOF[RepDate],$A$2,SOF[Branch2],$D50,SOF[Type_],X$3)/$E50</f>
        <v>0</v>
      </c>
      <c r="Y50" s="105">
        <f t="shared" si="20"/>
        <v>3.9160401002506263E-2</v>
      </c>
      <c r="Z50" s="98">
        <f t="shared" si="14"/>
        <v>0.29066666666666668</v>
      </c>
      <c r="AA50" s="98">
        <f t="shared" si="15"/>
        <v>0.28533333333333333</v>
      </c>
      <c r="AB50" s="98">
        <f t="shared" si="16"/>
        <v>0.42400000000000004</v>
      </c>
      <c r="AC50" s="49">
        <f t="shared" si="17"/>
        <v>109</v>
      </c>
      <c r="AD50" s="49">
        <f t="shared" si="18"/>
        <v>107</v>
      </c>
      <c r="AE50" s="49">
        <f t="shared" si="19"/>
        <v>159</v>
      </c>
      <c r="AG50" s="124"/>
    </row>
    <row r="51" spans="1:33" x14ac:dyDescent="0.55000000000000004">
      <c r="A51" s="10" t="s">
        <v>114</v>
      </c>
      <c r="B51" s="11" t="s">
        <v>281</v>
      </c>
      <c r="C51" s="117"/>
      <c r="D51" s="10" t="s">
        <v>6</v>
      </c>
      <c r="E51" s="91">
        <f>SUMIFS(SOF[Trans],SOF[RepDate],$A$2,SOF[Branch2],$D51)</f>
        <v>723</v>
      </c>
      <c r="F51" s="18">
        <f>SUMIFS(SOF[Trans],SOF[RepDate],$A$2,SOF[Branch2],$D51,SOF[Type_],F$3)/$E51</f>
        <v>0.18257261410788381</v>
      </c>
      <c r="G51" s="18">
        <f>SUMIFS(SOF[Trans],SOF[RepDate],$A$2,SOF[Branch2],$D51,SOF[Type_],G$3)/$E51</f>
        <v>0.21438450899031811</v>
      </c>
      <c r="H51" s="18">
        <f>SUMIFS(SOF[Trans],SOF[RepDate],$A$2,SOF[Branch2],$D51,SOF[Type_],H$3)/$E51</f>
        <v>0.19917012448132779</v>
      </c>
      <c r="I51" s="18">
        <f>SUMIFS(SOF[Trans],SOF[RepDate],$A$2,SOF[Branch2],$D51,SOF[Type_],I$3)/$E51</f>
        <v>0</v>
      </c>
      <c r="J51" s="18">
        <f>SUMIFS(SOF[Trans],SOF[RepDate],$A$2,SOF[Branch2],$D51,SOF[Type_],J$3)/$E51</f>
        <v>4.2876901798063624E-2</v>
      </c>
      <c r="K51" s="18">
        <f>SUMIFS(SOF[Trans],SOF[RepDate],$A$2,SOF[Branch2],$D51,SOF[Type_],K$3)/$E51</f>
        <v>0</v>
      </c>
      <c r="L51" s="18">
        <f>SUMIFS(SOF[Trans],SOF[RepDate],$A$2,SOF[Branch2],$D51,SOF[Type_],L$3)/$E51</f>
        <v>0</v>
      </c>
      <c r="M51" s="18">
        <f>SUMIFS(SOF[Trans],SOF[RepDate],$A$2,SOF[Branch2],$D51,SOF[Type_],M$3)/$E51</f>
        <v>1.2448132780082987E-2</v>
      </c>
      <c r="N51" s="18">
        <f>SUMIFS(SOF[Trans],SOF[RepDate],$A$2,SOF[Branch2],$D51,SOF[Type_],N$3)/$E51</f>
        <v>0.16044260027662519</v>
      </c>
      <c r="O51" s="18">
        <f>SUMIFS(SOF[Trans],SOF[RepDate],$A$2,SOF[Branch2],$D51,SOF[Type_],O$3)/$E51</f>
        <v>0</v>
      </c>
      <c r="P51" s="18">
        <f>SUMIFS(SOF[Trans],SOF[RepDate],$A$2,SOF[Branch2],$D51,SOF[Type_],P$3)/$E51</f>
        <v>0</v>
      </c>
      <c r="Q51" s="18">
        <f>SUMIFS(SOF[Trans],SOF[RepDate],$A$2,SOF[Branch2],$D51,SOF[Type_],Q$3)/$E51</f>
        <v>0</v>
      </c>
      <c r="R51" s="18">
        <f>SUMIFS(SOF[Trans],SOF[RepDate],$A$2,SOF[Branch2],$D51,SOF[Type_],R$3)/$E51</f>
        <v>0</v>
      </c>
      <c r="S51" s="18">
        <f>SUMIFS(SOF[Trans],SOF[RepDate],$A$2,SOF[Branch2],$D51,SOF[Type_],S$3)/$E51</f>
        <v>0</v>
      </c>
      <c r="T51" s="18">
        <f>SUMIFS(SOF[Trans],SOF[RepDate],$A$2,SOF[Branch2],$D51,SOF[Type_],T$3)/$E51</f>
        <v>0</v>
      </c>
      <c r="U51" s="18">
        <f>SUMIFS(SOF[Trans],SOF[RepDate],$A$2,SOF[Branch2],$D51,SOF[Type_],U$3)/$E51</f>
        <v>0.18810511756569848</v>
      </c>
      <c r="V51" s="18">
        <f>SUMIFS(SOF[Trans],SOF[RepDate],$A$2,SOF[Branch2],$D51,SOF[Type_],V$3)/$E51</f>
        <v>0</v>
      </c>
      <c r="W51" s="18">
        <f>SUMIFS(SOF[Trans],SOF[RepDate],$A$2,SOF[Branch2],$D51,SOF[Type_],W$3)/$E51</f>
        <v>0</v>
      </c>
      <c r="X51" s="18">
        <f>SUMIFS(SOF[Trans],SOF[RepDate],$A$2,SOF[Branch2],$D51,SOF[Type_],X$3)/$E51</f>
        <v>0</v>
      </c>
      <c r="Y51" s="105">
        <f t="shared" si="20"/>
        <v>7.5501253132832083E-2</v>
      </c>
      <c r="Z51" s="98">
        <f t="shared" si="14"/>
        <v>0.18257261410788381</v>
      </c>
      <c r="AA51" s="98">
        <f t="shared" si="15"/>
        <v>1.2448132780082987E-2</v>
      </c>
      <c r="AB51" s="98">
        <f t="shared" si="16"/>
        <v>0.80497925311203311</v>
      </c>
      <c r="AC51" s="49">
        <f t="shared" si="17"/>
        <v>132</v>
      </c>
      <c r="AD51" s="49">
        <f t="shared" si="18"/>
        <v>9</v>
      </c>
      <c r="AE51" s="49">
        <f t="shared" si="19"/>
        <v>582</v>
      </c>
      <c r="AG51" s="124"/>
    </row>
    <row r="52" spans="1:33" x14ac:dyDescent="0.55000000000000004">
      <c r="A52" s="10" t="s">
        <v>114</v>
      </c>
      <c r="B52" s="11" t="s">
        <v>297</v>
      </c>
      <c r="C52" s="117"/>
      <c r="D52" s="10" t="s">
        <v>27</v>
      </c>
      <c r="E52" s="91">
        <f>SUMIFS(SOF[Trans],SOF[RepDate],$A$2,SOF[Branch2],$D52)</f>
        <v>529</v>
      </c>
      <c r="F52" s="18">
        <f>SUMIFS(SOF[Trans],SOF[RepDate],$A$2,SOF[Branch2],$D52,SOF[Type_],F$3)/$E52</f>
        <v>6.0491493383742913E-2</v>
      </c>
      <c r="G52" s="18">
        <f>SUMIFS(SOF[Trans],SOF[RepDate],$A$2,SOF[Branch2],$D52,SOF[Type_],G$3)/$E52</f>
        <v>0.12665406427221171</v>
      </c>
      <c r="H52" s="18">
        <f>SUMIFS(SOF[Trans],SOF[RepDate],$A$2,SOF[Branch2],$D52,SOF[Type_],H$3)/$E52</f>
        <v>0.22306238185255198</v>
      </c>
      <c r="I52" s="18">
        <f>SUMIFS(SOF[Trans],SOF[RepDate],$A$2,SOF[Branch2],$D52,SOF[Type_],I$3)/$E52</f>
        <v>0</v>
      </c>
      <c r="J52" s="18">
        <f>SUMIFS(SOF[Trans],SOF[RepDate],$A$2,SOF[Branch2],$D52,SOF[Type_],J$3)/$E52</f>
        <v>0</v>
      </c>
      <c r="K52" s="18">
        <f>SUMIFS(SOF[Trans],SOF[RepDate],$A$2,SOF[Branch2],$D52,SOF[Type_],K$3)/$E52</f>
        <v>0</v>
      </c>
      <c r="L52" s="18">
        <f>SUMIFS(SOF[Trans],SOF[RepDate],$A$2,SOF[Branch2],$D52,SOF[Type_],L$3)/$E52</f>
        <v>0</v>
      </c>
      <c r="M52" s="18">
        <f>SUMIFS(SOF[Trans],SOF[RepDate],$A$2,SOF[Branch2],$D52,SOF[Type_],M$3)/$E52</f>
        <v>0.29300567107750475</v>
      </c>
      <c r="N52" s="18">
        <f>SUMIFS(SOF[Trans],SOF[RepDate],$A$2,SOF[Branch2],$D52,SOF[Type_],N$3)/$E52</f>
        <v>0.29678638941398866</v>
      </c>
      <c r="O52" s="18">
        <f>SUMIFS(SOF[Trans],SOF[RepDate],$A$2,SOF[Branch2],$D52,SOF[Type_],O$3)/$E52</f>
        <v>0</v>
      </c>
      <c r="P52" s="18">
        <f>SUMIFS(SOF[Trans],SOF[RepDate],$A$2,SOF[Branch2],$D52,SOF[Type_],P$3)/$E52</f>
        <v>0</v>
      </c>
      <c r="Q52" s="18">
        <f>SUMIFS(SOF[Trans],SOF[RepDate],$A$2,SOF[Branch2],$D52,SOF[Type_],Q$3)/$E52</f>
        <v>0</v>
      </c>
      <c r="R52" s="18">
        <f>SUMIFS(SOF[Trans],SOF[RepDate],$A$2,SOF[Branch2],$D52,SOF[Type_],R$3)/$E52</f>
        <v>0</v>
      </c>
      <c r="S52" s="18">
        <f>SUMIFS(SOF[Trans],SOF[RepDate],$A$2,SOF[Branch2],$D52,SOF[Type_],S$3)/$E52</f>
        <v>0</v>
      </c>
      <c r="T52" s="18">
        <f>SUMIFS(SOF[Trans],SOF[RepDate],$A$2,SOF[Branch2],$D52,SOF[Type_],T$3)/$E52</f>
        <v>0</v>
      </c>
      <c r="U52" s="18">
        <f>SUMIFS(SOF[Trans],SOF[RepDate],$A$2,SOF[Branch2],$D52,SOF[Type_],U$3)/$E52</f>
        <v>0</v>
      </c>
      <c r="V52" s="18">
        <f>SUMIFS(SOF[Trans],SOF[RepDate],$A$2,SOF[Branch2],$D52,SOF[Type_],V$3)/$E52</f>
        <v>0</v>
      </c>
      <c r="W52" s="18">
        <f>SUMIFS(SOF[Trans],SOF[RepDate],$A$2,SOF[Branch2],$D52,SOF[Type_],W$3)/$E52</f>
        <v>0</v>
      </c>
      <c r="X52" s="18">
        <f>SUMIFS(SOF[Trans],SOF[RepDate],$A$2,SOF[Branch2],$D52,SOF[Type_],X$3)/$E52</f>
        <v>0</v>
      </c>
      <c r="Y52" s="105">
        <f t="shared" si="20"/>
        <v>5.5242272347535502E-2</v>
      </c>
      <c r="Z52" s="98">
        <f t="shared" si="14"/>
        <v>6.0491493383742913E-2</v>
      </c>
      <c r="AA52" s="98">
        <f t="shared" si="15"/>
        <v>0.29300567107750475</v>
      </c>
      <c r="AB52" s="98">
        <f t="shared" si="16"/>
        <v>0.64650283553875232</v>
      </c>
      <c r="AC52" s="49">
        <f t="shared" si="17"/>
        <v>32</v>
      </c>
      <c r="AD52" s="49">
        <f t="shared" si="18"/>
        <v>155</v>
      </c>
      <c r="AE52" s="49">
        <f t="shared" si="19"/>
        <v>342</v>
      </c>
      <c r="AG52" s="124"/>
    </row>
    <row r="53" spans="1:33" ht="15" customHeight="1" x14ac:dyDescent="0.55000000000000004">
      <c r="A53" s="10" t="s">
        <v>114</v>
      </c>
      <c r="B53" s="11" t="s">
        <v>274</v>
      </c>
      <c r="C53" s="117"/>
      <c r="D53" s="10" t="s">
        <v>46</v>
      </c>
      <c r="E53" s="91">
        <f>SUMIFS(SOF[Trans],SOF[RepDate],$A$2,SOF[Branch2],$D53)</f>
        <v>838</v>
      </c>
      <c r="F53" s="18">
        <f>SUMIFS(SOF[Trans],SOF[RepDate],$A$2,SOF[Branch2],$D53,SOF[Type_],F$3)/$E53</f>
        <v>2.8639618138424822E-2</v>
      </c>
      <c r="G53" s="18">
        <f>SUMIFS(SOF[Trans],SOF[RepDate],$A$2,SOF[Branch2],$D53,SOF[Type_],G$3)/$E53</f>
        <v>5.1312649164677801E-2</v>
      </c>
      <c r="H53" s="18">
        <f>SUMIFS(SOF[Trans],SOF[RepDate],$A$2,SOF[Branch2],$D53,SOF[Type_],H$3)/$E53</f>
        <v>1.3126491646778043E-2</v>
      </c>
      <c r="I53" s="18">
        <f>SUMIFS(SOF[Trans],SOF[RepDate],$A$2,SOF[Branch2],$D53,SOF[Type_],I$3)/$E53</f>
        <v>0.16945107398568018</v>
      </c>
      <c r="J53" s="18">
        <f>SUMIFS(SOF[Trans],SOF[RepDate],$A$2,SOF[Branch2],$D53,SOF[Type_],J$3)/$E53</f>
        <v>6.9212410501193311E-2</v>
      </c>
      <c r="K53" s="18">
        <f>SUMIFS(SOF[Trans],SOF[RepDate],$A$2,SOF[Branch2],$D53,SOF[Type_],K$3)/$E53</f>
        <v>0</v>
      </c>
      <c r="L53" s="18">
        <f>SUMIFS(SOF[Trans],SOF[RepDate],$A$2,SOF[Branch2],$D53,SOF[Type_],L$3)/$E53</f>
        <v>0</v>
      </c>
      <c r="M53" s="18">
        <f>SUMIFS(SOF[Trans],SOF[RepDate],$A$2,SOF[Branch2],$D53,SOF[Type_],M$3)/$E53</f>
        <v>0.13365155131264916</v>
      </c>
      <c r="N53" s="18">
        <f>SUMIFS(SOF[Trans],SOF[RepDate],$A$2,SOF[Branch2],$D53,SOF[Type_],N$3)/$E53</f>
        <v>0.13842482100238662</v>
      </c>
      <c r="O53" s="18">
        <f>SUMIFS(SOF[Trans],SOF[RepDate],$A$2,SOF[Branch2],$D53,SOF[Type_],O$3)/$E53</f>
        <v>0</v>
      </c>
      <c r="P53" s="18">
        <f>SUMIFS(SOF[Trans],SOF[RepDate],$A$2,SOF[Branch2],$D53,SOF[Type_],P$3)/$E53</f>
        <v>4.8926014319809072E-2</v>
      </c>
      <c r="Q53" s="18">
        <f>SUMIFS(SOF[Trans],SOF[RepDate],$A$2,SOF[Branch2],$D53,SOF[Type_],Q$3)/$E53</f>
        <v>0</v>
      </c>
      <c r="R53" s="18">
        <f>SUMIFS(SOF[Trans],SOF[RepDate],$A$2,SOF[Branch2],$D53,SOF[Type_],R$3)/$E53</f>
        <v>9.9045346062052508E-2</v>
      </c>
      <c r="S53" s="18">
        <f>SUMIFS(SOF[Trans],SOF[RepDate],$A$2,SOF[Branch2],$D53,SOF[Type_],S$3)/$E53</f>
        <v>0.13961813842482101</v>
      </c>
      <c r="T53" s="18">
        <f>SUMIFS(SOF[Trans],SOF[RepDate],$A$2,SOF[Branch2],$D53,SOF[Type_],T$3)/$E53</f>
        <v>0</v>
      </c>
      <c r="U53" s="18">
        <f>SUMIFS(SOF[Trans],SOF[RepDate],$A$2,SOF[Branch2],$D53,SOF[Type_],U$3)/$E53</f>
        <v>0</v>
      </c>
      <c r="V53" s="18">
        <f>SUMIFS(SOF[Trans],SOF[RepDate],$A$2,SOF[Branch2],$D53,SOF[Type_],V$3)/$E53</f>
        <v>0</v>
      </c>
      <c r="W53" s="18">
        <f>SUMIFS(SOF[Trans],SOF[RepDate],$A$2,SOF[Branch2],$D53,SOF[Type_],W$3)/$E53</f>
        <v>0.10859188544152745</v>
      </c>
      <c r="X53" s="18">
        <f>SUMIFS(SOF[Trans],SOF[RepDate],$A$2,SOF[Branch2],$D53,SOF[Type_],X$3)/$E53</f>
        <v>0</v>
      </c>
      <c r="Y53" s="105">
        <f t="shared" si="20"/>
        <v>8.7510442773600663E-2</v>
      </c>
      <c r="Z53" s="98">
        <f t="shared" si="14"/>
        <v>2.8639618138424822E-2</v>
      </c>
      <c r="AA53" s="98">
        <f t="shared" si="15"/>
        <v>0.13365155131264916</v>
      </c>
      <c r="AB53" s="98">
        <f t="shared" si="16"/>
        <v>0.83770883054892586</v>
      </c>
      <c r="AC53" s="49">
        <f t="shared" si="17"/>
        <v>24</v>
      </c>
      <c r="AD53" s="49">
        <f t="shared" si="18"/>
        <v>112</v>
      </c>
      <c r="AE53" s="49">
        <f t="shared" si="19"/>
        <v>702</v>
      </c>
      <c r="AG53" s="124"/>
    </row>
    <row r="54" spans="1:33" x14ac:dyDescent="0.55000000000000004">
      <c r="A54" s="10" t="s">
        <v>114</v>
      </c>
      <c r="B54" s="11" t="s">
        <v>272</v>
      </c>
      <c r="C54" s="117"/>
      <c r="D54" s="10" t="s">
        <v>57</v>
      </c>
      <c r="E54" s="91">
        <f>SUMIFS(SOF[Trans],SOF[RepDate],$A$2,SOF[Branch2],$D54)</f>
        <v>542</v>
      </c>
      <c r="F54" s="18">
        <f>SUMIFS(SOF[Trans],SOF[RepDate],$A$2,SOF[Branch2],$D54,SOF[Type_],F$3)/$E54</f>
        <v>0.24354243542435425</v>
      </c>
      <c r="G54" s="18">
        <f>SUMIFS(SOF[Trans],SOF[RepDate],$A$2,SOF[Branch2],$D54,SOF[Type_],G$3)/$E54</f>
        <v>0.14575645756457564</v>
      </c>
      <c r="H54" s="18">
        <f>SUMIFS(SOF[Trans],SOF[RepDate],$A$2,SOF[Branch2],$D54,SOF[Type_],H$3)/$E54</f>
        <v>0.23062730627306274</v>
      </c>
      <c r="I54" s="18">
        <f>SUMIFS(SOF[Trans],SOF[RepDate],$A$2,SOF[Branch2],$D54,SOF[Type_],I$3)/$E54</f>
        <v>0</v>
      </c>
      <c r="J54" s="18">
        <f>SUMIFS(SOF[Trans],SOF[RepDate],$A$2,SOF[Branch2],$D54,SOF[Type_],J$3)/$E54</f>
        <v>8.6715867158671592E-2</v>
      </c>
      <c r="K54" s="18">
        <f>SUMIFS(SOF[Trans],SOF[RepDate],$A$2,SOF[Branch2],$D54,SOF[Type_],K$3)/$E54</f>
        <v>0</v>
      </c>
      <c r="L54" s="18">
        <f>SUMIFS(SOF[Trans],SOF[RepDate],$A$2,SOF[Branch2],$D54,SOF[Type_],L$3)/$E54</f>
        <v>0</v>
      </c>
      <c r="M54" s="18">
        <f>SUMIFS(SOF[Trans],SOF[RepDate],$A$2,SOF[Branch2],$D54,SOF[Type_],M$3)/$E54</f>
        <v>0</v>
      </c>
      <c r="N54" s="18">
        <f>SUMIFS(SOF[Trans],SOF[RepDate],$A$2,SOF[Branch2],$D54,SOF[Type_],N$3)/$E54</f>
        <v>8.8560885608856083E-2</v>
      </c>
      <c r="O54" s="18">
        <f>SUMIFS(SOF[Trans],SOF[RepDate],$A$2,SOF[Branch2],$D54,SOF[Type_],O$3)/$E54</f>
        <v>0</v>
      </c>
      <c r="P54" s="18">
        <f>SUMIFS(SOF[Trans],SOF[RepDate],$A$2,SOF[Branch2],$D54,SOF[Type_],P$3)/$E54</f>
        <v>0</v>
      </c>
      <c r="Q54" s="18">
        <f>SUMIFS(SOF[Trans],SOF[RepDate],$A$2,SOF[Branch2],$D54,SOF[Type_],Q$3)/$E54</f>
        <v>0</v>
      </c>
      <c r="R54" s="18">
        <f>SUMIFS(SOF[Trans],SOF[RepDate],$A$2,SOF[Branch2],$D54,SOF[Type_],R$3)/$E54</f>
        <v>0</v>
      </c>
      <c r="S54" s="18">
        <f>SUMIFS(SOF[Trans],SOF[RepDate],$A$2,SOF[Branch2],$D54,SOF[Type_],S$3)/$E54</f>
        <v>0</v>
      </c>
      <c r="T54" s="18">
        <f>SUMIFS(SOF[Trans],SOF[RepDate],$A$2,SOF[Branch2],$D54,SOF[Type_],T$3)/$E54</f>
        <v>0</v>
      </c>
      <c r="U54" s="18">
        <f>SUMIFS(SOF[Trans],SOF[RepDate],$A$2,SOF[Branch2],$D54,SOF[Type_],U$3)/$E54</f>
        <v>0</v>
      </c>
      <c r="V54" s="18">
        <f>SUMIFS(SOF[Trans],SOF[RepDate],$A$2,SOF[Branch2],$D54,SOF[Type_],V$3)/$E54</f>
        <v>0</v>
      </c>
      <c r="W54" s="18">
        <f>SUMIFS(SOF[Trans],SOF[RepDate],$A$2,SOF[Branch2],$D54,SOF[Type_],W$3)/$E54</f>
        <v>0.20479704797047971</v>
      </c>
      <c r="X54" s="18">
        <f>SUMIFS(SOF[Trans],SOF[RepDate],$A$2,SOF[Branch2],$D54,SOF[Type_],X$3)/$E54</f>
        <v>0</v>
      </c>
      <c r="Y54" s="105">
        <f t="shared" si="20"/>
        <v>5.6599832915622386E-2</v>
      </c>
      <c r="Z54" s="98">
        <f t="shared" si="14"/>
        <v>0.24354243542435425</v>
      </c>
      <c r="AA54" s="98">
        <f t="shared" si="15"/>
        <v>0</v>
      </c>
      <c r="AB54" s="98">
        <f t="shared" si="16"/>
        <v>0.75645756457564572</v>
      </c>
      <c r="AC54" s="49">
        <f t="shared" si="17"/>
        <v>132</v>
      </c>
      <c r="AD54" s="49">
        <f t="shared" si="18"/>
        <v>0</v>
      </c>
      <c r="AE54" s="49">
        <f t="shared" si="19"/>
        <v>410</v>
      </c>
      <c r="AG54" s="124"/>
    </row>
    <row r="55" spans="1:33" x14ac:dyDescent="0.55000000000000004">
      <c r="A55" s="10" t="s">
        <v>114</v>
      </c>
      <c r="B55" s="11" t="s">
        <v>296</v>
      </c>
      <c r="C55" s="117"/>
      <c r="D55" s="10" t="s">
        <v>14</v>
      </c>
      <c r="E55" s="91">
        <f>SUMIFS(SOF[Trans],SOF[RepDate],$A$2,SOF[Branch2],$D55)</f>
        <v>25</v>
      </c>
      <c r="F55" s="18">
        <f>SUMIFS(SOF[Trans],SOF[RepDate],$A$2,SOF[Branch2],$D55,SOF[Type_],F$3)/$E55</f>
        <v>0.12</v>
      </c>
      <c r="G55" s="18">
        <f>SUMIFS(SOF[Trans],SOF[RepDate],$A$2,SOF[Branch2],$D55,SOF[Type_],G$3)/$E55</f>
        <v>0</v>
      </c>
      <c r="H55" s="18">
        <f>SUMIFS(SOF[Trans],SOF[RepDate],$A$2,SOF[Branch2],$D55,SOF[Type_],H$3)/$E55</f>
        <v>0</v>
      </c>
      <c r="I55" s="18">
        <f>SUMIFS(SOF[Trans],SOF[RepDate],$A$2,SOF[Branch2],$D55,SOF[Type_],I$3)/$E55</f>
        <v>0</v>
      </c>
      <c r="J55" s="18">
        <f>SUMIFS(SOF[Trans],SOF[RepDate],$A$2,SOF[Branch2],$D55,SOF[Type_],J$3)/$E55</f>
        <v>0</v>
      </c>
      <c r="K55" s="18">
        <f>SUMIFS(SOF[Trans],SOF[RepDate],$A$2,SOF[Branch2],$D55,SOF[Type_],K$3)/$E55</f>
        <v>0</v>
      </c>
      <c r="L55" s="18">
        <f>SUMIFS(SOF[Trans],SOF[RepDate],$A$2,SOF[Branch2],$D55,SOF[Type_],L$3)/$E55</f>
        <v>0</v>
      </c>
      <c r="M55" s="18">
        <f>SUMIFS(SOF[Trans],SOF[RepDate],$A$2,SOF[Branch2],$D55,SOF[Type_],M$3)/$E55</f>
        <v>0.88</v>
      </c>
      <c r="N55" s="18">
        <f>SUMIFS(SOF[Trans],SOF[RepDate],$A$2,SOF[Branch2],$D55,SOF[Type_],N$3)/$E55</f>
        <v>0</v>
      </c>
      <c r="O55" s="18">
        <f>SUMIFS(SOF[Trans],SOF[RepDate],$A$2,SOF[Branch2],$D55,SOF[Type_],O$3)/$E55</f>
        <v>0</v>
      </c>
      <c r="P55" s="18">
        <f>SUMIFS(SOF[Trans],SOF[RepDate],$A$2,SOF[Branch2],$D55,SOF[Type_],P$3)/$E55</f>
        <v>0</v>
      </c>
      <c r="Q55" s="18">
        <f>SUMIFS(SOF[Trans],SOF[RepDate],$A$2,SOF[Branch2],$D55,SOF[Type_],Q$3)/$E55</f>
        <v>0</v>
      </c>
      <c r="R55" s="18">
        <f>SUMIFS(SOF[Trans],SOF[RepDate],$A$2,SOF[Branch2],$D55,SOF[Type_],R$3)/$E55</f>
        <v>0</v>
      </c>
      <c r="S55" s="18">
        <f>SUMIFS(SOF[Trans],SOF[RepDate],$A$2,SOF[Branch2],$D55,SOF[Type_],S$3)/$E55</f>
        <v>0</v>
      </c>
      <c r="T55" s="18">
        <f>SUMIFS(SOF[Trans],SOF[RepDate],$A$2,SOF[Branch2],$D55,SOF[Type_],T$3)/$E55</f>
        <v>0</v>
      </c>
      <c r="U55" s="18">
        <f>SUMIFS(SOF[Trans],SOF[RepDate],$A$2,SOF[Branch2],$D55,SOF[Type_],U$3)/$E55</f>
        <v>0</v>
      </c>
      <c r="V55" s="18">
        <f>SUMIFS(SOF[Trans],SOF[RepDate],$A$2,SOF[Branch2],$D55,SOF[Type_],V$3)/$E55</f>
        <v>0</v>
      </c>
      <c r="W55" s="18">
        <f>SUMIFS(SOF[Trans],SOF[RepDate],$A$2,SOF[Branch2],$D55,SOF[Type_],W$3)/$E55</f>
        <v>0</v>
      </c>
      <c r="X55" s="18">
        <f>SUMIFS(SOF[Trans],SOF[RepDate],$A$2,SOF[Branch2],$D55,SOF[Type_],X$3)/$E55</f>
        <v>0</v>
      </c>
      <c r="Y55" s="105">
        <f t="shared" si="20"/>
        <v>2.6106934001670842E-3</v>
      </c>
      <c r="Z55" s="98">
        <f t="shared" si="14"/>
        <v>0.12</v>
      </c>
      <c r="AA55" s="98">
        <f t="shared" si="15"/>
        <v>0.88</v>
      </c>
      <c r="AB55" s="98">
        <f t="shared" si="16"/>
        <v>0</v>
      </c>
      <c r="AC55" s="49">
        <f t="shared" si="17"/>
        <v>3</v>
      </c>
      <c r="AD55" s="49">
        <f t="shared" si="18"/>
        <v>22</v>
      </c>
      <c r="AE55" s="49">
        <f t="shared" si="19"/>
        <v>0</v>
      </c>
      <c r="AG55" s="124"/>
    </row>
    <row r="56" spans="1:33" x14ac:dyDescent="0.55000000000000004">
      <c r="A56" s="10" t="s">
        <v>114</v>
      </c>
      <c r="B56" s="11" t="s">
        <v>280</v>
      </c>
      <c r="C56" s="118"/>
      <c r="D56" s="10" t="s">
        <v>18</v>
      </c>
      <c r="E56" s="91">
        <f>SUMIFS(SOF[Trans],SOF[RepDate],$A$2,SOF[Branch2],$D56)</f>
        <v>596</v>
      </c>
      <c r="F56" s="18">
        <f>SUMIFS(SOF[Trans],SOF[RepDate],$A$2,SOF[Branch2],$D56,SOF[Type_],F$3)/$E56</f>
        <v>0.20134228187919462</v>
      </c>
      <c r="G56" s="18">
        <f>SUMIFS(SOF[Trans],SOF[RepDate],$A$2,SOF[Branch2],$D56,SOF[Type_],G$3)/$E56</f>
        <v>0.11577181208053691</v>
      </c>
      <c r="H56" s="18">
        <f>SUMIFS(SOF[Trans],SOF[RepDate],$A$2,SOF[Branch2],$D56,SOF[Type_],H$3)/$E56</f>
        <v>0.14429530201342283</v>
      </c>
      <c r="I56" s="18">
        <f>SUMIFS(SOF[Trans],SOF[RepDate],$A$2,SOF[Branch2],$D56,SOF[Type_],I$3)/$E56</f>
        <v>0</v>
      </c>
      <c r="J56" s="18">
        <f>SUMIFS(SOF[Trans],SOF[RepDate],$A$2,SOF[Branch2],$D56,SOF[Type_],J$3)/$E56</f>
        <v>0.16610738255033558</v>
      </c>
      <c r="K56" s="18">
        <f>SUMIFS(SOF[Trans],SOF[RepDate],$A$2,SOF[Branch2],$D56,SOF[Type_],K$3)/$E56</f>
        <v>0</v>
      </c>
      <c r="L56" s="18">
        <f>SUMIFS(SOF[Trans],SOF[RepDate],$A$2,SOF[Branch2],$D56,SOF[Type_],L$3)/$E56</f>
        <v>0</v>
      </c>
      <c r="M56" s="18">
        <f>SUMIFS(SOF[Trans],SOF[RepDate],$A$2,SOF[Branch2],$D56,SOF[Type_],M$3)/$E56</f>
        <v>3.1879194630872486E-2</v>
      </c>
      <c r="N56" s="18">
        <f>SUMIFS(SOF[Trans],SOF[RepDate],$A$2,SOF[Branch2],$D56,SOF[Type_],N$3)/$E56</f>
        <v>2.0134228187919462E-2</v>
      </c>
      <c r="O56" s="18">
        <f>SUMIFS(SOF[Trans],SOF[RepDate],$A$2,SOF[Branch2],$D56,SOF[Type_],O$3)/$E56</f>
        <v>0</v>
      </c>
      <c r="P56" s="18">
        <f>SUMIFS(SOF[Trans],SOF[RepDate],$A$2,SOF[Branch2],$D56,SOF[Type_],P$3)/$E56</f>
        <v>0</v>
      </c>
      <c r="Q56" s="18">
        <f>SUMIFS(SOF[Trans],SOF[RepDate],$A$2,SOF[Branch2],$D56,SOF[Type_],Q$3)/$E56</f>
        <v>0</v>
      </c>
      <c r="R56" s="18">
        <f>SUMIFS(SOF[Trans],SOF[RepDate],$A$2,SOF[Branch2],$D56,SOF[Type_],R$3)/$E56</f>
        <v>0</v>
      </c>
      <c r="S56" s="18">
        <f>SUMIFS(SOF[Trans],SOF[RepDate],$A$2,SOF[Branch2],$D56,SOF[Type_],S$3)/$E56</f>
        <v>0.11073825503355705</v>
      </c>
      <c r="T56" s="18">
        <f>SUMIFS(SOF[Trans],SOF[RepDate],$A$2,SOF[Branch2],$D56,SOF[Type_],T$3)/$E56</f>
        <v>0</v>
      </c>
      <c r="U56" s="18">
        <f>SUMIFS(SOF[Trans],SOF[RepDate],$A$2,SOF[Branch2],$D56,SOF[Type_],U$3)/$E56</f>
        <v>0</v>
      </c>
      <c r="V56" s="18">
        <f>SUMIFS(SOF[Trans],SOF[RepDate],$A$2,SOF[Branch2],$D56,SOF[Type_],V$3)/$E56</f>
        <v>0.20973154362416108</v>
      </c>
      <c r="W56" s="18">
        <f>SUMIFS(SOF[Trans],SOF[RepDate],$A$2,SOF[Branch2],$D56,SOF[Type_],W$3)/$E56</f>
        <v>0</v>
      </c>
      <c r="X56" s="18">
        <f>SUMIFS(SOF[Trans],SOF[RepDate],$A$2,SOF[Branch2],$D56,SOF[Type_],X$3)/$E56</f>
        <v>0</v>
      </c>
      <c r="Y56" s="105">
        <f t="shared" si="20"/>
        <v>6.2238930659983288E-2</v>
      </c>
      <c r="Z56" s="98">
        <f t="shared" si="14"/>
        <v>0.20134228187919462</v>
      </c>
      <c r="AA56" s="98">
        <f t="shared" si="15"/>
        <v>3.1879194630872486E-2</v>
      </c>
      <c r="AB56" s="98">
        <f t="shared" si="16"/>
        <v>0.76677852348993292</v>
      </c>
      <c r="AC56" s="49">
        <f t="shared" si="17"/>
        <v>119.99999999999999</v>
      </c>
      <c r="AD56" s="49">
        <f t="shared" si="18"/>
        <v>19</v>
      </c>
      <c r="AE56" s="49">
        <f t="shared" si="19"/>
        <v>457</v>
      </c>
      <c r="AG56" s="124"/>
    </row>
    <row r="57" spans="1:33" x14ac:dyDescent="0.55000000000000004">
      <c r="A57" s="10" t="s">
        <v>114</v>
      </c>
      <c r="B57" s="11" t="s">
        <v>273</v>
      </c>
      <c r="C57" s="119" t="s">
        <v>164</v>
      </c>
      <c r="D57" s="10" t="s">
        <v>55</v>
      </c>
      <c r="E57" s="91">
        <f>SUMIFS(SOF[Trans],SOF[RepDate],$A$2,SOF[Branch2],$D57)</f>
        <v>208</v>
      </c>
      <c r="F57" s="18">
        <f>SUMIFS(SOF[Trans],SOF[RepDate],$A$2,SOF[Branch2],$D57,SOF[Type_],F$3)/$E57</f>
        <v>0.51442307692307687</v>
      </c>
      <c r="G57" s="18">
        <f>SUMIFS(SOF[Trans],SOF[RepDate],$A$2,SOF[Branch2],$D57,SOF[Type_],G$3)/$E57</f>
        <v>0</v>
      </c>
      <c r="H57" s="18">
        <f>SUMIFS(SOF[Trans],SOF[RepDate],$A$2,SOF[Branch2],$D57,SOF[Type_],H$3)/$E57</f>
        <v>0.48557692307692307</v>
      </c>
      <c r="I57" s="18">
        <f>SUMIFS(SOF[Trans],SOF[RepDate],$A$2,SOF[Branch2],$D57,SOF[Type_],I$3)/$E57</f>
        <v>0</v>
      </c>
      <c r="J57" s="18">
        <f>SUMIFS(SOF[Trans],SOF[RepDate],$A$2,SOF[Branch2],$D57,SOF[Type_],J$3)/$E57</f>
        <v>0</v>
      </c>
      <c r="K57" s="18">
        <f>SUMIFS(SOF[Trans],SOF[RepDate],$A$2,SOF[Branch2],$D57,SOF[Type_],K$3)/$E57</f>
        <v>0</v>
      </c>
      <c r="L57" s="18">
        <f>SUMIFS(SOF[Trans],SOF[RepDate],$A$2,SOF[Branch2],$D57,SOF[Type_],L$3)/$E57</f>
        <v>0</v>
      </c>
      <c r="M57" s="18">
        <f>SUMIFS(SOF[Trans],SOF[RepDate],$A$2,SOF[Branch2],$D57,SOF[Type_],M$3)/$E57</f>
        <v>0</v>
      </c>
      <c r="N57" s="18">
        <f>SUMIFS(SOF[Trans],SOF[RepDate],$A$2,SOF[Branch2],$D57,SOF[Type_],N$3)/$E57</f>
        <v>0</v>
      </c>
      <c r="O57" s="18">
        <f>SUMIFS(SOF[Trans],SOF[RepDate],$A$2,SOF[Branch2],$D57,SOF[Type_],O$3)/$E57</f>
        <v>0</v>
      </c>
      <c r="P57" s="18">
        <f>SUMIFS(SOF[Trans],SOF[RepDate],$A$2,SOF[Branch2],$D57,SOF[Type_],P$3)/$E57</f>
        <v>0</v>
      </c>
      <c r="Q57" s="18">
        <f>SUMIFS(SOF[Trans],SOF[RepDate],$A$2,SOF[Branch2],$D57,SOF[Type_],Q$3)/$E57</f>
        <v>0</v>
      </c>
      <c r="R57" s="18">
        <f>SUMIFS(SOF[Trans],SOF[RepDate],$A$2,SOF[Branch2],$D57,SOF[Type_],R$3)/$E57</f>
        <v>0</v>
      </c>
      <c r="S57" s="18">
        <f>SUMIFS(SOF[Trans],SOF[RepDate],$A$2,SOF[Branch2],$D57,SOF[Type_],S$3)/$E57</f>
        <v>0</v>
      </c>
      <c r="T57" s="18">
        <f>SUMIFS(SOF[Trans],SOF[RepDate],$A$2,SOF[Branch2],$D57,SOF[Type_],T$3)/$E57</f>
        <v>0</v>
      </c>
      <c r="U57" s="18">
        <f>SUMIFS(SOF[Trans],SOF[RepDate],$A$2,SOF[Branch2],$D57,SOF[Type_],U$3)/$E57</f>
        <v>0</v>
      </c>
      <c r="V57" s="18">
        <f>SUMIFS(SOF[Trans],SOF[RepDate],$A$2,SOF[Branch2],$D57,SOF[Type_],V$3)/$E57</f>
        <v>0</v>
      </c>
      <c r="W57" s="18">
        <f>SUMIFS(SOF[Trans],SOF[RepDate],$A$2,SOF[Branch2],$D57,SOF[Type_],W$3)/$E57</f>
        <v>0</v>
      </c>
      <c r="X57" s="18">
        <f>SUMIFS(SOF[Trans],SOF[RepDate],$A$2,SOF[Branch2],$D57,SOF[Type_],X$3)/$E57</f>
        <v>0</v>
      </c>
      <c r="Y57" s="105">
        <f t="shared" si="20"/>
        <v>2.1720969089390141E-2</v>
      </c>
      <c r="Z57" s="98">
        <f t="shared" si="14"/>
        <v>0.51442307692307687</v>
      </c>
      <c r="AA57" s="98">
        <f t="shared" si="15"/>
        <v>0</v>
      </c>
      <c r="AB57" s="98">
        <f t="shared" si="16"/>
        <v>0.48557692307692313</v>
      </c>
      <c r="AC57" s="49">
        <f t="shared" si="17"/>
        <v>106.99999999999999</v>
      </c>
      <c r="AD57" s="49">
        <f t="shared" si="18"/>
        <v>0</v>
      </c>
      <c r="AE57" s="49">
        <f t="shared" si="19"/>
        <v>101.00000000000001</v>
      </c>
      <c r="AG57" s="124"/>
    </row>
    <row r="58" spans="1:33" x14ac:dyDescent="0.55000000000000004">
      <c r="A58" s="10" t="s">
        <v>114</v>
      </c>
      <c r="B58" s="11" t="s">
        <v>284</v>
      </c>
      <c r="C58" s="117"/>
      <c r="D58" s="10" t="s">
        <v>118</v>
      </c>
      <c r="E58" s="91">
        <f>SUMIFS(SOF[Trans],SOF[RepDate],$A$2,SOF[Branch2],$D58)</f>
        <v>328</v>
      </c>
      <c r="F58" s="18">
        <f>SUMIFS(SOF[Trans],SOF[RepDate],$A$2,SOF[Branch2],$D58,SOF[Type_],F$3)/$E58</f>
        <v>0.23780487804878048</v>
      </c>
      <c r="G58" s="18">
        <f>SUMIFS(SOF[Trans],SOF[RepDate],$A$2,SOF[Branch2],$D58,SOF[Type_],G$3)/$E58</f>
        <v>7.0121951219512202E-2</v>
      </c>
      <c r="H58" s="18">
        <f>SUMIFS(SOF[Trans],SOF[RepDate],$A$2,SOF[Branch2],$D58,SOF[Type_],H$3)/$E58</f>
        <v>0</v>
      </c>
      <c r="I58" s="18">
        <f>SUMIFS(SOF[Trans],SOF[RepDate],$A$2,SOF[Branch2],$D58,SOF[Type_],I$3)/$E58</f>
        <v>0</v>
      </c>
      <c r="J58" s="18">
        <f>SUMIFS(SOF[Trans],SOF[RepDate],$A$2,SOF[Branch2],$D58,SOF[Type_],J$3)/$E58</f>
        <v>0.46036585365853661</v>
      </c>
      <c r="K58" s="18">
        <f>SUMIFS(SOF[Trans],SOF[RepDate],$A$2,SOF[Branch2],$D58,SOF[Type_],K$3)/$E58</f>
        <v>0</v>
      </c>
      <c r="L58" s="18">
        <f>SUMIFS(SOF[Trans],SOF[RepDate],$A$2,SOF[Branch2],$D58,SOF[Type_],L$3)/$E58</f>
        <v>0</v>
      </c>
      <c r="M58" s="18">
        <f>SUMIFS(SOF[Trans],SOF[RepDate],$A$2,SOF[Branch2],$D58,SOF[Type_],M$3)/$E58</f>
        <v>0</v>
      </c>
      <c r="N58" s="18">
        <f>SUMIFS(SOF[Trans],SOF[RepDate],$A$2,SOF[Branch2],$D58,SOF[Type_],N$3)/$E58</f>
        <v>0</v>
      </c>
      <c r="O58" s="18">
        <f>SUMIFS(SOF[Trans],SOF[RepDate],$A$2,SOF[Branch2],$D58,SOF[Type_],O$3)/$E58</f>
        <v>0</v>
      </c>
      <c r="P58" s="18">
        <f>SUMIFS(SOF[Trans],SOF[RepDate],$A$2,SOF[Branch2],$D58,SOF[Type_],P$3)/$E58</f>
        <v>0</v>
      </c>
      <c r="Q58" s="18">
        <f>SUMIFS(SOF[Trans],SOF[RepDate],$A$2,SOF[Branch2],$D58,SOF[Type_],Q$3)/$E58</f>
        <v>0</v>
      </c>
      <c r="R58" s="18">
        <f>SUMIFS(SOF[Trans],SOF[RepDate],$A$2,SOF[Branch2],$D58,SOF[Type_],R$3)/$E58</f>
        <v>0</v>
      </c>
      <c r="S58" s="18">
        <f>SUMIFS(SOF[Trans],SOF[RepDate],$A$2,SOF[Branch2],$D58,SOF[Type_],S$3)/$E58</f>
        <v>0</v>
      </c>
      <c r="T58" s="18">
        <f>SUMIFS(SOF[Trans],SOF[RepDate],$A$2,SOF[Branch2],$D58,SOF[Type_],T$3)/$E58</f>
        <v>0</v>
      </c>
      <c r="U58" s="18">
        <f>SUMIFS(SOF[Trans],SOF[RepDate],$A$2,SOF[Branch2],$D58,SOF[Type_],U$3)/$E58</f>
        <v>0.23170731707317074</v>
      </c>
      <c r="V58" s="18">
        <f>SUMIFS(SOF[Trans],SOF[RepDate],$A$2,SOF[Branch2],$D58,SOF[Type_],V$3)/$E58</f>
        <v>0</v>
      </c>
      <c r="W58" s="18">
        <f>SUMIFS(SOF[Trans],SOF[RepDate],$A$2,SOF[Branch2],$D58,SOF[Type_],W$3)/$E58</f>
        <v>0</v>
      </c>
      <c r="X58" s="18">
        <f>SUMIFS(SOF[Trans],SOF[RepDate],$A$2,SOF[Branch2],$D58,SOF[Type_],X$3)/$E58</f>
        <v>0</v>
      </c>
      <c r="Y58" s="105">
        <f t="shared" si="20"/>
        <v>3.4252297410192145E-2</v>
      </c>
      <c r="Z58" s="98">
        <f t="shared" si="14"/>
        <v>0.23780487804878048</v>
      </c>
      <c r="AA58" s="98">
        <f t="shared" si="15"/>
        <v>0</v>
      </c>
      <c r="AB58" s="98">
        <f t="shared" si="16"/>
        <v>0.76219512195121952</v>
      </c>
      <c r="AC58" s="49">
        <f t="shared" si="17"/>
        <v>78</v>
      </c>
      <c r="AD58" s="49">
        <f t="shared" si="18"/>
        <v>0</v>
      </c>
      <c r="AE58" s="49">
        <f t="shared" si="19"/>
        <v>250</v>
      </c>
      <c r="AG58" s="124"/>
    </row>
    <row r="59" spans="1:33" x14ac:dyDescent="0.55000000000000004">
      <c r="A59" s="10" t="s">
        <v>114</v>
      </c>
      <c r="B59" s="11" t="s">
        <v>295</v>
      </c>
      <c r="C59" s="117"/>
      <c r="D59" s="10" t="s">
        <v>63</v>
      </c>
      <c r="E59" s="91">
        <f>SUMIFS(SOF[Trans],SOF[RepDate],$A$2,SOF[Branch2],$D59)</f>
        <v>279</v>
      </c>
      <c r="F59" s="18">
        <f>SUMIFS(SOF[Trans],SOF[RepDate],$A$2,SOF[Branch2],$D59,SOF[Type_],F$3)/$E59</f>
        <v>0.45161290322580644</v>
      </c>
      <c r="G59" s="18">
        <f>SUMIFS(SOF[Trans],SOF[RepDate],$A$2,SOF[Branch2],$D59,SOF[Type_],G$3)/$E59</f>
        <v>0</v>
      </c>
      <c r="H59" s="18">
        <f>SUMIFS(SOF[Trans],SOF[RepDate],$A$2,SOF[Branch2],$D59,SOF[Type_],H$3)/$E59</f>
        <v>0.54838709677419351</v>
      </c>
      <c r="I59" s="18">
        <f>SUMIFS(SOF[Trans],SOF[RepDate],$A$2,SOF[Branch2],$D59,SOF[Type_],I$3)/$E59</f>
        <v>0</v>
      </c>
      <c r="J59" s="18">
        <f>SUMIFS(SOF[Trans],SOF[RepDate],$A$2,SOF[Branch2],$D59,SOF[Type_],J$3)/$E59</f>
        <v>0</v>
      </c>
      <c r="K59" s="18">
        <f>SUMIFS(SOF[Trans],SOF[RepDate],$A$2,SOF[Branch2],$D59,SOF[Type_],K$3)/$E59</f>
        <v>0</v>
      </c>
      <c r="L59" s="18">
        <f>SUMIFS(SOF[Trans],SOF[RepDate],$A$2,SOF[Branch2],$D59,SOF[Type_],L$3)/$E59</f>
        <v>0</v>
      </c>
      <c r="M59" s="18">
        <f>SUMIFS(SOF[Trans],SOF[RepDate],$A$2,SOF[Branch2],$D59,SOF[Type_],M$3)/$E59</f>
        <v>0</v>
      </c>
      <c r="N59" s="18">
        <f>SUMIFS(SOF[Trans],SOF[RepDate],$A$2,SOF[Branch2],$D59,SOF[Type_],N$3)/$E59</f>
        <v>0</v>
      </c>
      <c r="O59" s="18">
        <f>SUMIFS(SOF[Trans],SOF[RepDate],$A$2,SOF[Branch2],$D59,SOF[Type_],O$3)/$E59</f>
        <v>0</v>
      </c>
      <c r="P59" s="18">
        <f>SUMIFS(SOF[Trans],SOF[RepDate],$A$2,SOF[Branch2],$D59,SOF[Type_],P$3)/$E59</f>
        <v>0</v>
      </c>
      <c r="Q59" s="18">
        <f>SUMIFS(SOF[Trans],SOF[RepDate],$A$2,SOF[Branch2],$D59,SOF[Type_],Q$3)/$E59</f>
        <v>0</v>
      </c>
      <c r="R59" s="18">
        <f>SUMIFS(SOF[Trans],SOF[RepDate],$A$2,SOF[Branch2],$D59,SOF[Type_],R$3)/$E59</f>
        <v>0</v>
      </c>
      <c r="S59" s="18">
        <f>SUMIFS(SOF[Trans],SOF[RepDate],$A$2,SOF[Branch2],$D59,SOF[Type_],S$3)/$E59</f>
        <v>0</v>
      </c>
      <c r="T59" s="18">
        <f>SUMIFS(SOF[Trans],SOF[RepDate],$A$2,SOF[Branch2],$D59,SOF[Type_],T$3)/$E59</f>
        <v>0</v>
      </c>
      <c r="U59" s="18">
        <f>SUMIFS(SOF[Trans],SOF[RepDate],$A$2,SOF[Branch2],$D59,SOF[Type_],U$3)/$E59</f>
        <v>0</v>
      </c>
      <c r="V59" s="18">
        <f>SUMIFS(SOF[Trans],SOF[RepDate],$A$2,SOF[Branch2],$D59,SOF[Type_],V$3)/$E59</f>
        <v>0</v>
      </c>
      <c r="W59" s="18">
        <f>SUMIFS(SOF[Trans],SOF[RepDate],$A$2,SOF[Branch2],$D59,SOF[Type_],W$3)/$E59</f>
        <v>0</v>
      </c>
      <c r="X59" s="18">
        <f>SUMIFS(SOF[Trans],SOF[RepDate],$A$2,SOF[Branch2],$D59,SOF[Type_],X$3)/$E59</f>
        <v>0</v>
      </c>
      <c r="Y59" s="105">
        <f t="shared" si="20"/>
        <v>2.913533834586466E-2</v>
      </c>
      <c r="Z59" s="98">
        <f t="shared" si="14"/>
        <v>0.45161290322580644</v>
      </c>
      <c r="AA59" s="98">
        <f t="shared" si="15"/>
        <v>0</v>
      </c>
      <c r="AB59" s="98">
        <f t="shared" si="16"/>
        <v>0.54838709677419351</v>
      </c>
      <c r="AC59" s="49">
        <f t="shared" si="17"/>
        <v>126</v>
      </c>
      <c r="AD59" s="49">
        <f t="shared" si="18"/>
        <v>0</v>
      </c>
      <c r="AE59" s="49">
        <f t="shared" si="19"/>
        <v>153</v>
      </c>
      <c r="AG59" s="124"/>
    </row>
    <row r="60" spans="1:33" x14ac:dyDescent="0.55000000000000004">
      <c r="A60" s="10" t="s">
        <v>114</v>
      </c>
      <c r="B60" s="11" t="s">
        <v>271</v>
      </c>
      <c r="C60" s="117"/>
      <c r="D60" s="10" t="s">
        <v>10</v>
      </c>
      <c r="E60" s="91">
        <f>SUMIFS(SOF[Trans],SOF[RepDate],$A$2,SOF[Branch2],$D60)</f>
        <v>164</v>
      </c>
      <c r="F60" s="18">
        <f>SUMIFS(SOF[Trans],SOF[RepDate],$A$2,SOF[Branch2],$D60,SOF[Type_],F$3)/$E60</f>
        <v>0.27439024390243905</v>
      </c>
      <c r="G60" s="18">
        <f>SUMIFS(SOF[Trans],SOF[RepDate],$A$2,SOF[Branch2],$D60,SOF[Type_],G$3)/$E60</f>
        <v>0</v>
      </c>
      <c r="H60" s="18">
        <f>SUMIFS(SOF[Trans],SOF[RepDate],$A$2,SOF[Branch2],$D60,SOF[Type_],H$3)/$E60</f>
        <v>0.72560975609756095</v>
      </c>
      <c r="I60" s="18">
        <f>SUMIFS(SOF[Trans],SOF[RepDate],$A$2,SOF[Branch2],$D60,SOF[Type_],I$3)/$E60</f>
        <v>0</v>
      </c>
      <c r="J60" s="18">
        <f>SUMIFS(SOF[Trans],SOF[RepDate],$A$2,SOF[Branch2],$D60,SOF[Type_],J$3)/$E60</f>
        <v>0</v>
      </c>
      <c r="K60" s="18">
        <f>SUMIFS(SOF[Trans],SOF[RepDate],$A$2,SOF[Branch2],$D60,SOF[Type_],K$3)/$E60</f>
        <v>0</v>
      </c>
      <c r="L60" s="18">
        <f>SUMIFS(SOF[Trans],SOF[RepDate],$A$2,SOF[Branch2],$D60,SOF[Type_],L$3)/$E60</f>
        <v>0</v>
      </c>
      <c r="M60" s="18">
        <f>SUMIFS(SOF[Trans],SOF[RepDate],$A$2,SOF[Branch2],$D60,SOF[Type_],M$3)/$E60</f>
        <v>0</v>
      </c>
      <c r="N60" s="18">
        <f>SUMIFS(SOF[Trans],SOF[RepDate],$A$2,SOF[Branch2],$D60,SOF[Type_],N$3)/$E60</f>
        <v>0</v>
      </c>
      <c r="O60" s="18">
        <f>SUMIFS(SOF[Trans],SOF[RepDate],$A$2,SOF[Branch2],$D60,SOF[Type_],O$3)/$E60</f>
        <v>0</v>
      </c>
      <c r="P60" s="18">
        <f>SUMIFS(SOF[Trans],SOF[RepDate],$A$2,SOF[Branch2],$D60,SOF[Type_],P$3)/$E60</f>
        <v>0</v>
      </c>
      <c r="Q60" s="18">
        <f>SUMIFS(SOF[Trans],SOF[RepDate],$A$2,SOF[Branch2],$D60,SOF[Type_],Q$3)/$E60</f>
        <v>0</v>
      </c>
      <c r="R60" s="18">
        <f>SUMIFS(SOF[Trans],SOF[RepDate],$A$2,SOF[Branch2],$D60,SOF[Type_],R$3)/$E60</f>
        <v>0</v>
      </c>
      <c r="S60" s="18">
        <f>SUMIFS(SOF[Trans],SOF[RepDate],$A$2,SOF[Branch2],$D60,SOF[Type_],S$3)/$E60</f>
        <v>0</v>
      </c>
      <c r="T60" s="18">
        <f>SUMIFS(SOF[Trans],SOF[RepDate],$A$2,SOF[Branch2],$D60,SOF[Type_],T$3)/$E60</f>
        <v>0</v>
      </c>
      <c r="U60" s="18">
        <f>SUMIFS(SOF[Trans],SOF[RepDate],$A$2,SOF[Branch2],$D60,SOF[Type_],U$3)/$E60</f>
        <v>0</v>
      </c>
      <c r="V60" s="18">
        <f>SUMIFS(SOF[Trans],SOF[RepDate],$A$2,SOF[Branch2],$D60,SOF[Type_],V$3)/$E60</f>
        <v>0</v>
      </c>
      <c r="W60" s="18">
        <f>SUMIFS(SOF[Trans],SOF[RepDate],$A$2,SOF[Branch2],$D60,SOF[Type_],W$3)/$E60</f>
        <v>0</v>
      </c>
      <c r="X60" s="18">
        <f>SUMIFS(SOF[Trans],SOF[RepDate],$A$2,SOF[Branch2],$D60,SOF[Type_],X$3)/$E60</f>
        <v>0</v>
      </c>
      <c r="Y60" s="105">
        <f t="shared" si="20"/>
        <v>1.7126148705096073E-2</v>
      </c>
      <c r="Z60" s="98">
        <f t="shared" si="14"/>
        <v>0.27439024390243905</v>
      </c>
      <c r="AA60" s="98">
        <f t="shared" si="15"/>
        <v>0</v>
      </c>
      <c r="AB60" s="98">
        <f t="shared" si="16"/>
        <v>0.72560975609756095</v>
      </c>
      <c r="AC60" s="49">
        <f t="shared" si="17"/>
        <v>45</v>
      </c>
      <c r="AD60" s="49">
        <f t="shared" si="18"/>
        <v>0</v>
      </c>
      <c r="AE60" s="49">
        <f t="shared" si="19"/>
        <v>119</v>
      </c>
      <c r="AG60" s="124"/>
    </row>
    <row r="61" spans="1:33" x14ac:dyDescent="0.55000000000000004">
      <c r="A61" s="10" t="s">
        <v>114</v>
      </c>
      <c r="B61" s="11" t="s">
        <v>292</v>
      </c>
      <c r="C61" s="117"/>
      <c r="D61" s="10" t="s">
        <v>17</v>
      </c>
      <c r="E61" s="91">
        <f>SUMIFS(SOF[Trans],SOF[RepDate],$A$2,SOF[Branch2],$D61)</f>
        <v>153</v>
      </c>
      <c r="F61" s="18">
        <f>SUMIFS(SOF[Trans],SOF[RepDate],$A$2,SOF[Branch2],$D61,SOF[Type_],F$3)/$E61</f>
        <v>0.84967320261437906</v>
      </c>
      <c r="G61" s="18">
        <f>SUMIFS(SOF[Trans],SOF[RepDate],$A$2,SOF[Branch2],$D61,SOF[Type_],G$3)/$E61</f>
        <v>0</v>
      </c>
      <c r="H61" s="18">
        <f>SUMIFS(SOF[Trans],SOF[RepDate],$A$2,SOF[Branch2],$D61,SOF[Type_],H$3)/$E61</f>
        <v>0</v>
      </c>
      <c r="I61" s="18">
        <f>SUMIFS(SOF[Trans],SOF[RepDate],$A$2,SOF[Branch2],$D61,SOF[Type_],I$3)/$E61</f>
        <v>0</v>
      </c>
      <c r="J61" s="18">
        <f>SUMIFS(SOF[Trans],SOF[RepDate],$A$2,SOF[Branch2],$D61,SOF[Type_],J$3)/$E61</f>
        <v>0</v>
      </c>
      <c r="K61" s="18">
        <f>SUMIFS(SOF[Trans],SOF[RepDate],$A$2,SOF[Branch2],$D61,SOF[Type_],K$3)/$E61</f>
        <v>0</v>
      </c>
      <c r="L61" s="18">
        <f>SUMIFS(SOF[Trans],SOF[RepDate],$A$2,SOF[Branch2],$D61,SOF[Type_],L$3)/$E61</f>
        <v>0</v>
      </c>
      <c r="M61" s="18">
        <f>SUMIFS(SOF[Trans],SOF[RepDate],$A$2,SOF[Branch2],$D61,SOF[Type_],M$3)/$E61</f>
        <v>0.15032679738562091</v>
      </c>
      <c r="N61" s="18">
        <f>SUMIFS(SOF[Trans],SOF[RepDate],$A$2,SOF[Branch2],$D61,SOF[Type_],N$3)/$E61</f>
        <v>0</v>
      </c>
      <c r="O61" s="18">
        <f>SUMIFS(SOF[Trans],SOF[RepDate],$A$2,SOF[Branch2],$D61,SOF[Type_],O$3)/$E61</f>
        <v>0</v>
      </c>
      <c r="P61" s="18">
        <f>SUMIFS(SOF[Trans],SOF[RepDate],$A$2,SOF[Branch2],$D61,SOF[Type_],P$3)/$E61</f>
        <v>0</v>
      </c>
      <c r="Q61" s="18">
        <f>SUMIFS(SOF[Trans],SOF[RepDate],$A$2,SOF[Branch2],$D61,SOF[Type_],Q$3)/$E61</f>
        <v>0</v>
      </c>
      <c r="R61" s="18">
        <f>SUMIFS(SOF[Trans],SOF[RepDate],$A$2,SOF[Branch2],$D61,SOF[Type_],R$3)/$E61</f>
        <v>0</v>
      </c>
      <c r="S61" s="18">
        <f>SUMIFS(SOF[Trans],SOF[RepDate],$A$2,SOF[Branch2],$D61,SOF[Type_],S$3)/$E61</f>
        <v>0</v>
      </c>
      <c r="T61" s="18">
        <f>SUMIFS(SOF[Trans],SOF[RepDate],$A$2,SOF[Branch2],$D61,SOF[Type_],T$3)/$E61</f>
        <v>0</v>
      </c>
      <c r="U61" s="18">
        <f>SUMIFS(SOF[Trans],SOF[RepDate],$A$2,SOF[Branch2],$D61,SOF[Type_],U$3)/$E61</f>
        <v>0</v>
      </c>
      <c r="V61" s="18">
        <f>SUMIFS(SOF[Trans],SOF[RepDate],$A$2,SOF[Branch2],$D61,SOF[Type_],V$3)/$E61</f>
        <v>0</v>
      </c>
      <c r="W61" s="18">
        <f>SUMIFS(SOF[Trans],SOF[RepDate],$A$2,SOF[Branch2],$D61,SOF[Type_],W$3)/$E61</f>
        <v>0</v>
      </c>
      <c r="X61" s="18">
        <f>SUMIFS(SOF[Trans],SOF[RepDate],$A$2,SOF[Branch2],$D61,SOF[Type_],X$3)/$E61</f>
        <v>0</v>
      </c>
      <c r="Y61" s="105">
        <f t="shared" si="20"/>
        <v>1.5977443609022556E-2</v>
      </c>
      <c r="Z61" s="98">
        <f t="shared" si="14"/>
        <v>0.84967320261437906</v>
      </c>
      <c r="AA61" s="98">
        <f t="shared" si="15"/>
        <v>0.15032679738562091</v>
      </c>
      <c r="AB61" s="98">
        <f t="shared" si="16"/>
        <v>0</v>
      </c>
      <c r="AC61" s="49">
        <f t="shared" si="17"/>
        <v>130</v>
      </c>
      <c r="AD61" s="49">
        <f t="shared" si="18"/>
        <v>23</v>
      </c>
      <c r="AE61" s="49">
        <f t="shared" si="19"/>
        <v>0</v>
      </c>
      <c r="AG61" s="124"/>
    </row>
    <row r="62" spans="1:33" x14ac:dyDescent="0.55000000000000004">
      <c r="A62" s="10" t="s">
        <v>114</v>
      </c>
      <c r="B62" s="11" t="s">
        <v>287</v>
      </c>
      <c r="C62" s="117"/>
      <c r="D62" s="10" t="s">
        <v>117</v>
      </c>
      <c r="E62" s="91">
        <f>SUMIFS(SOF[Trans],SOF[RepDate],$A$2,SOF[Branch2],$D62)</f>
        <v>28</v>
      </c>
      <c r="F62" s="18">
        <f>SUMIFS(SOF[Trans],SOF[RepDate],$A$2,SOF[Branch2],$D62,SOF[Type_],F$3)/$E62</f>
        <v>1</v>
      </c>
      <c r="G62" s="18">
        <f>SUMIFS(SOF[Trans],SOF[RepDate],$A$2,SOF[Branch2],$D62,SOF[Type_],G$3)/$E62</f>
        <v>0</v>
      </c>
      <c r="H62" s="18">
        <f>SUMIFS(SOF[Trans],SOF[RepDate],$A$2,SOF[Branch2],$D62,SOF[Type_],H$3)/$E62</f>
        <v>0</v>
      </c>
      <c r="I62" s="18">
        <f>SUMIFS(SOF[Trans],SOF[RepDate],$A$2,SOF[Branch2],$D62,SOF[Type_],I$3)/$E62</f>
        <v>0</v>
      </c>
      <c r="J62" s="18">
        <f>SUMIFS(SOF[Trans],SOF[RepDate],$A$2,SOF[Branch2],$D62,SOF[Type_],J$3)/$E62</f>
        <v>0</v>
      </c>
      <c r="K62" s="18">
        <f>SUMIFS(SOF[Trans],SOF[RepDate],$A$2,SOF[Branch2],$D62,SOF[Type_],K$3)/$E62</f>
        <v>0</v>
      </c>
      <c r="L62" s="18">
        <f>SUMIFS(SOF[Trans],SOF[RepDate],$A$2,SOF[Branch2],$D62,SOF[Type_],L$3)/$E62</f>
        <v>0</v>
      </c>
      <c r="M62" s="18">
        <f>SUMIFS(SOF[Trans],SOF[RepDate],$A$2,SOF[Branch2],$D62,SOF[Type_],M$3)/$E62</f>
        <v>0</v>
      </c>
      <c r="N62" s="18">
        <f>SUMIFS(SOF[Trans],SOF[RepDate],$A$2,SOF[Branch2],$D62,SOF[Type_],N$3)/$E62</f>
        <v>0</v>
      </c>
      <c r="O62" s="18">
        <f>SUMIFS(SOF[Trans],SOF[RepDate],$A$2,SOF[Branch2],$D62,SOF[Type_],O$3)/$E62</f>
        <v>0</v>
      </c>
      <c r="P62" s="18">
        <f>SUMIFS(SOF[Trans],SOF[RepDate],$A$2,SOF[Branch2],$D62,SOF[Type_],P$3)/$E62</f>
        <v>0</v>
      </c>
      <c r="Q62" s="18">
        <f>SUMIFS(SOF[Trans],SOF[RepDate],$A$2,SOF[Branch2],$D62,SOF[Type_],Q$3)/$E62</f>
        <v>0</v>
      </c>
      <c r="R62" s="18">
        <f>SUMIFS(SOF[Trans],SOF[RepDate],$A$2,SOF[Branch2],$D62,SOF[Type_],R$3)/$E62</f>
        <v>0</v>
      </c>
      <c r="S62" s="18">
        <f>SUMIFS(SOF[Trans],SOF[RepDate],$A$2,SOF[Branch2],$D62,SOF[Type_],S$3)/$E62</f>
        <v>0</v>
      </c>
      <c r="T62" s="18">
        <f>SUMIFS(SOF[Trans],SOF[RepDate],$A$2,SOF[Branch2],$D62,SOF[Type_],T$3)/$E62</f>
        <v>0</v>
      </c>
      <c r="U62" s="18">
        <f>SUMIFS(SOF[Trans],SOF[RepDate],$A$2,SOF[Branch2],$D62,SOF[Type_],U$3)/$E62</f>
        <v>0</v>
      </c>
      <c r="V62" s="18">
        <f>SUMIFS(SOF[Trans],SOF[RepDate],$A$2,SOF[Branch2],$D62,SOF[Type_],V$3)/$E62</f>
        <v>0</v>
      </c>
      <c r="W62" s="18">
        <f>SUMIFS(SOF[Trans],SOF[RepDate],$A$2,SOF[Branch2],$D62,SOF[Type_],W$3)/$E62</f>
        <v>0</v>
      </c>
      <c r="X62" s="18">
        <f>SUMIFS(SOF[Trans],SOF[RepDate],$A$2,SOF[Branch2],$D62,SOF[Type_],X$3)/$E62</f>
        <v>0</v>
      </c>
      <c r="Y62" s="105">
        <f t="shared" si="20"/>
        <v>2.9239766081871343E-3</v>
      </c>
      <c r="Z62" s="98">
        <f t="shared" si="14"/>
        <v>1</v>
      </c>
      <c r="AA62" s="98">
        <f t="shared" si="15"/>
        <v>0</v>
      </c>
      <c r="AB62" s="98">
        <f t="shared" si="16"/>
        <v>0</v>
      </c>
      <c r="AC62" s="49">
        <f t="shared" si="17"/>
        <v>28</v>
      </c>
      <c r="AD62" s="49">
        <f t="shared" si="18"/>
        <v>0</v>
      </c>
      <c r="AE62" s="49">
        <f t="shared" si="19"/>
        <v>0</v>
      </c>
      <c r="AG62" s="124"/>
    </row>
    <row r="63" spans="1:33" x14ac:dyDescent="0.55000000000000004">
      <c r="A63" s="10" t="s">
        <v>114</v>
      </c>
      <c r="B63" s="11" t="s">
        <v>277</v>
      </c>
      <c r="C63" s="117"/>
      <c r="D63" s="10" t="s">
        <v>32</v>
      </c>
      <c r="E63" s="91">
        <f>SUMIFS(SOF[Trans],SOF[RepDate],$A$2,SOF[Branch2],$D63)</f>
        <v>114</v>
      </c>
      <c r="F63" s="18">
        <f>SUMIFS(SOF[Trans],SOF[RepDate],$A$2,SOF[Branch2],$D63,SOF[Type_],F$3)/$E63</f>
        <v>0.37719298245614036</v>
      </c>
      <c r="G63" s="18">
        <f>SUMIFS(SOF[Trans],SOF[RepDate],$A$2,SOF[Branch2],$D63,SOF[Type_],G$3)/$E63</f>
        <v>0</v>
      </c>
      <c r="H63" s="18">
        <f>SUMIFS(SOF[Trans],SOF[RepDate],$A$2,SOF[Branch2],$D63,SOF[Type_],H$3)/$E63</f>
        <v>0</v>
      </c>
      <c r="I63" s="18">
        <f>SUMIFS(SOF[Trans],SOF[RepDate],$A$2,SOF[Branch2],$D63,SOF[Type_],I$3)/$E63</f>
        <v>0</v>
      </c>
      <c r="J63" s="18">
        <f>SUMIFS(SOF[Trans],SOF[RepDate],$A$2,SOF[Branch2],$D63,SOF[Type_],J$3)/$E63</f>
        <v>0</v>
      </c>
      <c r="K63" s="18">
        <f>SUMIFS(SOF[Trans],SOF[RepDate],$A$2,SOF[Branch2],$D63,SOF[Type_],K$3)/$E63</f>
        <v>0</v>
      </c>
      <c r="L63" s="18">
        <f>SUMIFS(SOF[Trans],SOF[RepDate],$A$2,SOF[Branch2],$D63,SOF[Type_],L$3)/$E63</f>
        <v>0</v>
      </c>
      <c r="M63" s="18">
        <f>SUMIFS(SOF[Trans],SOF[RepDate],$A$2,SOF[Branch2],$D63,SOF[Type_],M$3)/$E63</f>
        <v>0.6228070175438597</v>
      </c>
      <c r="N63" s="18">
        <f>SUMIFS(SOF[Trans],SOF[RepDate],$A$2,SOF[Branch2],$D63,SOF[Type_],N$3)/$E63</f>
        <v>0</v>
      </c>
      <c r="O63" s="18">
        <f>SUMIFS(SOF[Trans],SOF[RepDate],$A$2,SOF[Branch2],$D63,SOF[Type_],O$3)/$E63</f>
        <v>0</v>
      </c>
      <c r="P63" s="18">
        <f>SUMIFS(SOF[Trans],SOF[RepDate],$A$2,SOF[Branch2],$D63,SOF[Type_],P$3)/$E63</f>
        <v>0</v>
      </c>
      <c r="Q63" s="18">
        <f>SUMIFS(SOF[Trans],SOF[RepDate],$A$2,SOF[Branch2],$D63,SOF[Type_],Q$3)/$E63</f>
        <v>0</v>
      </c>
      <c r="R63" s="18">
        <f>SUMIFS(SOF[Trans],SOF[RepDate],$A$2,SOF[Branch2],$D63,SOF[Type_],R$3)/$E63</f>
        <v>0</v>
      </c>
      <c r="S63" s="18">
        <f>SUMIFS(SOF[Trans],SOF[RepDate],$A$2,SOF[Branch2],$D63,SOF[Type_],S$3)/$E63</f>
        <v>0</v>
      </c>
      <c r="T63" s="18">
        <f>SUMIFS(SOF[Trans],SOF[RepDate],$A$2,SOF[Branch2],$D63,SOF[Type_],T$3)/$E63</f>
        <v>0</v>
      </c>
      <c r="U63" s="18">
        <f>SUMIFS(SOF[Trans],SOF[RepDate],$A$2,SOF[Branch2],$D63,SOF[Type_],U$3)/$E63</f>
        <v>0</v>
      </c>
      <c r="V63" s="18">
        <f>SUMIFS(SOF[Trans],SOF[RepDate],$A$2,SOF[Branch2],$D63,SOF[Type_],V$3)/$E63</f>
        <v>0</v>
      </c>
      <c r="W63" s="18">
        <f>SUMIFS(SOF[Trans],SOF[RepDate],$A$2,SOF[Branch2],$D63,SOF[Type_],W$3)/$E63</f>
        <v>0</v>
      </c>
      <c r="X63" s="18">
        <f>SUMIFS(SOF[Trans],SOF[RepDate],$A$2,SOF[Branch2],$D63,SOF[Type_],X$3)/$E63</f>
        <v>0</v>
      </c>
      <c r="Y63" s="105">
        <f t="shared" si="20"/>
        <v>1.1904761904761904E-2</v>
      </c>
      <c r="Z63" s="98">
        <f t="shared" si="14"/>
        <v>0.37719298245614036</v>
      </c>
      <c r="AA63" s="98">
        <f t="shared" si="15"/>
        <v>0.6228070175438597</v>
      </c>
      <c r="AB63" s="98">
        <f t="shared" si="16"/>
        <v>0</v>
      </c>
      <c r="AC63" s="49">
        <f t="shared" si="17"/>
        <v>43</v>
      </c>
      <c r="AD63" s="49">
        <f t="shared" si="18"/>
        <v>71</v>
      </c>
      <c r="AE63" s="49">
        <f t="shared" si="19"/>
        <v>0</v>
      </c>
      <c r="AG63" s="124"/>
    </row>
    <row r="64" spans="1:33" x14ac:dyDescent="0.55000000000000004">
      <c r="A64" s="10" t="s">
        <v>114</v>
      </c>
      <c r="B64" s="11" t="s">
        <v>276</v>
      </c>
      <c r="C64" s="117"/>
      <c r="D64" s="10" t="s">
        <v>26</v>
      </c>
      <c r="E64" s="91">
        <f>SUMIFS(SOF[Trans],SOF[RepDate],$A$2,SOF[Branch2],$D64)</f>
        <v>258</v>
      </c>
      <c r="F64" s="18">
        <f>SUMIFS(SOF[Trans],SOF[RepDate],$A$2,SOF[Branch2],$D64,SOF[Type_],F$3)/$E64</f>
        <v>0.48837209302325579</v>
      </c>
      <c r="G64" s="18">
        <f>SUMIFS(SOF[Trans],SOF[RepDate],$A$2,SOF[Branch2],$D64,SOF[Type_],G$3)/$E64</f>
        <v>0</v>
      </c>
      <c r="H64" s="18">
        <f>SUMIFS(SOF[Trans],SOF[RepDate],$A$2,SOF[Branch2],$D64,SOF[Type_],H$3)/$E64</f>
        <v>0.16279069767441862</v>
      </c>
      <c r="I64" s="18">
        <f>SUMIFS(SOF[Trans],SOF[RepDate],$A$2,SOF[Branch2],$D64,SOF[Type_],I$3)/$E64</f>
        <v>0</v>
      </c>
      <c r="J64" s="18">
        <f>SUMIFS(SOF[Trans],SOF[RepDate],$A$2,SOF[Branch2],$D64,SOF[Type_],J$3)/$E64</f>
        <v>0</v>
      </c>
      <c r="K64" s="18">
        <f>SUMIFS(SOF[Trans],SOF[RepDate],$A$2,SOF[Branch2],$D64,SOF[Type_],K$3)/$E64</f>
        <v>0</v>
      </c>
      <c r="L64" s="18">
        <f>SUMIFS(SOF[Trans],SOF[RepDate],$A$2,SOF[Branch2],$D64,SOF[Type_],L$3)/$E64</f>
        <v>0</v>
      </c>
      <c r="M64" s="18">
        <f>SUMIFS(SOF[Trans],SOF[RepDate],$A$2,SOF[Branch2],$D64,SOF[Type_],M$3)/$E64</f>
        <v>0.34883720930232559</v>
      </c>
      <c r="N64" s="18">
        <f>SUMIFS(SOF[Trans],SOF[RepDate],$A$2,SOF[Branch2],$D64,SOF[Type_],N$3)/$E64</f>
        <v>0</v>
      </c>
      <c r="O64" s="18">
        <f>SUMIFS(SOF[Trans],SOF[RepDate],$A$2,SOF[Branch2],$D64,SOF[Type_],O$3)/$E64</f>
        <v>0</v>
      </c>
      <c r="P64" s="18">
        <f>SUMIFS(SOF[Trans],SOF[RepDate],$A$2,SOF[Branch2],$D64,SOF[Type_],P$3)/$E64</f>
        <v>0</v>
      </c>
      <c r="Q64" s="18">
        <f>SUMIFS(SOF[Trans],SOF[RepDate],$A$2,SOF[Branch2],$D64,SOF[Type_],Q$3)/$E64</f>
        <v>0</v>
      </c>
      <c r="R64" s="18">
        <f>SUMIFS(SOF[Trans],SOF[RepDate],$A$2,SOF[Branch2],$D64,SOF[Type_],R$3)/$E64</f>
        <v>0</v>
      </c>
      <c r="S64" s="18">
        <f>SUMIFS(SOF[Trans],SOF[RepDate],$A$2,SOF[Branch2],$D64,SOF[Type_],S$3)/$E64</f>
        <v>0</v>
      </c>
      <c r="T64" s="18">
        <f>SUMIFS(SOF[Trans],SOF[RepDate],$A$2,SOF[Branch2],$D64,SOF[Type_],T$3)/$E64</f>
        <v>0</v>
      </c>
      <c r="U64" s="18">
        <f>SUMIFS(SOF[Trans],SOF[RepDate],$A$2,SOF[Branch2],$D64,SOF[Type_],U$3)/$E64</f>
        <v>0</v>
      </c>
      <c r="V64" s="18">
        <f>SUMIFS(SOF[Trans],SOF[RepDate],$A$2,SOF[Branch2],$D64,SOF[Type_],V$3)/$E64</f>
        <v>0</v>
      </c>
      <c r="W64" s="18">
        <f>SUMIFS(SOF[Trans],SOF[RepDate],$A$2,SOF[Branch2],$D64,SOF[Type_],W$3)/$E64</f>
        <v>0</v>
      </c>
      <c r="X64" s="18">
        <f>SUMIFS(SOF[Trans],SOF[RepDate],$A$2,SOF[Branch2],$D64,SOF[Type_],X$3)/$E64</f>
        <v>0</v>
      </c>
      <c r="Y64" s="105">
        <f t="shared" si="20"/>
        <v>2.6942355889724309E-2</v>
      </c>
      <c r="Z64" s="98">
        <f t="shared" si="14"/>
        <v>0.48837209302325579</v>
      </c>
      <c r="AA64" s="98">
        <f t="shared" si="15"/>
        <v>0.34883720930232559</v>
      </c>
      <c r="AB64" s="98">
        <f t="shared" si="16"/>
        <v>0.16279069767441862</v>
      </c>
      <c r="AC64" s="49">
        <f t="shared" si="17"/>
        <v>126</v>
      </c>
      <c r="AD64" s="49">
        <f t="shared" si="18"/>
        <v>90</v>
      </c>
      <c r="AE64" s="49">
        <f t="shared" si="19"/>
        <v>42</v>
      </c>
      <c r="AG64" s="124"/>
    </row>
    <row r="65" spans="1:35" x14ac:dyDescent="0.55000000000000004">
      <c r="A65" s="10" t="s">
        <v>114</v>
      </c>
      <c r="B65" s="11" t="s">
        <v>270</v>
      </c>
      <c r="C65" s="117"/>
      <c r="D65" s="10" t="s">
        <v>30</v>
      </c>
      <c r="E65" s="91">
        <f>SUMIFS(SOF[Trans],SOF[RepDate],$A$2,SOF[Branch2],$D65)</f>
        <v>126</v>
      </c>
      <c r="F65" s="18">
        <f>SUMIFS(SOF[Trans],SOF[RepDate],$A$2,SOF[Branch2],$D65,SOF[Type_],F$3)/$E65</f>
        <v>0.53968253968253965</v>
      </c>
      <c r="G65" s="18">
        <f>SUMIFS(SOF[Trans],SOF[RepDate],$A$2,SOF[Branch2],$D65,SOF[Type_],G$3)/$E65</f>
        <v>0</v>
      </c>
      <c r="H65" s="18">
        <f>SUMIFS(SOF[Trans],SOF[RepDate],$A$2,SOF[Branch2],$D65,SOF[Type_],H$3)/$E65</f>
        <v>0.46031746031746029</v>
      </c>
      <c r="I65" s="18">
        <f>SUMIFS(SOF[Trans],SOF[RepDate],$A$2,SOF[Branch2],$D65,SOF[Type_],I$3)/$E65</f>
        <v>0</v>
      </c>
      <c r="J65" s="18">
        <f>SUMIFS(SOF[Trans],SOF[RepDate],$A$2,SOF[Branch2],$D65,SOF[Type_],J$3)/$E65</f>
        <v>0</v>
      </c>
      <c r="K65" s="18">
        <f>SUMIFS(SOF[Trans],SOF[RepDate],$A$2,SOF[Branch2],$D65,SOF[Type_],K$3)/$E65</f>
        <v>0</v>
      </c>
      <c r="L65" s="18">
        <f>SUMIFS(SOF[Trans],SOF[RepDate],$A$2,SOF[Branch2],$D65,SOF[Type_],L$3)/$E65</f>
        <v>0</v>
      </c>
      <c r="M65" s="18">
        <f>SUMIFS(SOF[Trans],SOF[RepDate],$A$2,SOF[Branch2],$D65,SOF[Type_],M$3)/$E65</f>
        <v>0</v>
      </c>
      <c r="N65" s="18">
        <f>SUMIFS(SOF[Trans],SOF[RepDate],$A$2,SOF[Branch2],$D65,SOF[Type_],N$3)/$E65</f>
        <v>0</v>
      </c>
      <c r="O65" s="18">
        <f>SUMIFS(SOF[Trans],SOF[RepDate],$A$2,SOF[Branch2],$D65,SOF[Type_],O$3)/$E65</f>
        <v>0</v>
      </c>
      <c r="P65" s="18">
        <f>SUMIFS(SOF[Trans],SOF[RepDate],$A$2,SOF[Branch2],$D65,SOF[Type_],P$3)/$E65</f>
        <v>0</v>
      </c>
      <c r="Q65" s="18">
        <f>SUMIFS(SOF[Trans],SOF[RepDate],$A$2,SOF[Branch2],$D65,SOF[Type_],Q$3)/$E65</f>
        <v>0</v>
      </c>
      <c r="R65" s="18">
        <f>SUMIFS(SOF[Trans],SOF[RepDate],$A$2,SOF[Branch2],$D65,SOF[Type_],R$3)/$E65</f>
        <v>0</v>
      </c>
      <c r="S65" s="18">
        <f>SUMIFS(SOF[Trans],SOF[RepDate],$A$2,SOF[Branch2],$D65,SOF[Type_],S$3)/$E65</f>
        <v>0</v>
      </c>
      <c r="T65" s="18">
        <f>SUMIFS(SOF[Trans],SOF[RepDate],$A$2,SOF[Branch2],$D65,SOF[Type_],T$3)/$E65</f>
        <v>0</v>
      </c>
      <c r="U65" s="18">
        <f>SUMIFS(SOF[Trans],SOF[RepDate],$A$2,SOF[Branch2],$D65,SOF[Type_],U$3)/$E65</f>
        <v>0</v>
      </c>
      <c r="V65" s="18">
        <f>SUMIFS(SOF[Trans],SOF[RepDate],$A$2,SOF[Branch2],$D65,SOF[Type_],V$3)/$E65</f>
        <v>0</v>
      </c>
      <c r="W65" s="18">
        <f>SUMIFS(SOF[Trans],SOF[RepDate],$A$2,SOF[Branch2],$D65,SOF[Type_],W$3)/$E65</f>
        <v>0</v>
      </c>
      <c r="X65" s="18">
        <f>SUMIFS(SOF[Trans],SOF[RepDate],$A$2,SOF[Branch2],$D65,SOF[Type_],X$3)/$E65</f>
        <v>0</v>
      </c>
      <c r="Y65" s="105">
        <f t="shared" si="20"/>
        <v>1.3157894736842105E-2</v>
      </c>
      <c r="Z65" s="98">
        <f t="shared" si="14"/>
        <v>0.53968253968253965</v>
      </c>
      <c r="AA65" s="98">
        <f t="shared" si="15"/>
        <v>0</v>
      </c>
      <c r="AB65" s="98">
        <f t="shared" si="16"/>
        <v>0.46031746031746035</v>
      </c>
      <c r="AC65" s="49">
        <f t="shared" si="17"/>
        <v>68</v>
      </c>
      <c r="AD65" s="49">
        <f t="shared" si="18"/>
        <v>0</v>
      </c>
      <c r="AE65" s="49">
        <f t="shared" si="19"/>
        <v>58</v>
      </c>
      <c r="AG65" s="124"/>
    </row>
    <row r="66" spans="1:35" x14ac:dyDescent="0.55000000000000004">
      <c r="A66" s="10" t="s">
        <v>114</v>
      </c>
      <c r="B66" s="11" t="s">
        <v>275</v>
      </c>
      <c r="C66" s="117"/>
      <c r="D66" s="10" t="s">
        <v>47</v>
      </c>
      <c r="E66" s="91">
        <f>SUMIFS(SOF[Trans],SOF[RepDate],$A$2,SOF[Branch2],$D66)</f>
        <v>118</v>
      </c>
      <c r="F66" s="18">
        <f>SUMIFS(SOF[Trans],SOF[RepDate],$A$2,SOF[Branch2],$D66,SOF[Type_],F$3)/$E66</f>
        <v>0</v>
      </c>
      <c r="G66" s="18">
        <f>SUMIFS(SOF[Trans],SOF[RepDate],$A$2,SOF[Branch2],$D66,SOF[Type_],G$3)/$E66</f>
        <v>1</v>
      </c>
      <c r="H66" s="18">
        <f>SUMIFS(SOF[Trans],SOF[RepDate],$A$2,SOF[Branch2],$D66,SOF[Type_],H$3)/$E66</f>
        <v>0</v>
      </c>
      <c r="I66" s="18">
        <f>SUMIFS(SOF[Trans],SOF[RepDate],$A$2,SOF[Branch2],$D66,SOF[Type_],I$3)/$E66</f>
        <v>0</v>
      </c>
      <c r="J66" s="18">
        <f>SUMIFS(SOF[Trans],SOF[RepDate],$A$2,SOF[Branch2],$D66,SOF[Type_],J$3)/$E66</f>
        <v>0</v>
      </c>
      <c r="K66" s="18">
        <f>SUMIFS(SOF[Trans],SOF[RepDate],$A$2,SOF[Branch2],$D66,SOF[Type_],K$3)/$E66</f>
        <v>0</v>
      </c>
      <c r="L66" s="18">
        <f>SUMIFS(SOF[Trans],SOF[RepDate],$A$2,SOF[Branch2],$D66,SOF[Type_],L$3)/$E66</f>
        <v>0</v>
      </c>
      <c r="M66" s="18">
        <f>SUMIFS(SOF[Trans],SOF[RepDate],$A$2,SOF[Branch2],$D66,SOF[Type_],M$3)/$E66</f>
        <v>0</v>
      </c>
      <c r="N66" s="18">
        <f>SUMIFS(SOF[Trans],SOF[RepDate],$A$2,SOF[Branch2],$D66,SOF[Type_],N$3)/$E66</f>
        <v>0</v>
      </c>
      <c r="O66" s="18">
        <f>SUMIFS(SOF[Trans],SOF[RepDate],$A$2,SOF[Branch2],$D66,SOF[Type_],O$3)/$E66</f>
        <v>0</v>
      </c>
      <c r="P66" s="18">
        <f>SUMIFS(SOF[Trans],SOF[RepDate],$A$2,SOF[Branch2],$D66,SOF[Type_],P$3)/$E66</f>
        <v>0</v>
      </c>
      <c r="Q66" s="18">
        <f>SUMIFS(SOF[Trans],SOF[RepDate],$A$2,SOF[Branch2],$D66,SOF[Type_],Q$3)/$E66</f>
        <v>0</v>
      </c>
      <c r="R66" s="18">
        <f>SUMIFS(SOF[Trans],SOF[RepDate],$A$2,SOF[Branch2],$D66,SOF[Type_],R$3)/$E66</f>
        <v>0</v>
      </c>
      <c r="S66" s="18">
        <f>SUMIFS(SOF[Trans],SOF[RepDate],$A$2,SOF[Branch2],$D66,SOF[Type_],S$3)/$E66</f>
        <v>0</v>
      </c>
      <c r="T66" s="18">
        <f>SUMIFS(SOF[Trans],SOF[RepDate],$A$2,SOF[Branch2],$D66,SOF[Type_],T$3)/$E66</f>
        <v>0</v>
      </c>
      <c r="U66" s="18">
        <f>SUMIFS(SOF[Trans],SOF[RepDate],$A$2,SOF[Branch2],$D66,SOF[Type_],U$3)/$E66</f>
        <v>0</v>
      </c>
      <c r="V66" s="18">
        <f>SUMIFS(SOF[Trans],SOF[RepDate],$A$2,SOF[Branch2],$D66,SOF[Type_],V$3)/$E66</f>
        <v>0</v>
      </c>
      <c r="W66" s="18">
        <f>SUMIFS(SOF[Trans],SOF[RepDate],$A$2,SOF[Branch2],$D66,SOF[Type_],W$3)/$E66</f>
        <v>0</v>
      </c>
      <c r="X66" s="18">
        <f>SUMIFS(SOF[Trans],SOF[RepDate],$A$2,SOF[Branch2],$D66,SOF[Type_],X$3)/$E66</f>
        <v>0</v>
      </c>
      <c r="Y66" s="105">
        <f t="shared" si="20"/>
        <v>1.2322472848788638E-2</v>
      </c>
      <c r="Z66" s="98">
        <f t="shared" si="14"/>
        <v>0</v>
      </c>
      <c r="AA66" s="98">
        <f t="shared" si="15"/>
        <v>0</v>
      </c>
      <c r="AB66" s="98">
        <f t="shared" si="16"/>
        <v>1</v>
      </c>
      <c r="AC66" s="49">
        <f t="shared" si="17"/>
        <v>0</v>
      </c>
      <c r="AD66" s="49">
        <f t="shared" si="18"/>
        <v>0</v>
      </c>
      <c r="AE66" s="49">
        <f t="shared" si="19"/>
        <v>118</v>
      </c>
      <c r="AG66" s="124"/>
    </row>
    <row r="67" spans="1:35" x14ac:dyDescent="0.55000000000000004">
      <c r="A67" s="10" t="s">
        <v>114</v>
      </c>
      <c r="B67" s="11" t="s">
        <v>291</v>
      </c>
      <c r="C67" s="117"/>
      <c r="D67" s="10" t="s">
        <v>44</v>
      </c>
      <c r="E67" s="91">
        <f>SUMIFS(SOF[Trans],SOF[RepDate],$A$2,SOF[Branch2],$D67)</f>
        <v>253</v>
      </c>
      <c r="F67" s="18">
        <f>SUMIFS(SOF[Trans],SOF[RepDate],$A$2,SOF[Branch2],$D67,SOF[Type_],F$3)/$E67</f>
        <v>0.3675889328063241</v>
      </c>
      <c r="G67" s="18">
        <f>SUMIFS(SOF[Trans],SOF[RepDate],$A$2,SOF[Branch2],$D67,SOF[Type_],G$3)/$E67</f>
        <v>0</v>
      </c>
      <c r="H67" s="18">
        <f>SUMIFS(SOF[Trans],SOF[RepDate],$A$2,SOF[Branch2],$D67,SOF[Type_],H$3)/$E67</f>
        <v>0.36363636363636365</v>
      </c>
      <c r="I67" s="18">
        <f>SUMIFS(SOF[Trans],SOF[RepDate],$A$2,SOF[Branch2],$D67,SOF[Type_],I$3)/$E67</f>
        <v>0</v>
      </c>
      <c r="J67" s="18">
        <f>SUMIFS(SOF[Trans],SOF[RepDate],$A$2,SOF[Branch2],$D67,SOF[Type_],J$3)/$E67</f>
        <v>5.9288537549407112E-2</v>
      </c>
      <c r="K67" s="18">
        <f>SUMIFS(SOF[Trans],SOF[RepDate],$A$2,SOF[Branch2],$D67,SOF[Type_],K$3)/$E67</f>
        <v>0</v>
      </c>
      <c r="L67" s="18">
        <f>SUMIFS(SOF[Trans],SOF[RepDate],$A$2,SOF[Branch2],$D67,SOF[Type_],L$3)/$E67</f>
        <v>0</v>
      </c>
      <c r="M67" s="18">
        <f>SUMIFS(SOF[Trans],SOF[RepDate],$A$2,SOF[Branch2],$D67,SOF[Type_],M$3)/$E67</f>
        <v>0</v>
      </c>
      <c r="N67" s="18">
        <f>SUMIFS(SOF[Trans],SOF[RepDate],$A$2,SOF[Branch2],$D67,SOF[Type_],N$3)/$E67</f>
        <v>0.20948616600790515</v>
      </c>
      <c r="O67" s="18">
        <f>SUMIFS(SOF[Trans],SOF[RepDate],$A$2,SOF[Branch2],$D67,SOF[Type_],O$3)/$E67</f>
        <v>0</v>
      </c>
      <c r="P67" s="18">
        <f>SUMIFS(SOF[Trans],SOF[RepDate],$A$2,SOF[Branch2],$D67,SOF[Type_],P$3)/$E67</f>
        <v>0</v>
      </c>
      <c r="Q67" s="18">
        <f>SUMIFS(SOF[Trans],SOF[RepDate],$A$2,SOF[Branch2],$D67,SOF[Type_],Q$3)/$E67</f>
        <v>0</v>
      </c>
      <c r="R67" s="18">
        <f>SUMIFS(SOF[Trans],SOF[RepDate],$A$2,SOF[Branch2],$D67,SOF[Type_],R$3)/$E67</f>
        <v>0</v>
      </c>
      <c r="S67" s="18">
        <f>SUMIFS(SOF[Trans],SOF[RepDate],$A$2,SOF[Branch2],$D67,SOF[Type_],S$3)/$E67</f>
        <v>0</v>
      </c>
      <c r="T67" s="18">
        <f>SUMIFS(SOF[Trans],SOF[RepDate],$A$2,SOF[Branch2],$D67,SOF[Type_],T$3)/$E67</f>
        <v>0</v>
      </c>
      <c r="U67" s="18">
        <f>SUMIFS(SOF[Trans],SOF[RepDate],$A$2,SOF[Branch2],$D67,SOF[Type_],U$3)/$E67</f>
        <v>0</v>
      </c>
      <c r="V67" s="18">
        <f>SUMIFS(SOF[Trans],SOF[RepDate],$A$2,SOF[Branch2],$D67,SOF[Type_],V$3)/$E67</f>
        <v>0</v>
      </c>
      <c r="W67" s="18">
        <f>SUMIFS(SOF[Trans],SOF[RepDate],$A$2,SOF[Branch2],$D67,SOF[Type_],W$3)/$E67</f>
        <v>0</v>
      </c>
      <c r="X67" s="18">
        <f>SUMIFS(SOF[Trans],SOF[RepDate],$A$2,SOF[Branch2],$D67,SOF[Type_],X$3)/$E67</f>
        <v>0</v>
      </c>
      <c r="Y67" s="105">
        <f t="shared" si="20"/>
        <v>2.6420217209690892E-2</v>
      </c>
      <c r="Z67" s="98">
        <f t="shared" si="14"/>
        <v>0.3675889328063241</v>
      </c>
      <c r="AA67" s="98">
        <f t="shared" si="15"/>
        <v>0</v>
      </c>
      <c r="AB67" s="98">
        <f t="shared" si="16"/>
        <v>0.6324110671936759</v>
      </c>
      <c r="AC67" s="49">
        <f t="shared" si="17"/>
        <v>93</v>
      </c>
      <c r="AD67" s="49">
        <f t="shared" si="18"/>
        <v>0</v>
      </c>
      <c r="AE67" s="49">
        <f t="shared" si="19"/>
        <v>160</v>
      </c>
      <c r="AG67" s="124"/>
    </row>
    <row r="68" spans="1:35" x14ac:dyDescent="0.55000000000000004">
      <c r="A68" s="10" t="s">
        <v>114</v>
      </c>
      <c r="B68" s="11" t="s">
        <v>283</v>
      </c>
      <c r="C68" s="117"/>
      <c r="D68" s="10" t="s">
        <v>33</v>
      </c>
      <c r="E68" s="91">
        <f>SUMIFS(SOF[Trans],SOF[RepDate],$A$2,SOF[Branch2],$D68)</f>
        <v>614</v>
      </c>
      <c r="F68" s="18">
        <f>SUMIFS(SOF[Trans],SOF[RepDate],$A$2,SOF[Branch2],$D68,SOF[Type_],F$3)/$E68</f>
        <v>0.14495114006514659</v>
      </c>
      <c r="G68" s="18">
        <f>SUMIFS(SOF[Trans],SOF[RepDate],$A$2,SOF[Branch2],$D68,SOF[Type_],G$3)/$E68</f>
        <v>0</v>
      </c>
      <c r="H68" s="18">
        <f>SUMIFS(SOF[Trans],SOF[RepDate],$A$2,SOF[Branch2],$D68,SOF[Type_],H$3)/$E68</f>
        <v>0.2263843648208469</v>
      </c>
      <c r="I68" s="18">
        <f>SUMIFS(SOF[Trans],SOF[RepDate],$A$2,SOF[Branch2],$D68,SOF[Type_],I$3)/$E68</f>
        <v>0</v>
      </c>
      <c r="J68" s="18">
        <f>SUMIFS(SOF[Trans],SOF[RepDate],$A$2,SOF[Branch2],$D68,SOF[Type_],J$3)/$E68</f>
        <v>0</v>
      </c>
      <c r="K68" s="18">
        <f>SUMIFS(SOF[Trans],SOF[RepDate],$A$2,SOF[Branch2],$D68,SOF[Type_],K$3)/$E68</f>
        <v>0</v>
      </c>
      <c r="L68" s="18">
        <f>SUMIFS(SOF[Trans],SOF[RepDate],$A$2,SOF[Branch2],$D68,SOF[Type_],L$3)/$E68</f>
        <v>0</v>
      </c>
      <c r="M68" s="18">
        <f>SUMIFS(SOF[Trans],SOF[RepDate],$A$2,SOF[Branch2],$D68,SOF[Type_],M$3)/$E68</f>
        <v>0.2280130293159609</v>
      </c>
      <c r="N68" s="18">
        <f>SUMIFS(SOF[Trans],SOF[RepDate],$A$2,SOF[Branch2],$D68,SOF[Type_],N$3)/$E68</f>
        <v>0.22475570032573289</v>
      </c>
      <c r="O68" s="18">
        <f>SUMIFS(SOF[Trans],SOF[RepDate],$A$2,SOF[Branch2],$D68,SOF[Type_],O$3)/$E68</f>
        <v>0</v>
      </c>
      <c r="P68" s="18">
        <f>SUMIFS(SOF[Trans],SOF[RepDate],$A$2,SOF[Branch2],$D68,SOF[Type_],P$3)/$E68</f>
        <v>0</v>
      </c>
      <c r="Q68" s="18">
        <f>SUMIFS(SOF[Trans],SOF[RepDate],$A$2,SOF[Branch2],$D68,SOF[Type_],Q$3)/$E68</f>
        <v>0</v>
      </c>
      <c r="R68" s="18">
        <f>SUMIFS(SOF[Trans],SOF[RepDate],$A$2,SOF[Branch2],$D68,SOF[Type_],R$3)/$E68</f>
        <v>0</v>
      </c>
      <c r="S68" s="18">
        <f>SUMIFS(SOF[Trans],SOF[RepDate],$A$2,SOF[Branch2],$D68,SOF[Type_],S$3)/$E68</f>
        <v>0</v>
      </c>
      <c r="T68" s="18">
        <f>SUMIFS(SOF[Trans],SOF[RepDate],$A$2,SOF[Branch2],$D68,SOF[Type_],T$3)/$E68</f>
        <v>0</v>
      </c>
      <c r="U68" s="18">
        <f>SUMIFS(SOF[Trans],SOF[RepDate],$A$2,SOF[Branch2],$D68,SOF[Type_],U$3)/$E68</f>
        <v>0.1758957654723127</v>
      </c>
      <c r="V68" s="18">
        <f>SUMIFS(SOF[Trans],SOF[RepDate],$A$2,SOF[Branch2],$D68,SOF[Type_],V$3)/$E68</f>
        <v>0</v>
      </c>
      <c r="W68" s="18">
        <f>SUMIFS(SOF[Trans],SOF[RepDate],$A$2,SOF[Branch2],$D68,SOF[Type_],W$3)/$E68</f>
        <v>0</v>
      </c>
      <c r="X68" s="18">
        <f>SUMIFS(SOF[Trans],SOF[RepDate],$A$2,SOF[Branch2],$D68,SOF[Type_],X$3)/$E68</f>
        <v>0</v>
      </c>
      <c r="Y68" s="105">
        <f t="shared" si="20"/>
        <v>6.4118629908103589E-2</v>
      </c>
      <c r="Z68" s="98">
        <f t="shared" si="14"/>
        <v>0.14495114006514659</v>
      </c>
      <c r="AA68" s="98">
        <f t="shared" si="15"/>
        <v>0.2280130293159609</v>
      </c>
      <c r="AB68" s="98">
        <f t="shared" si="16"/>
        <v>0.62703583061889245</v>
      </c>
      <c r="AC68" s="49">
        <f t="shared" si="17"/>
        <v>89</v>
      </c>
      <c r="AD68" s="49">
        <f t="shared" si="18"/>
        <v>140</v>
      </c>
      <c r="AE68" s="49">
        <f t="shared" si="19"/>
        <v>385</v>
      </c>
      <c r="AG68" s="124"/>
    </row>
    <row r="69" spans="1:35" x14ac:dyDescent="0.55000000000000004">
      <c r="A69" s="10" t="s">
        <v>114</v>
      </c>
      <c r="B69" s="11" t="s">
        <v>298</v>
      </c>
      <c r="C69" s="118"/>
      <c r="D69" s="10" t="s">
        <v>113</v>
      </c>
      <c r="E69" s="91">
        <f>SUMIFS(SOF[Trans],SOF[RepDate],$A$2,SOF[Branch2],$D69)</f>
        <v>220</v>
      </c>
      <c r="F69" s="18">
        <f>SUMIFS(SOF[Trans],SOF[RepDate],$A$2,SOF[Branch2],$D69,SOF[Type_],F$3)/$E69</f>
        <v>0.58181818181818179</v>
      </c>
      <c r="G69" s="18">
        <f>SUMIFS(SOF[Trans],SOF[RepDate],$A$2,SOF[Branch2],$D69,SOF[Type_],G$3)/$E69</f>
        <v>8.6363636363636365E-2</v>
      </c>
      <c r="H69" s="18">
        <f>SUMIFS(SOF[Trans],SOF[RepDate],$A$2,SOF[Branch2],$D69,SOF[Type_],H$3)/$E69</f>
        <v>8.1818181818181818E-2</v>
      </c>
      <c r="I69" s="18">
        <f>SUMIFS(SOF[Trans],SOF[RepDate],$A$2,SOF[Branch2],$D69,SOF[Type_],I$3)/$E69</f>
        <v>0</v>
      </c>
      <c r="J69" s="18">
        <f>SUMIFS(SOF[Trans],SOF[RepDate],$A$2,SOF[Branch2],$D69,SOF[Type_],J$3)/$E69</f>
        <v>0.19090909090909092</v>
      </c>
      <c r="K69" s="18">
        <f>SUMIFS(SOF[Trans],SOF[RepDate],$A$2,SOF[Branch2],$D69,SOF[Type_],K$3)/$E69</f>
        <v>0</v>
      </c>
      <c r="L69" s="18">
        <f>SUMIFS(SOF[Trans],SOF[RepDate],$A$2,SOF[Branch2],$D69,SOF[Type_],L$3)/$E69</f>
        <v>0</v>
      </c>
      <c r="M69" s="18">
        <f>SUMIFS(SOF[Trans],SOF[RepDate],$A$2,SOF[Branch2],$D69,SOF[Type_],M$3)/$E69</f>
        <v>5.909090909090909E-2</v>
      </c>
      <c r="N69" s="18">
        <f>SUMIFS(SOF[Trans],SOF[RepDate],$A$2,SOF[Branch2],$D69,SOF[Type_],N$3)/$E69</f>
        <v>0</v>
      </c>
      <c r="O69" s="18">
        <f>SUMIFS(SOF[Trans],SOF[RepDate],$A$2,SOF[Branch2],$D69,SOF[Type_],O$3)/$E69</f>
        <v>0</v>
      </c>
      <c r="P69" s="18">
        <f>SUMIFS(SOF[Trans],SOF[RepDate],$A$2,SOF[Branch2],$D69,SOF[Type_],P$3)/$E69</f>
        <v>0</v>
      </c>
      <c r="Q69" s="18">
        <f>SUMIFS(SOF[Trans],SOF[RepDate],$A$2,SOF[Branch2],$D69,SOF[Type_],Q$3)/$E69</f>
        <v>0</v>
      </c>
      <c r="R69" s="18">
        <f>SUMIFS(SOF[Trans],SOF[RepDate],$A$2,SOF[Branch2],$D69,SOF[Type_],R$3)/$E69</f>
        <v>0</v>
      </c>
      <c r="S69" s="18">
        <f>SUMIFS(SOF[Trans],SOF[RepDate],$A$2,SOF[Branch2],$D69,SOF[Type_],S$3)/$E69</f>
        <v>0</v>
      </c>
      <c r="T69" s="18">
        <f>SUMIFS(SOF[Trans],SOF[RepDate],$A$2,SOF[Branch2],$D69,SOF[Type_],T$3)/$E69</f>
        <v>0</v>
      </c>
      <c r="U69" s="18">
        <f>SUMIFS(SOF[Trans],SOF[RepDate],$A$2,SOF[Branch2],$D69,SOF[Type_],U$3)/$E69</f>
        <v>0</v>
      </c>
      <c r="V69" s="18">
        <f>SUMIFS(SOF[Trans],SOF[RepDate],$A$2,SOF[Branch2],$D69,SOF[Type_],V$3)/$E69</f>
        <v>0</v>
      </c>
      <c r="W69" s="18">
        <f>SUMIFS(SOF[Trans],SOF[RepDate],$A$2,SOF[Branch2],$D69,SOF[Type_],W$3)/$E69</f>
        <v>0</v>
      </c>
      <c r="X69" s="18">
        <f>SUMIFS(SOF[Trans],SOF[RepDate],$A$2,SOF[Branch2],$D69,SOF[Type_],X$3)/$E69</f>
        <v>0</v>
      </c>
      <c r="Y69" s="105">
        <f t="shared" si="20"/>
        <v>2.2974101921470341E-2</v>
      </c>
      <c r="Z69" s="98">
        <f t="shared" si="14"/>
        <v>0.58181818181818179</v>
      </c>
      <c r="AA69" s="98">
        <f t="shared" si="15"/>
        <v>5.909090909090909E-2</v>
      </c>
      <c r="AB69" s="98">
        <f t="shared" si="16"/>
        <v>0.35909090909090913</v>
      </c>
      <c r="AC69" s="49">
        <f t="shared" si="17"/>
        <v>128</v>
      </c>
      <c r="AD69" s="49">
        <f t="shared" si="18"/>
        <v>13</v>
      </c>
      <c r="AE69" s="49">
        <f t="shared" si="19"/>
        <v>79</v>
      </c>
      <c r="AG69" s="124"/>
    </row>
    <row r="70" spans="1:35" x14ac:dyDescent="0.55000000000000004">
      <c r="A70" s="28"/>
      <c r="B70" s="28"/>
      <c r="C70" s="28"/>
      <c r="D70" s="28" t="s">
        <v>114</v>
      </c>
      <c r="E70" s="90">
        <f>SUM(E44:E69)</f>
        <v>9576</v>
      </c>
      <c r="F70" s="19">
        <f>SUMIFS(SOF[Trans],SOF[RepDate],$A$2,SOF[Region],$D70,SOF[Type_],F$3)/$E70</f>
        <v>0.22744360902255639</v>
      </c>
      <c r="G70" s="19">
        <f>SUMIFS(SOF[Trans],SOF[RepDate],$A$2,SOF[Region],$D70,SOF[Type_],G$3)/$E70</f>
        <v>8.9912280701754388E-2</v>
      </c>
      <c r="H70" s="19">
        <f>SUMIFS(SOF[Trans],SOF[RepDate],$A$2,SOF[Region],$D70,SOF[Type_],H$3)/$E70</f>
        <v>0.18901420217209691</v>
      </c>
      <c r="I70" s="19">
        <f>SUMIFS(SOF[Trans],SOF[RepDate],$A$2,SOF[Region],$D70,SOF[Type_],I$3)/$E70</f>
        <v>2.944862155388471E-2</v>
      </c>
      <c r="J70" s="19">
        <f>SUMIFS(SOF[Trans],SOF[RepDate],$A$2,SOF[Region],$D70,SOF[Type_],J$3)/$E70</f>
        <v>0.10192147034252297</v>
      </c>
      <c r="K70" s="19">
        <f>SUMIFS(SOF[Trans],SOF[RepDate],$A$2,SOF[Region],$D70,SOF[Type_],K$3)/$E70</f>
        <v>7.5187969924812026E-3</v>
      </c>
      <c r="L70" s="19">
        <f>SUMIFS(SOF[Trans],SOF[RepDate],$A$2,SOF[Region],$D70,SOF[Type_],L$3)/$E70</f>
        <v>0</v>
      </c>
      <c r="M70" s="19">
        <f>SUMIFS(SOF[Trans],SOF[RepDate],$A$2,SOF[Region],$D70,SOF[Type_],M$3)/$E70</f>
        <v>0.11131996658312447</v>
      </c>
      <c r="N70" s="19">
        <f>SUMIFS(SOF[Trans],SOF[RepDate],$A$2,SOF[Region],$D70,SOF[Type_],N$3)/$E70</f>
        <v>0.10014619883040936</v>
      </c>
      <c r="O70" s="19">
        <f>SUMIFS(SOF[Trans],SOF[RepDate],$A$2,SOF[Region],$D70,SOF[Type_],O$3)/$E70</f>
        <v>1.7752715121136173E-3</v>
      </c>
      <c r="P70" s="19">
        <f>SUMIFS(SOF[Trans],SOF[RepDate],$A$2,SOF[Region],$D70,SOF[Type_],P$3)/$E70</f>
        <v>4.2815371762740181E-3</v>
      </c>
      <c r="Q70" s="19">
        <f>SUMIFS(SOF[Trans],SOF[RepDate],$A$2,SOF[Region],$D70,SOF[Type_],Q$3)/$E70</f>
        <v>1.2426900584795321E-2</v>
      </c>
      <c r="R70" s="19">
        <f>SUMIFS(SOF[Trans],SOF[RepDate],$A$2,SOF[Region],$D70,SOF[Type_],R$3)/$E70</f>
        <v>1.7439431913116123E-2</v>
      </c>
      <c r="S70" s="19">
        <f>SUMIFS(SOF[Trans],SOF[RepDate],$A$2,SOF[Region],$D70,SOF[Type_],S$3)/$E70</f>
        <v>1.9736842105263157E-2</v>
      </c>
      <c r="T70" s="19">
        <f>SUMIFS(SOF[Trans],SOF[RepDate],$A$2,SOF[Region],$D70,SOF[Type_],T$3)/$E70</f>
        <v>0</v>
      </c>
      <c r="U70" s="19">
        <f>SUMIFS(SOF[Trans],SOF[RepDate],$A$2,SOF[Region],$D70,SOF[Type_],U$3)/$E70</f>
        <v>4.9185463659147867E-2</v>
      </c>
      <c r="V70" s="19">
        <f>SUMIFS(SOF[Trans],SOF[RepDate],$A$2,SOF[Region],$D70,SOF[Type_],V$3)/$E70</f>
        <v>1.3053467000835421E-2</v>
      </c>
      <c r="W70" s="19">
        <f>SUMIFS(SOF[Trans],SOF[RepDate],$A$2,SOF[Region],$D70,SOF[Type_],W$3)/$E70</f>
        <v>2.1094402673350041E-2</v>
      </c>
      <c r="X70" s="19">
        <f>SUMIFS(SOF[Trans],SOF[RepDate],$A$2,SOF[Region],$D70,SOF[Type_],X$3)/$E70</f>
        <v>4.2815371762740181E-3</v>
      </c>
      <c r="Y70" s="99">
        <f>SUM(Y44:Y69)</f>
        <v>1</v>
      </c>
      <c r="Z70" s="82">
        <f t="shared" si="7"/>
        <v>0.22744360902255639</v>
      </c>
      <c r="AA70" s="99">
        <f t="shared" si="8"/>
        <v>0.11131996658312447</v>
      </c>
      <c r="AB70" s="99">
        <f t="shared" si="9"/>
        <v>0.66123642439431929</v>
      </c>
      <c r="AC70" s="88">
        <f t="shared" ref="AC70:AC99" si="21">F70*E70</f>
        <v>2178</v>
      </c>
      <c r="AD70" s="88">
        <f t="shared" ref="AD70:AD99" si="22">M70*E70</f>
        <v>1066</v>
      </c>
      <c r="AE70" s="88">
        <f t="shared" ref="AE70:AE99" si="23">E70-AC70-AD70</f>
        <v>6332</v>
      </c>
    </row>
    <row r="71" spans="1:35" s="2" customFormat="1" x14ac:dyDescent="0.55000000000000004">
      <c r="E71" s="97"/>
      <c r="F71" s="84"/>
      <c r="G71" s="84"/>
      <c r="H71" s="84"/>
      <c r="I71" s="84"/>
      <c r="J71" s="84"/>
      <c r="K71" s="84"/>
      <c r="L71" s="84"/>
      <c r="M71" s="84"/>
      <c r="N71" s="84"/>
      <c r="O71" s="84"/>
      <c r="P71" s="84"/>
      <c r="Q71" s="84"/>
      <c r="R71" s="84"/>
      <c r="S71" s="84"/>
      <c r="T71" s="84"/>
      <c r="U71" s="84"/>
      <c r="V71" s="84"/>
      <c r="W71" s="84"/>
      <c r="X71" s="84"/>
      <c r="Y71" s="104"/>
      <c r="Z71" s="104"/>
      <c r="AA71" s="104"/>
      <c r="AB71" s="104"/>
      <c r="AC71" s="85"/>
      <c r="AD71" s="85"/>
      <c r="AE71" s="85"/>
    </row>
    <row r="72" spans="1:35" ht="14.5" customHeight="1" x14ac:dyDescent="0.55000000000000004">
      <c r="A72" s="120" t="s">
        <v>66</v>
      </c>
      <c r="B72" s="120" t="s">
        <v>1</v>
      </c>
      <c r="C72" s="120" t="s">
        <v>163</v>
      </c>
      <c r="D72" s="120" t="s">
        <v>2</v>
      </c>
      <c r="E72" s="125" t="s">
        <v>67</v>
      </c>
      <c r="F72" s="125" t="s">
        <v>65</v>
      </c>
      <c r="G72" s="125" t="s">
        <v>86</v>
      </c>
      <c r="H72" s="125" t="s">
        <v>87</v>
      </c>
      <c r="I72" s="125" t="s">
        <v>88</v>
      </c>
      <c r="J72" s="125" t="s">
        <v>89</v>
      </c>
      <c r="K72" s="125" t="s">
        <v>90</v>
      </c>
      <c r="L72" s="125" t="s">
        <v>91</v>
      </c>
      <c r="M72" s="125" t="s">
        <v>92</v>
      </c>
      <c r="N72" s="125" t="s">
        <v>93</v>
      </c>
      <c r="O72" s="125" t="s">
        <v>94</v>
      </c>
      <c r="P72" s="125" t="s">
        <v>95</v>
      </c>
      <c r="Q72" s="125" t="s">
        <v>96</v>
      </c>
      <c r="R72" s="125" t="s">
        <v>97</v>
      </c>
      <c r="S72" s="125" t="s">
        <v>104</v>
      </c>
      <c r="T72" s="125" t="s">
        <v>98</v>
      </c>
      <c r="U72" s="125" t="s">
        <v>99</v>
      </c>
      <c r="V72" s="125" t="s">
        <v>100</v>
      </c>
      <c r="W72" s="125" t="s">
        <v>101</v>
      </c>
      <c r="X72" s="125" t="s">
        <v>102</v>
      </c>
      <c r="Y72" s="125" t="s">
        <v>143</v>
      </c>
      <c r="Z72" s="125" t="str">
        <f>Z42</f>
        <v>% DOF option selected</v>
      </c>
      <c r="AA72" s="125" t="str">
        <f t="shared" ref="AA72:AE72" si="24">AA42</f>
        <v>Source not disclosed</v>
      </c>
      <c r="AB72" s="125" t="str">
        <f t="shared" si="24"/>
        <v>All the other SOFs</v>
      </c>
      <c r="AC72" s="125" t="str">
        <f t="shared" si="24"/>
        <v>% DOF option selected</v>
      </c>
      <c r="AD72" s="125" t="str">
        <f t="shared" si="24"/>
        <v>Source not disclosed</v>
      </c>
      <c r="AE72" s="125" t="str">
        <f t="shared" si="24"/>
        <v>All the other SOFs</v>
      </c>
      <c r="AI72" s="41"/>
    </row>
    <row r="73" spans="1:35" s="2" customFormat="1" x14ac:dyDescent="0.55000000000000004">
      <c r="A73" s="122"/>
      <c r="B73" s="122"/>
      <c r="C73" s="122" t="s">
        <v>163</v>
      </c>
      <c r="D73" s="122"/>
      <c r="E73" s="126"/>
      <c r="F73" s="126"/>
      <c r="G73" s="126"/>
      <c r="H73" s="126"/>
      <c r="I73" s="126"/>
      <c r="J73" s="126"/>
      <c r="K73" s="126"/>
      <c r="L73" s="126"/>
      <c r="M73" s="126"/>
      <c r="N73" s="126"/>
      <c r="O73" s="126"/>
      <c r="P73" s="126"/>
      <c r="Q73" s="126"/>
      <c r="R73" s="126"/>
      <c r="S73" s="126"/>
      <c r="T73" s="126"/>
      <c r="U73" s="126"/>
      <c r="V73" s="126"/>
      <c r="W73" s="126"/>
      <c r="X73" s="126"/>
      <c r="Y73" s="126"/>
      <c r="Z73" s="126"/>
      <c r="AA73" s="126"/>
      <c r="AB73" s="126"/>
      <c r="AC73" s="126"/>
      <c r="AD73" s="126"/>
      <c r="AE73" s="126"/>
      <c r="AI73" s="60"/>
    </row>
    <row r="74" spans="1:35" s="2" customFormat="1" ht="14.5" customHeight="1" x14ac:dyDescent="0.55000000000000004">
      <c r="A74" s="56" t="s">
        <v>119</v>
      </c>
      <c r="B74" s="57" t="s">
        <v>239</v>
      </c>
      <c r="C74" s="123" t="s">
        <v>165</v>
      </c>
      <c r="D74" s="56" t="s">
        <v>49</v>
      </c>
      <c r="E74" s="93">
        <f>SUMIFS(SOF[Trans],SOF[RepDate],$A$2,SOF[Branch],$B74)</f>
        <v>381</v>
      </c>
      <c r="F74" s="59">
        <f>SUMIFS(SOF[Trans],SOF[RepDate],$A$2,SOF[Branch2],$D74,SOF[Type_],F$3)/$E74</f>
        <v>0.13385826771653545</v>
      </c>
      <c r="G74" s="59">
        <f>SUMIFS(SOF[Trans],SOF[RepDate],$A$2,SOF[Branch2],$D74,SOF[Type_],G$3)/$E74</f>
        <v>0.20472440944881889</v>
      </c>
      <c r="H74" s="59">
        <f>SUMIFS(SOF[Trans],SOF[RepDate],$A$2,SOF[Branch2],$D74,SOF[Type_],H$3)/$E74</f>
        <v>0.31758530183727035</v>
      </c>
      <c r="I74" s="59">
        <f>SUMIFS(SOF[Trans],SOF[RepDate],$A$2,SOF[Branch2],$D74,SOF[Type_],I$3)/$E74</f>
        <v>0</v>
      </c>
      <c r="J74" s="59">
        <f>SUMIFS(SOF[Trans],SOF[RepDate],$A$2,SOF[Branch2],$D74,SOF[Type_],J$3)/$E74</f>
        <v>0</v>
      </c>
      <c r="K74" s="59">
        <f>SUMIFS(SOF[Trans],SOF[RepDate],$A$2,SOF[Branch2],$D74,SOF[Type_],K$3)/$E74</f>
        <v>0</v>
      </c>
      <c r="L74" s="59">
        <f>SUMIFS(SOF[Trans],SOF[RepDate],$A$2,SOF[Branch2],$D74,SOF[Type_],L$3)/$E74</f>
        <v>0</v>
      </c>
      <c r="M74" s="59">
        <f>SUMIFS(SOF[Trans],SOF[RepDate],$A$2,SOF[Branch2],$D74,SOF[Type_],M$3)/$E74</f>
        <v>0.2572178477690289</v>
      </c>
      <c r="N74" s="59">
        <f>SUMIFS(SOF[Trans],SOF[RepDate],$A$2,SOF[Branch2],$D74,SOF[Type_],N$3)/$E74</f>
        <v>8.6614173228346455E-2</v>
      </c>
      <c r="O74" s="59">
        <f>SUMIFS(SOF[Trans],SOF[RepDate],$A$2,SOF[Branch2],$D74,SOF[Type_],O$3)/$E74</f>
        <v>0</v>
      </c>
      <c r="P74" s="59">
        <f>SUMIFS(SOF[Trans],SOF[RepDate],$A$2,SOF[Branch2],$D74,SOF[Type_],P$3)/$E74</f>
        <v>0</v>
      </c>
      <c r="Q74" s="59">
        <f>SUMIFS(SOF[Trans],SOF[RepDate],$A$2,SOF[Branch2],$D74,SOF[Type_],Q$3)/$E74</f>
        <v>0</v>
      </c>
      <c r="R74" s="59">
        <f>SUMIFS(SOF[Trans],SOF[RepDate],$A$2,SOF[Branch2],$D74,SOF[Type_],R$3)/$E74</f>
        <v>0</v>
      </c>
      <c r="S74" s="59">
        <f>SUMIFS(SOF[Trans],SOF[RepDate],$A$2,SOF[Branch2],$D74,SOF[Type_],S$3)/$E74</f>
        <v>0</v>
      </c>
      <c r="T74" s="59">
        <f>SUMIFS(SOF[Trans],SOF[RepDate],$A$2,SOF[Branch2],$D74,SOF[Type_],T$3)/$E74</f>
        <v>0</v>
      </c>
      <c r="U74" s="59">
        <f>SUMIFS(SOF[Trans],SOF[RepDate],$A$2,SOF[Branch2],$D74,SOF[Type_],U$3)/$E74</f>
        <v>0</v>
      </c>
      <c r="V74" s="59">
        <f>SUMIFS(SOF[Trans],SOF[RepDate],$A$2,SOF[Branch2],$D74,SOF[Type_],V$3)/$E74</f>
        <v>0</v>
      </c>
      <c r="W74" s="59">
        <f>SUMIFS(SOF[Trans],SOF[RepDate],$A$2,SOF[Branch2],$D74,SOF[Type_],W$3)/$E74</f>
        <v>0</v>
      </c>
      <c r="X74" s="59">
        <f>SUMIFS(SOF[Trans],SOF[RepDate],$A$2,SOF[Branch2],$D74,SOF[Type_],X$3)/$E74</f>
        <v>0</v>
      </c>
      <c r="Y74" s="105">
        <f>E74/$E$99</f>
        <v>5.2609776304888153E-2</v>
      </c>
      <c r="Z74" s="106">
        <f t="shared" ref="Z74:Z98" si="25">F74</f>
        <v>0.13385826771653545</v>
      </c>
      <c r="AA74" s="106">
        <f t="shared" ref="AA74:AA98" si="26">M74</f>
        <v>0.2572178477690289</v>
      </c>
      <c r="AB74" s="106">
        <f t="shared" ref="AB74:AB98" si="27">SUM(F74:X74)-Z74-AA74</f>
        <v>0.60892388451443569</v>
      </c>
      <c r="AC74" s="58">
        <f t="shared" ref="AC74:AC98" si="28">F74*E74</f>
        <v>51.000000000000007</v>
      </c>
      <c r="AD74" s="58">
        <f t="shared" ref="AD74:AD98" si="29">M74*E74</f>
        <v>98.000000000000014</v>
      </c>
      <c r="AE74" s="58">
        <f t="shared" ref="AE74:AE98" si="30">E74-AC74-AD74</f>
        <v>232</v>
      </c>
      <c r="AG74" s="124" t="s">
        <v>146</v>
      </c>
    </row>
    <row r="75" spans="1:35" x14ac:dyDescent="0.55000000000000004">
      <c r="A75" s="10" t="s">
        <v>119</v>
      </c>
      <c r="B75" s="11" t="s">
        <v>246</v>
      </c>
      <c r="C75" s="117"/>
      <c r="D75" s="10" t="s">
        <v>121</v>
      </c>
      <c r="E75" s="89">
        <f>SUMIFS(SOF[Trans],SOF[RepDate],$A$2,SOF[Branch],$B75)</f>
        <v>744</v>
      </c>
      <c r="F75" s="29">
        <f>SUMIFS(SOF[Trans],SOF[RepDate],$A$2,SOF[Branch2],$D75,SOF[Type_],F$3)/$E75</f>
        <v>0.11693548387096774</v>
      </c>
      <c r="G75" s="29">
        <f>SUMIFS(SOF[Trans],SOF[RepDate],$A$2,SOF[Branch2],$D75,SOF[Type_],G$3)/$E75</f>
        <v>8.4677419354838704E-2</v>
      </c>
      <c r="H75" s="29">
        <f>SUMIFS(SOF[Trans],SOF[RepDate],$A$2,SOF[Branch2],$D75,SOF[Type_],H$3)/$E75</f>
        <v>7.9301075268817203E-2</v>
      </c>
      <c r="I75" s="29">
        <f>SUMIFS(SOF[Trans],SOF[RepDate],$A$2,SOF[Branch2],$D75,SOF[Type_],I$3)/$E75</f>
        <v>0.20295698924731181</v>
      </c>
      <c r="J75" s="29">
        <f>SUMIFS(SOF[Trans],SOF[RepDate],$A$2,SOF[Branch2],$D75,SOF[Type_],J$3)/$E75</f>
        <v>0.18413978494623656</v>
      </c>
      <c r="K75" s="29">
        <f>SUMIFS(SOF[Trans],SOF[RepDate],$A$2,SOF[Branch2],$D75,SOF[Type_],K$3)/$E75</f>
        <v>0</v>
      </c>
      <c r="L75" s="29">
        <f>SUMIFS(SOF[Trans],SOF[RepDate],$A$2,SOF[Branch2],$D75,SOF[Type_],L$3)/$E75</f>
        <v>0</v>
      </c>
      <c r="M75" s="29">
        <f>SUMIFS(SOF[Trans],SOF[RepDate],$A$2,SOF[Branch2],$D75,SOF[Type_],M$3)/$E75</f>
        <v>4.0322580645161289E-2</v>
      </c>
      <c r="N75" s="29">
        <f>SUMIFS(SOF[Trans],SOF[RepDate],$A$2,SOF[Branch2],$D75,SOF[Type_],N$3)/$E75</f>
        <v>0.18010752688172044</v>
      </c>
      <c r="O75" s="29">
        <f>SUMIFS(SOF[Trans],SOF[RepDate],$A$2,SOF[Branch2],$D75,SOF[Type_],O$3)/$E75</f>
        <v>0</v>
      </c>
      <c r="P75" s="29">
        <f>SUMIFS(SOF[Trans],SOF[RepDate],$A$2,SOF[Branch2],$D75,SOF[Type_],P$3)/$E75</f>
        <v>0</v>
      </c>
      <c r="Q75" s="29">
        <f>SUMIFS(SOF[Trans],SOF[RepDate],$A$2,SOF[Branch2],$D75,SOF[Type_],Q$3)/$E75</f>
        <v>0</v>
      </c>
      <c r="R75" s="29">
        <f>SUMIFS(SOF[Trans],SOF[RepDate],$A$2,SOF[Branch2],$D75,SOF[Type_],R$3)/$E75</f>
        <v>0</v>
      </c>
      <c r="S75" s="29">
        <f>SUMIFS(SOF[Trans],SOF[RepDate],$A$2,SOF[Branch2],$D75,SOF[Type_],S$3)/$E75</f>
        <v>0</v>
      </c>
      <c r="T75" s="29">
        <f>SUMIFS(SOF[Trans],SOF[RepDate],$A$2,SOF[Branch2],$D75,SOF[Type_],T$3)/$E75</f>
        <v>0</v>
      </c>
      <c r="U75" s="29">
        <f>SUMIFS(SOF[Trans],SOF[RepDate],$A$2,SOF[Branch2],$D75,SOF[Type_],U$3)/$E75</f>
        <v>0.11155913978494623</v>
      </c>
      <c r="V75" s="29">
        <f>SUMIFS(SOF[Trans],SOF[RepDate],$A$2,SOF[Branch2],$D75,SOF[Type_],V$3)/$E75</f>
        <v>0</v>
      </c>
      <c r="W75" s="29">
        <f>SUMIFS(SOF[Trans],SOF[RepDate],$A$2,SOF[Branch2],$D75,SOF[Type_],W$3)/$E75</f>
        <v>0</v>
      </c>
      <c r="X75" s="29">
        <f>SUMIFS(SOF[Trans],SOF[RepDate],$A$2,SOF[Branch2],$D75,SOF[Type_],X$3)/$E75</f>
        <v>0</v>
      </c>
      <c r="Y75" s="105">
        <f t="shared" ref="Y75:Y98" si="31">E75/$E$99</f>
        <v>0.10273405136702568</v>
      </c>
      <c r="Z75" s="98">
        <f t="shared" si="25"/>
        <v>0.11693548387096774</v>
      </c>
      <c r="AA75" s="98">
        <f t="shared" si="26"/>
        <v>4.0322580645161289E-2</v>
      </c>
      <c r="AB75" s="98">
        <f t="shared" si="27"/>
        <v>0.842741935483871</v>
      </c>
      <c r="AC75" s="49">
        <f t="shared" si="28"/>
        <v>87</v>
      </c>
      <c r="AD75" s="49">
        <f t="shared" si="29"/>
        <v>30</v>
      </c>
      <c r="AE75" s="49">
        <f t="shared" si="30"/>
        <v>627</v>
      </c>
      <c r="AG75" s="124"/>
    </row>
    <row r="76" spans="1:35" x14ac:dyDescent="0.55000000000000004">
      <c r="A76" s="10" t="s">
        <v>119</v>
      </c>
      <c r="B76" s="11" t="s">
        <v>230</v>
      </c>
      <c r="C76" s="117"/>
      <c r="D76" s="10" t="s">
        <v>123</v>
      </c>
      <c r="E76" s="89">
        <f>SUMIFS(SOF[Trans],SOF[RepDate],$A$2,SOF[Branch],$B76)</f>
        <v>555</v>
      </c>
      <c r="F76" s="29">
        <f>SUMIFS(SOF[Trans],SOF[RepDate],$A$2,SOF[Branch2],$D76,SOF[Type_],F$3)/$E76</f>
        <v>0.19279279279279279</v>
      </c>
      <c r="G76" s="29">
        <f>SUMIFS(SOF[Trans],SOF[RepDate],$A$2,SOF[Branch2],$D76,SOF[Type_],G$3)/$E76</f>
        <v>0.17477477477477477</v>
      </c>
      <c r="H76" s="29">
        <f>SUMIFS(SOF[Trans],SOF[RepDate],$A$2,SOF[Branch2],$D76,SOF[Type_],H$3)/$E76</f>
        <v>5.2252252252252253E-2</v>
      </c>
      <c r="I76" s="29">
        <f>SUMIFS(SOF[Trans],SOF[RepDate],$A$2,SOF[Branch2],$D76,SOF[Type_],I$3)/$E76</f>
        <v>0</v>
      </c>
      <c r="J76" s="29">
        <f>SUMIFS(SOF[Trans],SOF[RepDate],$A$2,SOF[Branch2],$D76,SOF[Type_],J$3)/$E76</f>
        <v>0</v>
      </c>
      <c r="K76" s="29">
        <f>SUMIFS(SOF[Trans],SOF[RepDate],$A$2,SOF[Branch2],$D76,SOF[Type_],K$3)/$E76</f>
        <v>0</v>
      </c>
      <c r="L76" s="29">
        <f>SUMIFS(SOF[Trans],SOF[RepDate],$A$2,SOF[Branch2],$D76,SOF[Type_],L$3)/$E76</f>
        <v>0</v>
      </c>
      <c r="M76" s="29">
        <f>SUMIFS(SOF[Trans],SOF[RepDate],$A$2,SOF[Branch2],$D76,SOF[Type_],M$3)/$E76</f>
        <v>7.9279279279279274E-2</v>
      </c>
      <c r="N76" s="29">
        <f>SUMIFS(SOF[Trans],SOF[RepDate],$A$2,SOF[Branch2],$D76,SOF[Type_],N$3)/$E76</f>
        <v>0</v>
      </c>
      <c r="O76" s="29">
        <f>SUMIFS(SOF[Trans],SOF[RepDate],$A$2,SOF[Branch2],$D76,SOF[Type_],O$3)/$E76</f>
        <v>0</v>
      </c>
      <c r="P76" s="29">
        <f>SUMIFS(SOF[Trans],SOF[RepDate],$A$2,SOF[Branch2],$D76,SOF[Type_],P$3)/$E76</f>
        <v>0</v>
      </c>
      <c r="Q76" s="29">
        <f>SUMIFS(SOF[Trans],SOF[RepDate],$A$2,SOF[Branch2],$D76,SOF[Type_],Q$3)/$E76</f>
        <v>0</v>
      </c>
      <c r="R76" s="29">
        <f>SUMIFS(SOF[Trans],SOF[RepDate],$A$2,SOF[Branch2],$D76,SOF[Type_],R$3)/$E76</f>
        <v>0</v>
      </c>
      <c r="S76" s="29">
        <f>SUMIFS(SOF[Trans],SOF[RepDate],$A$2,SOF[Branch2],$D76,SOF[Type_],S$3)/$E76</f>
        <v>8.6486486486486491E-2</v>
      </c>
      <c r="T76" s="29">
        <f>SUMIFS(SOF[Trans],SOF[RepDate],$A$2,SOF[Branch2],$D76,SOF[Type_],T$3)/$E76</f>
        <v>0.25225225225225223</v>
      </c>
      <c r="U76" s="29">
        <f>SUMIFS(SOF[Trans],SOF[RepDate],$A$2,SOF[Branch2],$D76,SOF[Type_],U$3)/$E76</f>
        <v>0</v>
      </c>
      <c r="V76" s="29">
        <f>SUMIFS(SOF[Trans],SOF[RepDate],$A$2,SOF[Branch2],$D76,SOF[Type_],V$3)/$E76</f>
        <v>0.16216216216216217</v>
      </c>
      <c r="W76" s="29">
        <f>SUMIFS(SOF[Trans],SOF[RepDate],$A$2,SOF[Branch2],$D76,SOF[Type_],W$3)/$E76</f>
        <v>0</v>
      </c>
      <c r="X76" s="29">
        <f>SUMIFS(SOF[Trans],SOF[RepDate],$A$2,SOF[Branch2],$D76,SOF[Type_],X$3)/$E76</f>
        <v>0</v>
      </c>
      <c r="Y76" s="105">
        <f t="shared" si="31"/>
        <v>7.6636288318144161E-2</v>
      </c>
      <c r="Z76" s="98">
        <f t="shared" si="25"/>
        <v>0.19279279279279279</v>
      </c>
      <c r="AA76" s="98">
        <f t="shared" si="26"/>
        <v>7.9279279279279274E-2</v>
      </c>
      <c r="AB76" s="98">
        <f t="shared" si="27"/>
        <v>0.72792792792792793</v>
      </c>
      <c r="AC76" s="49">
        <f t="shared" si="28"/>
        <v>107</v>
      </c>
      <c r="AD76" s="49">
        <f t="shared" si="29"/>
        <v>44</v>
      </c>
      <c r="AE76" s="49">
        <f t="shared" si="30"/>
        <v>404</v>
      </c>
      <c r="AG76" s="124"/>
    </row>
    <row r="77" spans="1:35" ht="15.75" customHeight="1" x14ac:dyDescent="0.55000000000000004">
      <c r="A77" s="10" t="s">
        <v>119</v>
      </c>
      <c r="B77" s="11" t="s">
        <v>259</v>
      </c>
      <c r="C77" s="117"/>
      <c r="D77" s="10" t="s">
        <v>36</v>
      </c>
      <c r="E77" s="91">
        <f>SUMIFS(SOF[Trans],SOF[RepDate],$A$2,SOF[Branch],$B77)</f>
        <v>477</v>
      </c>
      <c r="F77" s="18">
        <f>SUMIFS(SOF[Trans],SOF[RepDate],$A$2,SOF[Branch2],$D77,SOF[Type_],F$3)/$E77</f>
        <v>0.17400419287211741</v>
      </c>
      <c r="G77" s="18">
        <f>SUMIFS(SOF[Trans],SOF[RepDate],$A$2,SOF[Branch2],$D77,SOF[Type_],G$3)/$E77</f>
        <v>4.6121593291404611E-2</v>
      </c>
      <c r="H77" s="18">
        <f>SUMIFS(SOF[Trans],SOF[RepDate],$A$2,SOF[Branch2],$D77,SOF[Type_],H$3)/$E77</f>
        <v>7.9664570230607967E-2</v>
      </c>
      <c r="I77" s="18">
        <f>SUMIFS(SOF[Trans],SOF[RepDate],$A$2,SOF[Branch2],$D77,SOF[Type_],I$3)/$E77</f>
        <v>0</v>
      </c>
      <c r="J77" s="18">
        <f>SUMIFS(SOF[Trans],SOF[RepDate],$A$2,SOF[Branch2],$D77,SOF[Type_],J$3)/$E77</f>
        <v>0.23270440251572327</v>
      </c>
      <c r="K77" s="18">
        <f>SUMIFS(SOF[Trans],SOF[RepDate],$A$2,SOF[Branch2],$D77,SOF[Type_],K$3)/$E77</f>
        <v>0</v>
      </c>
      <c r="L77" s="18">
        <f>SUMIFS(SOF[Trans],SOF[RepDate],$A$2,SOF[Branch2],$D77,SOF[Type_],L$3)/$E77</f>
        <v>0.24109014675052412</v>
      </c>
      <c r="M77" s="18">
        <f>SUMIFS(SOF[Trans],SOF[RepDate],$A$2,SOF[Branch2],$D77,SOF[Type_],M$3)/$E77</f>
        <v>0.10272536687631027</v>
      </c>
      <c r="N77" s="18">
        <f>SUMIFS(SOF[Trans],SOF[RepDate],$A$2,SOF[Branch2],$D77,SOF[Type_],N$3)/$E77</f>
        <v>1.8867924528301886E-2</v>
      </c>
      <c r="O77" s="18">
        <f>SUMIFS(SOF[Trans],SOF[RepDate],$A$2,SOF[Branch2],$D77,SOF[Type_],O$3)/$E77</f>
        <v>0</v>
      </c>
      <c r="P77" s="18">
        <f>SUMIFS(SOF[Trans],SOF[RepDate],$A$2,SOF[Branch2],$D77,SOF[Type_],P$3)/$E77</f>
        <v>0.10482180293501048</v>
      </c>
      <c r="Q77" s="18">
        <f>SUMIFS(SOF[Trans],SOF[RepDate],$A$2,SOF[Branch2],$D77,SOF[Type_],Q$3)/$E77</f>
        <v>0</v>
      </c>
      <c r="R77" s="18">
        <f>SUMIFS(SOF[Trans],SOF[RepDate],$A$2,SOF[Branch2],$D77,SOF[Type_],R$3)/$E77</f>
        <v>0</v>
      </c>
      <c r="S77" s="18">
        <f>SUMIFS(SOF[Trans],SOF[RepDate],$A$2,SOF[Branch2],$D77,SOF[Type_],S$3)/$E77</f>
        <v>0</v>
      </c>
      <c r="T77" s="18">
        <f>SUMIFS(SOF[Trans],SOF[RepDate],$A$2,SOF[Branch2],$D77,SOF[Type_],T$3)/$E77</f>
        <v>0</v>
      </c>
      <c r="U77" s="18">
        <f>SUMIFS(SOF[Trans],SOF[RepDate],$A$2,SOF[Branch2],$D77,SOF[Type_],U$3)/$E77</f>
        <v>0</v>
      </c>
      <c r="V77" s="18">
        <f>SUMIFS(SOF[Trans],SOF[RepDate],$A$2,SOF[Branch2],$D77,SOF[Type_],V$3)/$E77</f>
        <v>0</v>
      </c>
      <c r="W77" s="18">
        <f>SUMIFS(SOF[Trans],SOF[RepDate],$A$2,SOF[Branch2],$D77,SOF[Type_],W$3)/$E77</f>
        <v>0</v>
      </c>
      <c r="X77" s="18">
        <f>SUMIFS(SOF[Trans],SOF[RepDate],$A$2,SOF[Branch2],$D77,SOF[Type_],X$3)/$E77</f>
        <v>0</v>
      </c>
      <c r="Y77" s="105">
        <f t="shared" si="31"/>
        <v>6.586578293289147E-2</v>
      </c>
      <c r="Z77" s="98">
        <f t="shared" si="25"/>
        <v>0.17400419287211741</v>
      </c>
      <c r="AA77" s="98">
        <f t="shared" si="26"/>
        <v>0.10272536687631027</v>
      </c>
      <c r="AB77" s="98">
        <f t="shared" si="27"/>
        <v>0.72327044025157228</v>
      </c>
      <c r="AC77" s="49">
        <f t="shared" si="28"/>
        <v>83</v>
      </c>
      <c r="AD77" s="49">
        <f t="shared" si="29"/>
        <v>49</v>
      </c>
      <c r="AE77" s="49">
        <f t="shared" si="30"/>
        <v>345</v>
      </c>
      <c r="AG77" s="124"/>
    </row>
    <row r="78" spans="1:35" x14ac:dyDescent="0.55000000000000004">
      <c r="A78" s="10" t="s">
        <v>119</v>
      </c>
      <c r="B78" s="11" t="s">
        <v>232</v>
      </c>
      <c r="C78" s="117"/>
      <c r="D78" s="10" t="s">
        <v>51</v>
      </c>
      <c r="E78" s="91">
        <f>SUMIFS(SOF[Trans],SOF[RepDate],$A$2,SOF[Branch],$B78)</f>
        <v>142</v>
      </c>
      <c r="F78" s="18">
        <f>SUMIFS(SOF[Trans],SOF[RepDate],$A$2,SOF[Branch2],$D78,SOF[Type_],F$3)/$E78</f>
        <v>0.3380281690140845</v>
      </c>
      <c r="G78" s="18">
        <f>SUMIFS(SOF[Trans],SOF[RepDate],$A$2,SOF[Branch2],$D78,SOF[Type_],G$3)/$E78</f>
        <v>0.27464788732394368</v>
      </c>
      <c r="H78" s="18">
        <f>SUMIFS(SOF[Trans],SOF[RepDate],$A$2,SOF[Branch2],$D78,SOF[Type_],H$3)/$E78</f>
        <v>1.4084507042253521E-2</v>
      </c>
      <c r="I78" s="18">
        <f>SUMIFS(SOF[Trans],SOF[RepDate],$A$2,SOF[Branch2],$D78,SOF[Type_],I$3)/$E78</f>
        <v>0</v>
      </c>
      <c r="J78" s="18">
        <f>SUMIFS(SOF[Trans],SOF[RepDate],$A$2,SOF[Branch2],$D78,SOF[Type_],J$3)/$E78</f>
        <v>0</v>
      </c>
      <c r="K78" s="18">
        <f>SUMIFS(SOF[Trans],SOF[RepDate],$A$2,SOF[Branch2],$D78,SOF[Type_],K$3)/$E78</f>
        <v>0</v>
      </c>
      <c r="L78" s="18">
        <f>SUMIFS(SOF[Trans],SOF[RepDate],$A$2,SOF[Branch2],$D78,SOF[Type_],L$3)/$E78</f>
        <v>0</v>
      </c>
      <c r="M78" s="18">
        <f>SUMIFS(SOF[Trans],SOF[RepDate],$A$2,SOF[Branch2],$D78,SOF[Type_],M$3)/$E78</f>
        <v>0.37323943661971831</v>
      </c>
      <c r="N78" s="18">
        <f>SUMIFS(SOF[Trans],SOF[RepDate],$A$2,SOF[Branch2],$D78,SOF[Type_],N$3)/$E78</f>
        <v>0</v>
      </c>
      <c r="O78" s="18">
        <f>SUMIFS(SOF[Trans],SOF[RepDate],$A$2,SOF[Branch2],$D78,SOF[Type_],O$3)/$E78</f>
        <v>0</v>
      </c>
      <c r="P78" s="18">
        <f>SUMIFS(SOF[Trans],SOF[RepDate],$A$2,SOF[Branch2],$D78,SOF[Type_],P$3)/$E78</f>
        <v>0</v>
      </c>
      <c r="Q78" s="18">
        <f>SUMIFS(SOF[Trans],SOF[RepDate],$A$2,SOF[Branch2],$D78,SOF[Type_],Q$3)/$E78</f>
        <v>0</v>
      </c>
      <c r="R78" s="18">
        <f>SUMIFS(SOF[Trans],SOF[RepDate],$A$2,SOF[Branch2],$D78,SOF[Type_],R$3)/$E78</f>
        <v>0</v>
      </c>
      <c r="S78" s="18">
        <f>SUMIFS(SOF[Trans],SOF[RepDate],$A$2,SOF[Branch2],$D78,SOF[Type_],S$3)/$E78</f>
        <v>0</v>
      </c>
      <c r="T78" s="18">
        <f>SUMIFS(SOF[Trans],SOF[RepDate],$A$2,SOF[Branch2],$D78,SOF[Type_],T$3)/$E78</f>
        <v>0</v>
      </c>
      <c r="U78" s="18">
        <f>SUMIFS(SOF[Trans],SOF[RepDate],$A$2,SOF[Branch2],$D78,SOF[Type_],U$3)/$E78</f>
        <v>0</v>
      </c>
      <c r="V78" s="18">
        <f>SUMIFS(SOF[Trans],SOF[RepDate],$A$2,SOF[Branch2],$D78,SOF[Type_],V$3)/$E78</f>
        <v>0</v>
      </c>
      <c r="W78" s="18">
        <f>SUMIFS(SOF[Trans],SOF[RepDate],$A$2,SOF[Branch2],$D78,SOF[Type_],W$3)/$E78</f>
        <v>0</v>
      </c>
      <c r="X78" s="18">
        <f>SUMIFS(SOF[Trans],SOF[RepDate],$A$2,SOF[Branch2],$D78,SOF[Type_],X$3)/$E78</f>
        <v>0</v>
      </c>
      <c r="Y78" s="105">
        <f t="shared" si="31"/>
        <v>1.9607843137254902E-2</v>
      </c>
      <c r="Z78" s="98">
        <f t="shared" si="25"/>
        <v>0.3380281690140845</v>
      </c>
      <c r="AA78" s="98">
        <f t="shared" si="26"/>
        <v>0.37323943661971831</v>
      </c>
      <c r="AB78" s="98">
        <f t="shared" si="27"/>
        <v>0.28873239436619719</v>
      </c>
      <c r="AC78" s="49">
        <f t="shared" si="28"/>
        <v>48</v>
      </c>
      <c r="AD78" s="49">
        <f t="shared" si="29"/>
        <v>53</v>
      </c>
      <c r="AE78" s="49">
        <f t="shared" si="30"/>
        <v>41</v>
      </c>
      <c r="AG78" s="124"/>
    </row>
    <row r="79" spans="1:35" s="2" customFormat="1" x14ac:dyDescent="0.55000000000000004">
      <c r="A79" s="10" t="s">
        <v>119</v>
      </c>
      <c r="B79" s="11" t="s">
        <v>262</v>
      </c>
      <c r="C79" s="117"/>
      <c r="D79" s="10" t="s">
        <v>45</v>
      </c>
      <c r="E79" s="89">
        <f>SUMIFS(SOF[Trans],SOF[RepDate],$A$2,SOF[Branch],$B79)</f>
        <v>290</v>
      </c>
      <c r="F79" s="29">
        <f>SUMIFS(SOF[Trans],SOF[RepDate],$A$2,SOF[Branch2],$D79,SOF[Type_],F$3)/$E79</f>
        <v>0.1103448275862069</v>
      </c>
      <c r="G79" s="29">
        <f>SUMIFS(SOF[Trans],SOF[RepDate],$A$2,SOF[Branch2],$D79,SOF[Type_],G$3)/$E79</f>
        <v>0</v>
      </c>
      <c r="H79" s="29">
        <f>SUMIFS(SOF[Trans],SOF[RepDate],$A$2,SOF[Branch2],$D79,SOF[Type_],H$3)/$E79</f>
        <v>0.2103448275862069</v>
      </c>
      <c r="I79" s="29">
        <f>SUMIFS(SOF[Trans],SOF[RepDate],$A$2,SOF[Branch2],$D79,SOF[Type_],I$3)/$E79</f>
        <v>0</v>
      </c>
      <c r="J79" s="29">
        <f>SUMIFS(SOF[Trans],SOF[RepDate],$A$2,SOF[Branch2],$D79,SOF[Type_],J$3)/$E79</f>
        <v>3.4482758620689655E-3</v>
      </c>
      <c r="K79" s="29">
        <f>SUMIFS(SOF[Trans],SOF[RepDate],$A$2,SOF[Branch2],$D79,SOF[Type_],K$3)/$E79</f>
        <v>0</v>
      </c>
      <c r="L79" s="29">
        <f>SUMIFS(SOF[Trans],SOF[RepDate],$A$2,SOF[Branch2],$D79,SOF[Type_],L$3)/$E79</f>
        <v>0</v>
      </c>
      <c r="M79" s="29">
        <f>SUMIFS(SOF[Trans],SOF[RepDate],$A$2,SOF[Branch2],$D79,SOF[Type_],M$3)/$E79</f>
        <v>8.2758620689655171E-2</v>
      </c>
      <c r="N79" s="29">
        <f>SUMIFS(SOF[Trans],SOF[RepDate],$A$2,SOF[Branch2],$D79,SOF[Type_],N$3)/$E79</f>
        <v>0.23448275862068965</v>
      </c>
      <c r="O79" s="29">
        <f>SUMIFS(SOF[Trans],SOF[RepDate],$A$2,SOF[Branch2],$D79,SOF[Type_],O$3)/$E79</f>
        <v>0</v>
      </c>
      <c r="P79" s="29">
        <f>SUMIFS(SOF[Trans],SOF[RepDate],$A$2,SOF[Branch2],$D79,SOF[Type_],P$3)/$E79</f>
        <v>0</v>
      </c>
      <c r="Q79" s="29">
        <f>SUMIFS(SOF[Trans],SOF[RepDate],$A$2,SOF[Branch2],$D79,SOF[Type_],Q$3)/$E79</f>
        <v>0</v>
      </c>
      <c r="R79" s="29">
        <f>SUMIFS(SOF[Trans],SOF[RepDate],$A$2,SOF[Branch2],$D79,SOF[Type_],R$3)/$E79</f>
        <v>0</v>
      </c>
      <c r="S79" s="29">
        <f>SUMIFS(SOF[Trans],SOF[RepDate],$A$2,SOF[Branch2],$D79,SOF[Type_],S$3)/$E79</f>
        <v>0</v>
      </c>
      <c r="T79" s="29">
        <f>SUMIFS(SOF[Trans],SOF[RepDate],$A$2,SOF[Branch2],$D79,SOF[Type_],T$3)/$E79</f>
        <v>0</v>
      </c>
      <c r="U79" s="29">
        <f>SUMIFS(SOF[Trans],SOF[RepDate],$A$2,SOF[Branch2],$D79,SOF[Type_],U$3)/$E79</f>
        <v>0</v>
      </c>
      <c r="V79" s="29">
        <f>SUMIFS(SOF[Trans],SOF[RepDate],$A$2,SOF[Branch2],$D79,SOF[Type_],V$3)/$E79</f>
        <v>0</v>
      </c>
      <c r="W79" s="29">
        <f>SUMIFS(SOF[Trans],SOF[RepDate],$A$2,SOF[Branch2],$D79,SOF[Type_],W$3)/$E79</f>
        <v>0</v>
      </c>
      <c r="X79" s="29">
        <f>SUMIFS(SOF[Trans],SOF[RepDate],$A$2,SOF[Branch2],$D79,SOF[Type_],X$3)/$E79</f>
        <v>0.35862068965517241</v>
      </c>
      <c r="Y79" s="105">
        <f t="shared" si="31"/>
        <v>4.004418668876001E-2</v>
      </c>
      <c r="Z79" s="98">
        <f t="shared" si="25"/>
        <v>0.1103448275862069</v>
      </c>
      <c r="AA79" s="98">
        <f t="shared" si="26"/>
        <v>8.2758620689655171E-2</v>
      </c>
      <c r="AB79" s="98">
        <f t="shared" si="27"/>
        <v>0.80689655172413799</v>
      </c>
      <c r="AC79" s="49">
        <f t="shared" si="28"/>
        <v>32</v>
      </c>
      <c r="AD79" s="49">
        <f t="shared" si="29"/>
        <v>24</v>
      </c>
      <c r="AE79" s="49">
        <f t="shared" si="30"/>
        <v>234</v>
      </c>
      <c r="AG79" s="124"/>
    </row>
    <row r="80" spans="1:35" x14ac:dyDescent="0.55000000000000004">
      <c r="A80" s="10" t="s">
        <v>119</v>
      </c>
      <c r="B80" s="11" t="s">
        <v>242</v>
      </c>
      <c r="C80" s="117"/>
      <c r="D80" s="10" t="s">
        <v>122</v>
      </c>
      <c r="E80" s="89">
        <f>SUMIFS(SOF[Trans],SOF[RepDate],$A$2,SOF[Branch],$B80)</f>
        <v>300</v>
      </c>
      <c r="F80" s="29">
        <f>SUMIFS(SOF[Trans],SOF[RepDate],$A$2,SOF[Branch2],$D80,SOF[Type_],F$3)/$E80</f>
        <v>0.13666666666666666</v>
      </c>
      <c r="G80" s="29">
        <f>SUMIFS(SOF[Trans],SOF[RepDate],$A$2,SOF[Branch2],$D80,SOF[Type_],G$3)/$E80</f>
        <v>0.34666666666666668</v>
      </c>
      <c r="H80" s="29">
        <f>SUMIFS(SOF[Trans],SOF[RepDate],$A$2,SOF[Branch2],$D80,SOF[Type_],H$3)/$E80</f>
        <v>2.3333333333333334E-2</v>
      </c>
      <c r="I80" s="29">
        <f>SUMIFS(SOF[Trans],SOF[RepDate],$A$2,SOF[Branch2],$D80,SOF[Type_],I$3)/$E80</f>
        <v>0</v>
      </c>
      <c r="J80" s="29">
        <f>SUMIFS(SOF[Trans],SOF[RepDate],$A$2,SOF[Branch2],$D80,SOF[Type_],J$3)/$E80</f>
        <v>0</v>
      </c>
      <c r="K80" s="29">
        <f>SUMIFS(SOF[Trans],SOF[RepDate],$A$2,SOF[Branch2],$D80,SOF[Type_],K$3)/$E80</f>
        <v>0</v>
      </c>
      <c r="L80" s="29">
        <f>SUMIFS(SOF[Trans],SOF[RepDate],$A$2,SOF[Branch2],$D80,SOF[Type_],L$3)/$E80</f>
        <v>0</v>
      </c>
      <c r="M80" s="29">
        <f>SUMIFS(SOF[Trans],SOF[RepDate],$A$2,SOF[Branch2],$D80,SOF[Type_],M$3)/$E80</f>
        <v>0.49</v>
      </c>
      <c r="N80" s="29">
        <f>SUMIFS(SOF[Trans],SOF[RepDate],$A$2,SOF[Branch2],$D80,SOF[Type_],N$3)/$E80</f>
        <v>3.3333333333333335E-3</v>
      </c>
      <c r="O80" s="29">
        <f>SUMIFS(SOF[Trans],SOF[RepDate],$A$2,SOF[Branch2],$D80,SOF[Type_],O$3)/$E80</f>
        <v>0</v>
      </c>
      <c r="P80" s="29">
        <f>SUMIFS(SOF[Trans],SOF[RepDate],$A$2,SOF[Branch2],$D80,SOF[Type_],P$3)/$E80</f>
        <v>0</v>
      </c>
      <c r="Q80" s="29">
        <f>SUMIFS(SOF[Trans],SOF[RepDate],$A$2,SOF[Branch2],$D80,SOF[Type_],Q$3)/$E80</f>
        <v>0</v>
      </c>
      <c r="R80" s="29">
        <f>SUMIFS(SOF[Trans],SOF[RepDate],$A$2,SOF[Branch2],$D80,SOF[Type_],R$3)/$E80</f>
        <v>0</v>
      </c>
      <c r="S80" s="29">
        <f>SUMIFS(SOF[Trans],SOF[RepDate],$A$2,SOF[Branch2],$D80,SOF[Type_],S$3)/$E80</f>
        <v>0</v>
      </c>
      <c r="T80" s="29">
        <f>SUMIFS(SOF[Trans],SOF[RepDate],$A$2,SOF[Branch2],$D80,SOF[Type_],T$3)/$E80</f>
        <v>0</v>
      </c>
      <c r="U80" s="29">
        <f>SUMIFS(SOF[Trans],SOF[RepDate],$A$2,SOF[Branch2],$D80,SOF[Type_],U$3)/$E80</f>
        <v>0</v>
      </c>
      <c r="V80" s="29">
        <f>SUMIFS(SOF[Trans],SOF[RepDate],$A$2,SOF[Branch2],$D80,SOF[Type_],V$3)/$E80</f>
        <v>0</v>
      </c>
      <c r="W80" s="29">
        <f>SUMIFS(SOF[Trans],SOF[RepDate],$A$2,SOF[Branch2],$D80,SOF[Type_],W$3)/$E80</f>
        <v>0</v>
      </c>
      <c r="X80" s="29">
        <f>SUMIFS(SOF[Trans],SOF[RepDate],$A$2,SOF[Branch2],$D80,SOF[Type_],X$3)/$E80</f>
        <v>0</v>
      </c>
      <c r="Y80" s="105">
        <f t="shared" si="31"/>
        <v>4.1425020712510356E-2</v>
      </c>
      <c r="Z80" s="98">
        <f t="shared" si="25"/>
        <v>0.13666666666666666</v>
      </c>
      <c r="AA80" s="98">
        <f t="shared" si="26"/>
        <v>0.49</v>
      </c>
      <c r="AB80" s="98">
        <f t="shared" si="27"/>
        <v>0.37333333333333329</v>
      </c>
      <c r="AC80" s="49">
        <f t="shared" si="28"/>
        <v>41</v>
      </c>
      <c r="AD80" s="49">
        <f t="shared" si="29"/>
        <v>147</v>
      </c>
      <c r="AE80" s="49">
        <f t="shared" si="30"/>
        <v>112</v>
      </c>
      <c r="AG80" s="124"/>
    </row>
    <row r="81" spans="1:33" x14ac:dyDescent="0.55000000000000004">
      <c r="A81" s="10" t="s">
        <v>119</v>
      </c>
      <c r="B81" s="11" t="s">
        <v>247</v>
      </c>
      <c r="C81" s="117"/>
      <c r="D81" s="10" t="s">
        <v>19</v>
      </c>
      <c r="E81" s="91">
        <f>SUMIFS(SOF[Trans],SOF[RepDate],$A$2,SOF[Branch],$B81)</f>
        <v>496</v>
      </c>
      <c r="F81" s="18">
        <f>SUMIFS(SOF[Trans],SOF[RepDate],$A$2,SOF[Branch2],$D81,SOF[Type_],F$3)/$E81</f>
        <v>3.2258064516129031E-2</v>
      </c>
      <c r="G81" s="18">
        <f>SUMIFS(SOF[Trans],SOF[RepDate],$A$2,SOF[Branch2],$D81,SOF[Type_],G$3)/$E81</f>
        <v>0.22782258064516128</v>
      </c>
      <c r="H81" s="18">
        <f>SUMIFS(SOF[Trans],SOF[RepDate],$A$2,SOF[Branch2],$D81,SOF[Type_],H$3)/$E81</f>
        <v>0.13709677419354838</v>
      </c>
      <c r="I81" s="18">
        <f>SUMIFS(SOF[Trans],SOF[RepDate],$A$2,SOF[Branch2],$D81,SOF[Type_],I$3)/$E81</f>
        <v>0</v>
      </c>
      <c r="J81" s="18">
        <f>SUMIFS(SOF[Trans],SOF[RepDate],$A$2,SOF[Branch2],$D81,SOF[Type_],J$3)/$E81</f>
        <v>0.32056451612903225</v>
      </c>
      <c r="K81" s="18">
        <f>SUMIFS(SOF[Trans],SOF[RepDate],$A$2,SOF[Branch2],$D81,SOF[Type_],K$3)/$E81</f>
        <v>0</v>
      </c>
      <c r="L81" s="18">
        <f>SUMIFS(SOF[Trans],SOF[RepDate],$A$2,SOF[Branch2],$D81,SOF[Type_],L$3)/$E81</f>
        <v>0</v>
      </c>
      <c r="M81" s="18">
        <f>SUMIFS(SOF[Trans],SOF[RepDate],$A$2,SOF[Branch2],$D81,SOF[Type_],M$3)/$E81</f>
        <v>5.040322580645161E-2</v>
      </c>
      <c r="N81" s="18">
        <f>SUMIFS(SOF[Trans],SOF[RepDate],$A$2,SOF[Branch2],$D81,SOF[Type_],N$3)/$E81</f>
        <v>0.23185483870967741</v>
      </c>
      <c r="O81" s="18">
        <f>SUMIFS(SOF[Trans],SOF[RepDate],$A$2,SOF[Branch2],$D81,SOF[Type_],O$3)/$E81</f>
        <v>0</v>
      </c>
      <c r="P81" s="18">
        <f>SUMIFS(SOF[Trans],SOF[RepDate],$A$2,SOF[Branch2],$D81,SOF[Type_],P$3)/$E81</f>
        <v>0</v>
      </c>
      <c r="Q81" s="18">
        <f>SUMIFS(SOF[Trans],SOF[RepDate],$A$2,SOF[Branch2],$D81,SOF[Type_],Q$3)/$E81</f>
        <v>0</v>
      </c>
      <c r="R81" s="18">
        <f>SUMIFS(SOF[Trans],SOF[RepDate],$A$2,SOF[Branch2],$D81,SOF[Type_],R$3)/$E81</f>
        <v>0</v>
      </c>
      <c r="S81" s="18">
        <f>SUMIFS(SOF[Trans],SOF[RepDate],$A$2,SOF[Branch2],$D81,SOF[Type_],S$3)/$E81</f>
        <v>0</v>
      </c>
      <c r="T81" s="18">
        <f>SUMIFS(SOF[Trans],SOF[RepDate],$A$2,SOF[Branch2],$D81,SOF[Type_],T$3)/$E81</f>
        <v>0</v>
      </c>
      <c r="U81" s="18">
        <f>SUMIFS(SOF[Trans],SOF[RepDate],$A$2,SOF[Branch2],$D81,SOF[Type_],U$3)/$E81</f>
        <v>0</v>
      </c>
      <c r="V81" s="18">
        <f>SUMIFS(SOF[Trans],SOF[RepDate],$A$2,SOF[Branch2],$D81,SOF[Type_],V$3)/$E81</f>
        <v>0</v>
      </c>
      <c r="W81" s="18">
        <f>SUMIFS(SOF[Trans],SOF[RepDate],$A$2,SOF[Branch2],$D81,SOF[Type_],W$3)/$E81</f>
        <v>0</v>
      </c>
      <c r="X81" s="18">
        <f>SUMIFS(SOF[Trans],SOF[RepDate],$A$2,SOF[Branch2],$D81,SOF[Type_],X$3)/$E81</f>
        <v>0</v>
      </c>
      <c r="Y81" s="105">
        <f t="shared" si="31"/>
        <v>6.8489367578017116E-2</v>
      </c>
      <c r="Z81" s="98">
        <f t="shared" si="25"/>
        <v>3.2258064516129031E-2</v>
      </c>
      <c r="AA81" s="98">
        <f t="shared" si="26"/>
        <v>5.040322580645161E-2</v>
      </c>
      <c r="AB81" s="98">
        <f t="shared" si="27"/>
        <v>0.91733870967741937</v>
      </c>
      <c r="AC81" s="49">
        <f t="shared" si="28"/>
        <v>16</v>
      </c>
      <c r="AD81" s="49">
        <f t="shared" si="29"/>
        <v>25</v>
      </c>
      <c r="AE81" s="49">
        <f t="shared" si="30"/>
        <v>455</v>
      </c>
      <c r="AG81" s="124"/>
    </row>
    <row r="82" spans="1:33" s="2" customFormat="1" x14ac:dyDescent="0.55000000000000004">
      <c r="A82" s="10" t="s">
        <v>119</v>
      </c>
      <c r="B82" s="11" t="s">
        <v>250</v>
      </c>
      <c r="C82" s="117"/>
      <c r="D82" s="10" t="s">
        <v>43</v>
      </c>
      <c r="E82" s="91">
        <f>SUMIFS(SOF[Trans],SOF[RepDate],$A$2,SOF[Branch],$B82)</f>
        <v>775</v>
      </c>
      <c r="F82" s="18">
        <f>SUMIFS(SOF[Trans],SOF[RepDate],$A$2,SOF[Branch2],$D82,SOF[Type_],F$3)/$E82</f>
        <v>0.12387096774193548</v>
      </c>
      <c r="G82" s="18">
        <f>SUMIFS(SOF[Trans],SOF[RepDate],$A$2,SOF[Branch2],$D82,SOF[Type_],G$3)/$E82</f>
        <v>6.3225806451612909E-2</v>
      </c>
      <c r="H82" s="18">
        <f>SUMIFS(SOF[Trans],SOF[RepDate],$A$2,SOF[Branch2],$D82,SOF[Type_],H$3)/$E82</f>
        <v>0.13161290322580646</v>
      </c>
      <c r="I82" s="18">
        <f>SUMIFS(SOF[Trans],SOF[RepDate],$A$2,SOF[Branch2],$D82,SOF[Type_],I$3)/$E82</f>
        <v>0</v>
      </c>
      <c r="J82" s="18">
        <f>SUMIFS(SOF[Trans],SOF[RepDate],$A$2,SOF[Branch2],$D82,SOF[Type_],J$3)/$E82</f>
        <v>2.0645161290322581E-2</v>
      </c>
      <c r="K82" s="18">
        <f>SUMIFS(SOF[Trans],SOF[RepDate],$A$2,SOF[Branch2],$D82,SOF[Type_],K$3)/$E82</f>
        <v>0.11612903225806452</v>
      </c>
      <c r="L82" s="18">
        <f>SUMIFS(SOF[Trans],SOF[RepDate],$A$2,SOF[Branch2],$D82,SOF[Type_],L$3)/$E82</f>
        <v>0</v>
      </c>
      <c r="M82" s="18">
        <f>SUMIFS(SOF[Trans],SOF[RepDate],$A$2,SOF[Branch2],$D82,SOF[Type_],M$3)/$E82</f>
        <v>0.19483870967741934</v>
      </c>
      <c r="N82" s="18">
        <f>SUMIFS(SOF[Trans],SOF[RepDate],$A$2,SOF[Branch2],$D82,SOF[Type_],N$3)/$E82</f>
        <v>0.17548387096774193</v>
      </c>
      <c r="O82" s="18">
        <f>SUMIFS(SOF[Trans],SOF[RepDate],$A$2,SOF[Branch2],$D82,SOF[Type_],O$3)/$E82</f>
        <v>8.7741935483870964E-2</v>
      </c>
      <c r="P82" s="18">
        <f>SUMIFS(SOF[Trans],SOF[RepDate],$A$2,SOF[Branch2],$D82,SOF[Type_],P$3)/$E82</f>
        <v>0</v>
      </c>
      <c r="Q82" s="18">
        <f>SUMIFS(SOF[Trans],SOF[RepDate],$A$2,SOF[Branch2],$D82,SOF[Type_],Q$3)/$E82</f>
        <v>0</v>
      </c>
      <c r="R82" s="18">
        <f>SUMIFS(SOF[Trans],SOF[RepDate],$A$2,SOF[Branch2],$D82,SOF[Type_],R$3)/$E82</f>
        <v>0</v>
      </c>
      <c r="S82" s="18">
        <f>SUMIFS(SOF[Trans],SOF[RepDate],$A$2,SOF[Branch2],$D82,SOF[Type_],S$3)/$E82</f>
        <v>0</v>
      </c>
      <c r="T82" s="18">
        <f>SUMIFS(SOF[Trans],SOF[RepDate],$A$2,SOF[Branch2],$D82,SOF[Type_],T$3)/$E82</f>
        <v>0</v>
      </c>
      <c r="U82" s="18">
        <f>SUMIFS(SOF[Trans],SOF[RepDate],$A$2,SOF[Branch2],$D82,SOF[Type_],U$3)/$E82</f>
        <v>0</v>
      </c>
      <c r="V82" s="18">
        <f>SUMIFS(SOF[Trans],SOF[RepDate],$A$2,SOF[Branch2],$D82,SOF[Type_],V$3)/$E82</f>
        <v>0</v>
      </c>
      <c r="W82" s="18">
        <f>SUMIFS(SOF[Trans],SOF[RepDate],$A$2,SOF[Branch2],$D82,SOF[Type_],W$3)/$E82</f>
        <v>8.6451612903225811E-2</v>
      </c>
      <c r="X82" s="18">
        <f>SUMIFS(SOF[Trans],SOF[RepDate],$A$2,SOF[Branch2],$D82,SOF[Type_],X$3)/$E82</f>
        <v>0</v>
      </c>
      <c r="Y82" s="105">
        <f t="shared" si="31"/>
        <v>0.10701463684065175</v>
      </c>
      <c r="Z82" s="98">
        <f t="shared" si="25"/>
        <v>0.12387096774193548</v>
      </c>
      <c r="AA82" s="98">
        <f t="shared" si="26"/>
        <v>0.19483870967741934</v>
      </c>
      <c r="AB82" s="98">
        <f t="shared" si="27"/>
        <v>0.68129032258064537</v>
      </c>
      <c r="AC82" s="49">
        <f t="shared" si="28"/>
        <v>96</v>
      </c>
      <c r="AD82" s="49">
        <f t="shared" si="29"/>
        <v>151</v>
      </c>
      <c r="AE82" s="49">
        <f t="shared" si="30"/>
        <v>528</v>
      </c>
      <c r="AG82" s="124"/>
    </row>
    <row r="83" spans="1:33" x14ac:dyDescent="0.55000000000000004">
      <c r="A83" s="10" t="s">
        <v>119</v>
      </c>
      <c r="B83" s="11" t="s">
        <v>253</v>
      </c>
      <c r="C83" s="118"/>
      <c r="D83" s="10" t="s">
        <v>38</v>
      </c>
      <c r="E83" s="91">
        <f>SUMIFS(SOF[Trans],SOF[RepDate],$A$2,SOF[Branch],$B83)</f>
        <v>100</v>
      </c>
      <c r="F83" s="18">
        <f>SUMIFS(SOF[Trans],SOF[RepDate],$A$2,SOF[Branch2],$D83,SOF[Type_],F$3)/$E83</f>
        <v>1</v>
      </c>
      <c r="G83" s="18">
        <f>SUMIFS(SOF[Trans],SOF[RepDate],$A$2,SOF[Branch2],$D83,SOF[Type_],G$3)/$E83</f>
        <v>0</v>
      </c>
      <c r="H83" s="18">
        <f>SUMIFS(SOF[Trans],SOF[RepDate],$A$2,SOF[Branch2],$D83,SOF[Type_],H$3)/$E83</f>
        <v>0</v>
      </c>
      <c r="I83" s="18">
        <f>SUMIFS(SOF[Trans],SOF[RepDate],$A$2,SOF[Branch2],$D83,SOF[Type_],I$3)/$E83</f>
        <v>0</v>
      </c>
      <c r="J83" s="18">
        <f>SUMIFS(SOF[Trans],SOF[RepDate],$A$2,SOF[Branch2],$D83,SOF[Type_],J$3)/$E83</f>
        <v>0</v>
      </c>
      <c r="K83" s="18">
        <f>SUMIFS(SOF[Trans],SOF[RepDate],$A$2,SOF[Branch2],$D83,SOF[Type_],K$3)/$E83</f>
        <v>0</v>
      </c>
      <c r="L83" s="18">
        <f>SUMIFS(SOF[Trans],SOF[RepDate],$A$2,SOF[Branch2],$D83,SOF[Type_],L$3)/$E83</f>
        <v>0</v>
      </c>
      <c r="M83" s="18">
        <f>SUMIFS(SOF[Trans],SOF[RepDate],$A$2,SOF[Branch2],$D83,SOF[Type_],M$3)/$E83</f>
        <v>0</v>
      </c>
      <c r="N83" s="18">
        <f>SUMIFS(SOF[Trans],SOF[RepDate],$A$2,SOF[Branch2],$D83,SOF[Type_],N$3)/$E83</f>
        <v>0</v>
      </c>
      <c r="O83" s="18">
        <f>SUMIFS(SOF[Trans],SOF[RepDate],$A$2,SOF[Branch2],$D83,SOF[Type_],O$3)/$E83</f>
        <v>0</v>
      </c>
      <c r="P83" s="18">
        <f>SUMIFS(SOF[Trans],SOF[RepDate],$A$2,SOF[Branch2],$D83,SOF[Type_],P$3)/$E83</f>
        <v>0</v>
      </c>
      <c r="Q83" s="18">
        <f>SUMIFS(SOF[Trans],SOF[RepDate],$A$2,SOF[Branch2],$D83,SOF[Type_],Q$3)/$E83</f>
        <v>0</v>
      </c>
      <c r="R83" s="18">
        <f>SUMIFS(SOF[Trans],SOF[RepDate],$A$2,SOF[Branch2],$D83,SOF[Type_],R$3)/$E83</f>
        <v>0</v>
      </c>
      <c r="S83" s="18">
        <f>SUMIFS(SOF[Trans],SOF[RepDate],$A$2,SOF[Branch2],$D83,SOF[Type_],S$3)/$E83</f>
        <v>0</v>
      </c>
      <c r="T83" s="18">
        <f>SUMIFS(SOF[Trans],SOF[RepDate],$A$2,SOF[Branch2],$D83,SOF[Type_],T$3)/$E83</f>
        <v>0</v>
      </c>
      <c r="U83" s="18">
        <f>SUMIFS(SOF[Trans],SOF[RepDate],$A$2,SOF[Branch2],$D83,SOF[Type_],U$3)/$E83</f>
        <v>0</v>
      </c>
      <c r="V83" s="18">
        <f>SUMIFS(SOF[Trans],SOF[RepDate],$A$2,SOF[Branch2],$D83,SOF[Type_],V$3)/$E83</f>
        <v>0</v>
      </c>
      <c r="W83" s="18">
        <f>SUMIFS(SOF[Trans],SOF[RepDate],$A$2,SOF[Branch2],$D83,SOF[Type_],W$3)/$E83</f>
        <v>0</v>
      </c>
      <c r="X83" s="18">
        <f>SUMIFS(SOF[Trans],SOF[RepDate],$A$2,SOF[Branch2],$D83,SOF[Type_],X$3)/$E83</f>
        <v>0</v>
      </c>
      <c r="Y83" s="105">
        <f t="shared" si="31"/>
        <v>1.3808340237503451E-2</v>
      </c>
      <c r="Z83" s="98">
        <f t="shared" si="25"/>
        <v>1</v>
      </c>
      <c r="AA83" s="98">
        <f t="shared" si="26"/>
        <v>0</v>
      </c>
      <c r="AB83" s="98">
        <f t="shared" si="27"/>
        <v>0</v>
      </c>
      <c r="AC83" s="49">
        <f t="shared" si="28"/>
        <v>100</v>
      </c>
      <c r="AD83" s="49">
        <f t="shared" si="29"/>
        <v>0</v>
      </c>
      <c r="AE83" s="49">
        <f t="shared" si="30"/>
        <v>0</v>
      </c>
      <c r="AG83" s="124"/>
    </row>
    <row r="84" spans="1:33" x14ac:dyDescent="0.55000000000000004">
      <c r="A84" s="10" t="s">
        <v>119</v>
      </c>
      <c r="B84" s="11" t="s">
        <v>260</v>
      </c>
      <c r="C84" s="119" t="s">
        <v>164</v>
      </c>
      <c r="D84" s="10" t="s">
        <v>41</v>
      </c>
      <c r="E84" s="91">
        <f>SUMIFS(SOF[Trans],SOF[RepDate],$A$2,SOF[Branch],$B84)</f>
        <v>213</v>
      </c>
      <c r="F84" s="18">
        <f>SUMIFS(SOF[Trans],SOF[RepDate],$A$2,SOF[Branch2],$D84,SOF[Type_],F$3)/$E84</f>
        <v>0.25352112676056338</v>
      </c>
      <c r="G84" s="18">
        <f>SUMIFS(SOF[Trans],SOF[RepDate],$A$2,SOF[Branch2],$D84,SOF[Type_],G$3)/$E84</f>
        <v>0</v>
      </c>
      <c r="H84" s="18">
        <f>SUMIFS(SOF[Trans],SOF[RepDate],$A$2,SOF[Branch2],$D84,SOF[Type_],H$3)/$E84</f>
        <v>0</v>
      </c>
      <c r="I84" s="18">
        <f>SUMIFS(SOF[Trans],SOF[RepDate],$A$2,SOF[Branch2],$D84,SOF[Type_],I$3)/$E84</f>
        <v>0</v>
      </c>
      <c r="J84" s="18">
        <f>SUMIFS(SOF[Trans],SOF[RepDate],$A$2,SOF[Branch2],$D84,SOF[Type_],J$3)/$E84</f>
        <v>0</v>
      </c>
      <c r="K84" s="18">
        <f>SUMIFS(SOF[Trans],SOF[RepDate],$A$2,SOF[Branch2],$D84,SOF[Type_],K$3)/$E84</f>
        <v>0</v>
      </c>
      <c r="L84" s="18">
        <f>SUMIFS(SOF[Trans],SOF[RepDate],$A$2,SOF[Branch2],$D84,SOF[Type_],L$3)/$E84</f>
        <v>0</v>
      </c>
      <c r="M84" s="18">
        <f>SUMIFS(SOF[Trans],SOF[RepDate],$A$2,SOF[Branch2],$D84,SOF[Type_],M$3)/$E84</f>
        <v>0.74647887323943662</v>
      </c>
      <c r="N84" s="18">
        <f>SUMIFS(SOF[Trans],SOF[RepDate],$A$2,SOF[Branch2],$D84,SOF[Type_],N$3)/$E84</f>
        <v>0</v>
      </c>
      <c r="O84" s="18">
        <f>SUMIFS(SOF[Trans],SOF[RepDate],$A$2,SOF[Branch2],$D84,SOF[Type_],O$3)/$E84</f>
        <v>0</v>
      </c>
      <c r="P84" s="18">
        <f>SUMIFS(SOF[Trans],SOF[RepDate],$A$2,SOF[Branch2],$D84,SOF[Type_],P$3)/$E84</f>
        <v>0</v>
      </c>
      <c r="Q84" s="18">
        <f>SUMIFS(SOF[Trans],SOF[RepDate],$A$2,SOF[Branch2],$D84,SOF[Type_],Q$3)/$E84</f>
        <v>0</v>
      </c>
      <c r="R84" s="18">
        <f>SUMIFS(SOF[Trans],SOF[RepDate],$A$2,SOF[Branch2],$D84,SOF[Type_],R$3)/$E84</f>
        <v>0</v>
      </c>
      <c r="S84" s="18">
        <f>SUMIFS(SOF[Trans],SOF[RepDate],$A$2,SOF[Branch2],$D84,SOF[Type_],S$3)/$E84</f>
        <v>0</v>
      </c>
      <c r="T84" s="18">
        <f>SUMIFS(SOF[Trans],SOF[RepDate],$A$2,SOF[Branch2],$D84,SOF[Type_],T$3)/$E84</f>
        <v>0</v>
      </c>
      <c r="U84" s="18">
        <f>SUMIFS(SOF[Trans],SOF[RepDate],$A$2,SOF[Branch2],$D84,SOF[Type_],U$3)/$E84</f>
        <v>0</v>
      </c>
      <c r="V84" s="18">
        <f>SUMIFS(SOF[Trans],SOF[RepDate],$A$2,SOF[Branch2],$D84,SOF[Type_],V$3)/$E84</f>
        <v>0</v>
      </c>
      <c r="W84" s="18">
        <f>SUMIFS(SOF[Trans],SOF[RepDate],$A$2,SOF[Branch2],$D84,SOF[Type_],W$3)/$E84</f>
        <v>0</v>
      </c>
      <c r="X84" s="18">
        <f>SUMIFS(SOF[Trans],SOF[RepDate],$A$2,SOF[Branch2],$D84,SOF[Type_],X$3)/$E84</f>
        <v>0</v>
      </c>
      <c r="Y84" s="105">
        <f t="shared" si="31"/>
        <v>2.9411764705882353E-2</v>
      </c>
      <c r="Z84" s="98">
        <f t="shared" si="25"/>
        <v>0.25352112676056338</v>
      </c>
      <c r="AA84" s="98">
        <f t="shared" si="26"/>
        <v>0.74647887323943662</v>
      </c>
      <c r="AB84" s="98">
        <f t="shared" si="27"/>
        <v>0</v>
      </c>
      <c r="AC84" s="49">
        <f t="shared" si="28"/>
        <v>54</v>
      </c>
      <c r="AD84" s="49">
        <f t="shared" si="29"/>
        <v>159</v>
      </c>
      <c r="AE84" s="49">
        <f t="shared" si="30"/>
        <v>0</v>
      </c>
      <c r="AG84" s="124"/>
    </row>
    <row r="85" spans="1:33" s="2" customFormat="1" x14ac:dyDescent="0.55000000000000004">
      <c r="A85" s="10" t="s">
        <v>119</v>
      </c>
      <c r="B85" s="11" t="s">
        <v>249</v>
      </c>
      <c r="C85" s="117"/>
      <c r="D85" s="10" t="s">
        <v>39</v>
      </c>
      <c r="E85" s="91">
        <f>SUMIFS(SOF[Trans],SOF[RepDate],$A$2,SOF[Branch],$B85)</f>
        <v>261</v>
      </c>
      <c r="F85" s="18">
        <f>SUMIFS(SOF[Trans],SOF[RepDate],$A$2,SOF[Branch2],$D85,SOF[Type_],F$3)/$E85</f>
        <v>9.9616858237547887E-2</v>
      </c>
      <c r="G85" s="18">
        <f>SUMIFS(SOF[Trans],SOF[RepDate],$A$2,SOF[Branch2],$D85,SOF[Type_],G$3)/$E85</f>
        <v>0</v>
      </c>
      <c r="H85" s="18">
        <f>SUMIFS(SOF[Trans],SOF[RepDate],$A$2,SOF[Branch2],$D85,SOF[Type_],H$3)/$E85</f>
        <v>0</v>
      </c>
      <c r="I85" s="18">
        <f>SUMIFS(SOF[Trans],SOF[RepDate],$A$2,SOF[Branch2],$D85,SOF[Type_],I$3)/$E85</f>
        <v>0</v>
      </c>
      <c r="J85" s="18">
        <f>SUMIFS(SOF[Trans],SOF[RepDate],$A$2,SOF[Branch2],$D85,SOF[Type_],J$3)/$E85</f>
        <v>0</v>
      </c>
      <c r="K85" s="18">
        <f>SUMIFS(SOF[Trans],SOF[RepDate],$A$2,SOF[Branch2],$D85,SOF[Type_],K$3)/$E85</f>
        <v>0</v>
      </c>
      <c r="L85" s="18">
        <f>SUMIFS(SOF[Trans],SOF[RepDate],$A$2,SOF[Branch2],$D85,SOF[Type_],L$3)/$E85</f>
        <v>0</v>
      </c>
      <c r="M85" s="18">
        <f>SUMIFS(SOF[Trans],SOF[RepDate],$A$2,SOF[Branch2],$D85,SOF[Type_],M$3)/$E85</f>
        <v>0.52490421455938696</v>
      </c>
      <c r="N85" s="18">
        <f>SUMIFS(SOF[Trans],SOF[RepDate],$A$2,SOF[Branch2],$D85,SOF[Type_],N$3)/$E85</f>
        <v>0.37547892720306514</v>
      </c>
      <c r="O85" s="18">
        <f>SUMIFS(SOF[Trans],SOF[RepDate],$A$2,SOF[Branch2],$D85,SOF[Type_],O$3)/$E85</f>
        <v>0</v>
      </c>
      <c r="P85" s="18">
        <f>SUMIFS(SOF[Trans],SOF[RepDate],$A$2,SOF[Branch2],$D85,SOF[Type_],P$3)/$E85</f>
        <v>0</v>
      </c>
      <c r="Q85" s="18">
        <f>SUMIFS(SOF[Trans],SOF[RepDate],$A$2,SOF[Branch2],$D85,SOF[Type_],Q$3)/$E85</f>
        <v>0</v>
      </c>
      <c r="R85" s="18">
        <f>SUMIFS(SOF[Trans],SOF[RepDate],$A$2,SOF[Branch2],$D85,SOF[Type_],R$3)/$E85</f>
        <v>0</v>
      </c>
      <c r="S85" s="18">
        <f>SUMIFS(SOF[Trans],SOF[RepDate],$A$2,SOF[Branch2],$D85,SOF[Type_],S$3)/$E85</f>
        <v>0</v>
      </c>
      <c r="T85" s="18">
        <f>SUMIFS(SOF[Trans],SOF[RepDate],$A$2,SOF[Branch2],$D85,SOF[Type_],T$3)/$E85</f>
        <v>0</v>
      </c>
      <c r="U85" s="18">
        <f>SUMIFS(SOF[Trans],SOF[RepDate],$A$2,SOF[Branch2],$D85,SOF[Type_],U$3)/$E85</f>
        <v>0</v>
      </c>
      <c r="V85" s="18">
        <f>SUMIFS(SOF[Trans],SOF[RepDate],$A$2,SOF[Branch2],$D85,SOF[Type_],V$3)/$E85</f>
        <v>0</v>
      </c>
      <c r="W85" s="18">
        <f>SUMIFS(SOF[Trans],SOF[RepDate],$A$2,SOF[Branch2],$D85,SOF[Type_],W$3)/$E85</f>
        <v>0</v>
      </c>
      <c r="X85" s="18">
        <f>SUMIFS(SOF[Trans],SOF[RepDate],$A$2,SOF[Branch2],$D85,SOF[Type_],X$3)/$E85</f>
        <v>0</v>
      </c>
      <c r="Y85" s="105">
        <f t="shared" si="31"/>
        <v>3.6039768019884011E-2</v>
      </c>
      <c r="Z85" s="98">
        <f t="shared" si="25"/>
        <v>9.9616858237547887E-2</v>
      </c>
      <c r="AA85" s="98">
        <f t="shared" si="26"/>
        <v>0.52490421455938696</v>
      </c>
      <c r="AB85" s="98">
        <f t="shared" si="27"/>
        <v>0.37547892720306519</v>
      </c>
      <c r="AC85" s="49">
        <f t="shared" si="28"/>
        <v>26</v>
      </c>
      <c r="AD85" s="49">
        <f t="shared" si="29"/>
        <v>137</v>
      </c>
      <c r="AE85" s="49">
        <f t="shared" si="30"/>
        <v>98</v>
      </c>
      <c r="AG85" s="124"/>
    </row>
    <row r="86" spans="1:33" s="2" customFormat="1" x14ac:dyDescent="0.55000000000000004">
      <c r="A86" s="10" t="s">
        <v>119</v>
      </c>
      <c r="B86" s="11" t="s">
        <v>261</v>
      </c>
      <c r="C86" s="117"/>
      <c r="D86" s="10" t="s">
        <v>40</v>
      </c>
      <c r="E86" s="91">
        <f>SUMIFS(SOF[Trans],SOF[RepDate],$A$2,SOF[Branch],$B86)</f>
        <v>435</v>
      </c>
      <c r="F86" s="18">
        <f>SUMIFS(SOF[Trans],SOF[RepDate],$A$2,SOF[Branch2],$D86,SOF[Type_],F$3)/$E86</f>
        <v>0.11264367816091954</v>
      </c>
      <c r="G86" s="18">
        <f>SUMIFS(SOF[Trans],SOF[RepDate],$A$2,SOF[Branch2],$D86,SOF[Type_],G$3)/$E86</f>
        <v>0</v>
      </c>
      <c r="H86" s="18">
        <f>SUMIFS(SOF[Trans],SOF[RepDate],$A$2,SOF[Branch2],$D86,SOF[Type_],H$3)/$E86</f>
        <v>0.26896551724137929</v>
      </c>
      <c r="I86" s="18">
        <f>SUMIFS(SOF[Trans],SOF[RepDate],$A$2,SOF[Branch2],$D86,SOF[Type_],I$3)/$E86</f>
        <v>0</v>
      </c>
      <c r="J86" s="18">
        <f>SUMIFS(SOF[Trans],SOF[RepDate],$A$2,SOF[Branch2],$D86,SOF[Type_],J$3)/$E86</f>
        <v>1.1494252873563218E-2</v>
      </c>
      <c r="K86" s="18">
        <f>SUMIFS(SOF[Trans],SOF[RepDate],$A$2,SOF[Branch2],$D86,SOF[Type_],K$3)/$E86</f>
        <v>0.22758620689655173</v>
      </c>
      <c r="L86" s="18">
        <f>SUMIFS(SOF[Trans],SOF[RepDate],$A$2,SOF[Branch2],$D86,SOF[Type_],L$3)/$E86</f>
        <v>0</v>
      </c>
      <c r="M86" s="18">
        <f>SUMIFS(SOF[Trans],SOF[RepDate],$A$2,SOF[Branch2],$D86,SOF[Type_],M$3)/$E86</f>
        <v>0.16551724137931034</v>
      </c>
      <c r="N86" s="18">
        <f>SUMIFS(SOF[Trans],SOF[RepDate],$A$2,SOF[Branch2],$D86,SOF[Type_],N$3)/$E86</f>
        <v>0.21379310344827587</v>
      </c>
      <c r="O86" s="18">
        <f>SUMIFS(SOF[Trans],SOF[RepDate],$A$2,SOF[Branch2],$D86,SOF[Type_],O$3)/$E86</f>
        <v>0</v>
      </c>
      <c r="P86" s="18">
        <f>SUMIFS(SOF[Trans],SOF[RepDate],$A$2,SOF[Branch2],$D86,SOF[Type_],P$3)/$E86</f>
        <v>0</v>
      </c>
      <c r="Q86" s="18">
        <f>SUMIFS(SOF[Trans],SOF[RepDate],$A$2,SOF[Branch2],$D86,SOF[Type_],Q$3)/$E86</f>
        <v>0</v>
      </c>
      <c r="R86" s="18">
        <f>SUMIFS(SOF[Trans],SOF[RepDate],$A$2,SOF[Branch2],$D86,SOF[Type_],R$3)/$E86</f>
        <v>0</v>
      </c>
      <c r="S86" s="18">
        <f>SUMIFS(SOF[Trans],SOF[RepDate],$A$2,SOF[Branch2],$D86,SOF[Type_],S$3)/$E86</f>
        <v>0</v>
      </c>
      <c r="T86" s="18">
        <f>SUMIFS(SOF[Trans],SOF[RepDate],$A$2,SOF[Branch2],$D86,SOF[Type_],T$3)/$E86</f>
        <v>0</v>
      </c>
      <c r="U86" s="18">
        <f>SUMIFS(SOF[Trans],SOF[RepDate],$A$2,SOF[Branch2],$D86,SOF[Type_],U$3)/$E86</f>
        <v>0</v>
      </c>
      <c r="V86" s="18">
        <f>SUMIFS(SOF[Trans],SOF[RepDate],$A$2,SOF[Branch2],$D86,SOF[Type_],V$3)/$E86</f>
        <v>0</v>
      </c>
      <c r="W86" s="18">
        <f>SUMIFS(SOF[Trans],SOF[RepDate],$A$2,SOF[Branch2],$D86,SOF[Type_],W$3)/$E86</f>
        <v>0</v>
      </c>
      <c r="X86" s="18">
        <f>SUMIFS(SOF[Trans],SOF[RepDate],$A$2,SOF[Branch2],$D86,SOF[Type_],X$3)/$E86</f>
        <v>0</v>
      </c>
      <c r="Y86" s="105">
        <f t="shared" si="31"/>
        <v>6.0066280033140018E-2</v>
      </c>
      <c r="Z86" s="98">
        <f t="shared" si="25"/>
        <v>0.11264367816091954</v>
      </c>
      <c r="AA86" s="98">
        <f t="shared" si="26"/>
        <v>0.16551724137931034</v>
      </c>
      <c r="AB86" s="98">
        <f t="shared" si="27"/>
        <v>0.72183908045976997</v>
      </c>
      <c r="AC86" s="49">
        <f t="shared" si="28"/>
        <v>49</v>
      </c>
      <c r="AD86" s="49">
        <f t="shared" si="29"/>
        <v>72</v>
      </c>
      <c r="AE86" s="49">
        <f t="shared" si="30"/>
        <v>314</v>
      </c>
      <c r="AG86" s="124"/>
    </row>
    <row r="87" spans="1:33" x14ac:dyDescent="0.55000000000000004">
      <c r="A87" s="10" t="s">
        <v>119</v>
      </c>
      <c r="B87" s="11" t="s">
        <v>264</v>
      </c>
      <c r="C87" s="117"/>
      <c r="D87" s="10" t="s">
        <v>62</v>
      </c>
      <c r="E87" s="89">
        <f>SUMIFS(SOF[Trans],SOF[RepDate],$A$2,SOF[Branch],$B87)</f>
        <v>557</v>
      </c>
      <c r="F87" s="29">
        <f>SUMIFS(SOF[Trans],SOF[RepDate],$A$2,SOF[Branch2],$D87,SOF[Type_],F$3)/$E87</f>
        <v>0.14003590664272891</v>
      </c>
      <c r="G87" s="29">
        <f>SUMIFS(SOF[Trans],SOF[RepDate],$A$2,SOF[Branch2],$D87,SOF[Type_],G$3)/$E87</f>
        <v>0.23518850987432674</v>
      </c>
      <c r="H87" s="29">
        <f>SUMIFS(SOF[Trans],SOF[RepDate],$A$2,SOF[Branch2],$D87,SOF[Type_],H$3)/$E87</f>
        <v>0.22800718132854578</v>
      </c>
      <c r="I87" s="29">
        <f>SUMIFS(SOF[Trans],SOF[RepDate],$A$2,SOF[Branch2],$D87,SOF[Type_],I$3)/$E87</f>
        <v>0</v>
      </c>
      <c r="J87" s="29">
        <f>SUMIFS(SOF[Trans],SOF[RepDate],$A$2,SOF[Branch2],$D87,SOF[Type_],J$3)/$E87</f>
        <v>0</v>
      </c>
      <c r="K87" s="29">
        <f>SUMIFS(SOF[Trans],SOF[RepDate],$A$2,SOF[Branch2],$D87,SOF[Type_],K$3)/$E87</f>
        <v>0</v>
      </c>
      <c r="L87" s="29">
        <f>SUMIFS(SOF[Trans],SOF[RepDate],$A$2,SOF[Branch2],$D87,SOF[Type_],L$3)/$E87</f>
        <v>0</v>
      </c>
      <c r="M87" s="29">
        <f>SUMIFS(SOF[Trans],SOF[RepDate],$A$2,SOF[Branch2],$D87,SOF[Type_],M$3)/$E87</f>
        <v>0.22262118491921004</v>
      </c>
      <c r="N87" s="29">
        <f>SUMIFS(SOF[Trans],SOF[RepDate],$A$2,SOF[Branch2],$D87,SOF[Type_],N$3)/$E87</f>
        <v>0.1741472172351885</v>
      </c>
      <c r="O87" s="29">
        <f>SUMIFS(SOF[Trans],SOF[RepDate],$A$2,SOF[Branch2],$D87,SOF[Type_],O$3)/$E87</f>
        <v>0</v>
      </c>
      <c r="P87" s="29">
        <f>SUMIFS(SOF[Trans],SOF[RepDate],$A$2,SOF[Branch2],$D87,SOF[Type_],P$3)/$E87</f>
        <v>0</v>
      </c>
      <c r="Q87" s="29">
        <f>SUMIFS(SOF[Trans],SOF[RepDate],$A$2,SOF[Branch2],$D87,SOF[Type_],Q$3)/$E87</f>
        <v>0</v>
      </c>
      <c r="R87" s="29">
        <f>SUMIFS(SOF[Trans],SOF[RepDate],$A$2,SOF[Branch2],$D87,SOF[Type_],R$3)/$E87</f>
        <v>0</v>
      </c>
      <c r="S87" s="29">
        <f>SUMIFS(SOF[Trans],SOF[RepDate],$A$2,SOF[Branch2],$D87,SOF[Type_],S$3)/$E87</f>
        <v>0</v>
      </c>
      <c r="T87" s="29">
        <f>SUMIFS(SOF[Trans],SOF[RepDate],$A$2,SOF[Branch2],$D87,SOF[Type_],T$3)/$E87</f>
        <v>0</v>
      </c>
      <c r="U87" s="29">
        <f>SUMIFS(SOF[Trans],SOF[RepDate],$A$2,SOF[Branch2],$D87,SOF[Type_],U$3)/$E87</f>
        <v>0</v>
      </c>
      <c r="V87" s="29">
        <f>SUMIFS(SOF[Trans],SOF[RepDate],$A$2,SOF[Branch2],$D87,SOF[Type_],V$3)/$E87</f>
        <v>0</v>
      </c>
      <c r="W87" s="29">
        <f>SUMIFS(SOF[Trans],SOF[RepDate],$A$2,SOF[Branch2],$D87,SOF[Type_],W$3)/$E87</f>
        <v>0</v>
      </c>
      <c r="X87" s="29">
        <f>SUMIFS(SOF[Trans],SOF[RepDate],$A$2,SOF[Branch2],$D87,SOF[Type_],X$3)/$E87</f>
        <v>0</v>
      </c>
      <c r="Y87" s="105">
        <f t="shared" si="31"/>
        <v>7.6912455122894227E-2</v>
      </c>
      <c r="Z87" s="98">
        <f t="shared" si="25"/>
        <v>0.14003590664272891</v>
      </c>
      <c r="AA87" s="98">
        <f t="shared" si="26"/>
        <v>0.22262118491921004</v>
      </c>
      <c r="AB87" s="98">
        <f t="shared" si="27"/>
        <v>0.63734290843806107</v>
      </c>
      <c r="AC87" s="49">
        <f t="shared" si="28"/>
        <v>78</v>
      </c>
      <c r="AD87" s="49">
        <f t="shared" si="29"/>
        <v>124</v>
      </c>
      <c r="AE87" s="49">
        <f t="shared" si="30"/>
        <v>355</v>
      </c>
      <c r="AG87" s="124"/>
    </row>
    <row r="88" spans="1:33" s="2" customFormat="1" x14ac:dyDescent="0.55000000000000004">
      <c r="A88" s="10" t="s">
        <v>119</v>
      </c>
      <c r="B88" s="11" t="s">
        <v>227</v>
      </c>
      <c r="C88" s="117"/>
      <c r="D88" s="10" t="s">
        <v>12</v>
      </c>
      <c r="E88" s="91">
        <f>SUMIFS(SOF[Trans],SOF[RepDate],$A$2,SOF[Branch],$B88)</f>
        <v>168</v>
      </c>
      <c r="F88" s="18">
        <f>SUMIFS(SOF[Trans],SOF[RepDate],$A$2,SOF[Branch2],$D88,SOF[Type_],F$3)/$E88</f>
        <v>0.93452380952380953</v>
      </c>
      <c r="G88" s="18">
        <f>SUMIFS(SOF[Trans],SOF[RepDate],$A$2,SOF[Branch2],$D88,SOF[Type_],G$3)/$E88</f>
        <v>0</v>
      </c>
      <c r="H88" s="18">
        <f>SUMIFS(SOF[Trans],SOF[RepDate],$A$2,SOF[Branch2],$D88,SOF[Type_],H$3)/$E88</f>
        <v>6.5476190476190479E-2</v>
      </c>
      <c r="I88" s="18">
        <f>SUMIFS(SOF[Trans],SOF[RepDate],$A$2,SOF[Branch2],$D88,SOF[Type_],I$3)/$E88</f>
        <v>0</v>
      </c>
      <c r="J88" s="18">
        <f>SUMIFS(SOF[Trans],SOF[RepDate],$A$2,SOF[Branch2],$D88,SOF[Type_],J$3)/$E88</f>
        <v>0</v>
      </c>
      <c r="K88" s="18">
        <f>SUMIFS(SOF[Trans],SOF[RepDate],$A$2,SOF[Branch2],$D88,SOF[Type_],K$3)/$E88</f>
        <v>0</v>
      </c>
      <c r="L88" s="18">
        <f>SUMIFS(SOF[Trans],SOF[RepDate],$A$2,SOF[Branch2],$D88,SOF[Type_],L$3)/$E88</f>
        <v>0</v>
      </c>
      <c r="M88" s="18">
        <f>SUMIFS(SOF[Trans],SOF[RepDate],$A$2,SOF[Branch2],$D88,SOF[Type_],M$3)/$E88</f>
        <v>0</v>
      </c>
      <c r="N88" s="18">
        <f>SUMIFS(SOF[Trans],SOF[RepDate],$A$2,SOF[Branch2],$D88,SOF[Type_],N$3)/$E88</f>
        <v>0</v>
      </c>
      <c r="O88" s="18">
        <f>SUMIFS(SOF[Trans],SOF[RepDate],$A$2,SOF[Branch2],$D88,SOF[Type_],O$3)/$E88</f>
        <v>0</v>
      </c>
      <c r="P88" s="18">
        <f>SUMIFS(SOF[Trans],SOF[RepDate],$A$2,SOF[Branch2],$D88,SOF[Type_],P$3)/$E88</f>
        <v>0</v>
      </c>
      <c r="Q88" s="18">
        <f>SUMIFS(SOF[Trans],SOF[RepDate],$A$2,SOF[Branch2],$D88,SOF[Type_],Q$3)/$E88</f>
        <v>0</v>
      </c>
      <c r="R88" s="18">
        <f>SUMIFS(SOF[Trans],SOF[RepDate],$A$2,SOF[Branch2],$D88,SOF[Type_],R$3)/$E88</f>
        <v>0</v>
      </c>
      <c r="S88" s="18">
        <f>SUMIFS(SOF[Trans],SOF[RepDate],$A$2,SOF[Branch2],$D88,SOF[Type_],S$3)/$E88</f>
        <v>0</v>
      </c>
      <c r="T88" s="18">
        <f>SUMIFS(SOF[Trans],SOF[RepDate],$A$2,SOF[Branch2],$D88,SOF[Type_],T$3)/$E88</f>
        <v>0</v>
      </c>
      <c r="U88" s="18">
        <f>SUMIFS(SOF[Trans],SOF[RepDate],$A$2,SOF[Branch2],$D88,SOF[Type_],U$3)/$E88</f>
        <v>0</v>
      </c>
      <c r="V88" s="18">
        <f>SUMIFS(SOF[Trans],SOF[RepDate],$A$2,SOF[Branch2],$D88,SOF[Type_],V$3)/$E88</f>
        <v>0</v>
      </c>
      <c r="W88" s="18">
        <f>SUMIFS(SOF[Trans],SOF[RepDate],$A$2,SOF[Branch2],$D88,SOF[Type_],W$3)/$E88</f>
        <v>0</v>
      </c>
      <c r="X88" s="18">
        <f>SUMIFS(SOF[Trans],SOF[RepDate],$A$2,SOF[Branch2],$D88,SOF[Type_],X$3)/$E88</f>
        <v>0</v>
      </c>
      <c r="Y88" s="105">
        <f t="shared" si="31"/>
        <v>2.3198011599005801E-2</v>
      </c>
      <c r="Z88" s="98">
        <f t="shared" si="25"/>
        <v>0.93452380952380953</v>
      </c>
      <c r="AA88" s="98">
        <f t="shared" si="26"/>
        <v>0</v>
      </c>
      <c r="AB88" s="98">
        <f t="shared" si="27"/>
        <v>6.5476190476190466E-2</v>
      </c>
      <c r="AC88" s="49">
        <f t="shared" si="28"/>
        <v>157</v>
      </c>
      <c r="AD88" s="49">
        <f t="shared" si="29"/>
        <v>0</v>
      </c>
      <c r="AE88" s="49">
        <f t="shared" si="30"/>
        <v>11</v>
      </c>
      <c r="AG88" s="124"/>
    </row>
    <row r="89" spans="1:33" x14ac:dyDescent="0.55000000000000004">
      <c r="A89" s="10" t="s">
        <v>119</v>
      </c>
      <c r="B89" s="11" t="s">
        <v>257</v>
      </c>
      <c r="C89" s="117"/>
      <c r="D89" s="10" t="s">
        <v>42</v>
      </c>
      <c r="E89" s="91">
        <f>SUMIFS(SOF[Trans],SOF[RepDate],$A$2,SOF[Branch],$B89)</f>
        <v>154</v>
      </c>
      <c r="F89" s="18">
        <f>SUMIFS(SOF[Trans],SOF[RepDate],$A$2,SOF[Branch2],$D89,SOF[Type_],F$3)/$E89</f>
        <v>3.2467532467532464E-2</v>
      </c>
      <c r="G89" s="18">
        <f>SUMIFS(SOF[Trans],SOF[RepDate],$A$2,SOF[Branch2],$D89,SOF[Type_],G$3)/$E89</f>
        <v>0</v>
      </c>
      <c r="H89" s="18">
        <f>SUMIFS(SOF[Trans],SOF[RepDate],$A$2,SOF[Branch2],$D89,SOF[Type_],H$3)/$E89</f>
        <v>0</v>
      </c>
      <c r="I89" s="18">
        <f>SUMIFS(SOF[Trans],SOF[RepDate],$A$2,SOF[Branch2],$D89,SOF[Type_],I$3)/$E89</f>
        <v>0</v>
      </c>
      <c r="J89" s="18">
        <f>SUMIFS(SOF[Trans],SOF[RepDate],$A$2,SOF[Branch2],$D89,SOF[Type_],J$3)/$E89</f>
        <v>0</v>
      </c>
      <c r="K89" s="18">
        <f>SUMIFS(SOF[Trans],SOF[RepDate],$A$2,SOF[Branch2],$D89,SOF[Type_],K$3)/$E89</f>
        <v>0</v>
      </c>
      <c r="L89" s="18">
        <f>SUMIFS(SOF[Trans],SOF[RepDate],$A$2,SOF[Branch2],$D89,SOF[Type_],L$3)/$E89</f>
        <v>0</v>
      </c>
      <c r="M89" s="18">
        <f>SUMIFS(SOF[Trans],SOF[RepDate],$A$2,SOF[Branch2],$D89,SOF[Type_],M$3)/$E89</f>
        <v>0.11038961038961038</v>
      </c>
      <c r="N89" s="18">
        <f>SUMIFS(SOF[Trans],SOF[RepDate],$A$2,SOF[Branch2],$D89,SOF[Type_],N$3)/$E89</f>
        <v>0.31818181818181818</v>
      </c>
      <c r="O89" s="18">
        <f>SUMIFS(SOF[Trans],SOF[RepDate],$A$2,SOF[Branch2],$D89,SOF[Type_],O$3)/$E89</f>
        <v>0</v>
      </c>
      <c r="P89" s="18">
        <f>SUMIFS(SOF[Trans],SOF[RepDate],$A$2,SOF[Branch2],$D89,SOF[Type_],P$3)/$E89</f>
        <v>0</v>
      </c>
      <c r="Q89" s="18">
        <f>SUMIFS(SOF[Trans],SOF[RepDate],$A$2,SOF[Branch2],$D89,SOF[Type_],Q$3)/$E89</f>
        <v>0</v>
      </c>
      <c r="R89" s="18">
        <f>SUMIFS(SOF[Trans],SOF[RepDate],$A$2,SOF[Branch2],$D89,SOF[Type_],R$3)/$E89</f>
        <v>0</v>
      </c>
      <c r="S89" s="18">
        <f>SUMIFS(SOF[Trans],SOF[RepDate],$A$2,SOF[Branch2],$D89,SOF[Type_],S$3)/$E89</f>
        <v>0</v>
      </c>
      <c r="T89" s="18">
        <f>SUMIFS(SOF[Trans],SOF[RepDate],$A$2,SOF[Branch2],$D89,SOF[Type_],T$3)/$E89</f>
        <v>0</v>
      </c>
      <c r="U89" s="18">
        <f>SUMIFS(SOF[Trans],SOF[RepDate],$A$2,SOF[Branch2],$D89,SOF[Type_],U$3)/$E89</f>
        <v>0.53896103896103897</v>
      </c>
      <c r="V89" s="18">
        <f>SUMIFS(SOF[Trans],SOF[RepDate],$A$2,SOF[Branch2],$D89,SOF[Type_],V$3)/$E89</f>
        <v>0</v>
      </c>
      <c r="W89" s="18">
        <f>SUMIFS(SOF[Trans],SOF[RepDate],$A$2,SOF[Branch2],$D89,SOF[Type_],W$3)/$E89</f>
        <v>0</v>
      </c>
      <c r="X89" s="18">
        <f>SUMIFS(SOF[Trans],SOF[RepDate],$A$2,SOF[Branch2],$D89,SOF[Type_],X$3)/$E89</f>
        <v>0</v>
      </c>
      <c r="Y89" s="105">
        <f t="shared" si="31"/>
        <v>2.1264843965755315E-2</v>
      </c>
      <c r="Z89" s="98">
        <f t="shared" si="25"/>
        <v>3.2467532467532464E-2</v>
      </c>
      <c r="AA89" s="98">
        <f t="shared" si="26"/>
        <v>0.11038961038961038</v>
      </c>
      <c r="AB89" s="98">
        <f t="shared" si="27"/>
        <v>0.85714285714285721</v>
      </c>
      <c r="AC89" s="49">
        <f t="shared" si="28"/>
        <v>4.9999999999999991</v>
      </c>
      <c r="AD89" s="49">
        <f t="shared" si="29"/>
        <v>17</v>
      </c>
      <c r="AE89" s="49">
        <f t="shared" si="30"/>
        <v>132</v>
      </c>
      <c r="AG89" s="124"/>
    </row>
    <row r="90" spans="1:33" x14ac:dyDescent="0.55000000000000004">
      <c r="A90" s="10" t="s">
        <v>119</v>
      </c>
      <c r="B90" s="11" t="s">
        <v>244</v>
      </c>
      <c r="C90" s="117"/>
      <c r="D90" s="10" t="s">
        <v>20</v>
      </c>
      <c r="E90" s="91">
        <f>SUMIFS(SOF[Trans],SOF[RepDate],$A$2,SOF[Branch],$B90)</f>
        <v>180</v>
      </c>
      <c r="F90" s="18">
        <f>SUMIFS(SOF[Trans],SOF[RepDate],$A$2,SOF[Branch2],$D90,SOF[Type_],F$3)/$E90</f>
        <v>0.61111111111111116</v>
      </c>
      <c r="G90" s="18">
        <f>SUMIFS(SOF[Trans],SOF[RepDate],$A$2,SOF[Branch2],$D90,SOF[Type_],G$3)/$E90</f>
        <v>0</v>
      </c>
      <c r="H90" s="18">
        <f>SUMIFS(SOF[Trans],SOF[RepDate],$A$2,SOF[Branch2],$D90,SOF[Type_],H$3)/$E90</f>
        <v>0.3888888888888889</v>
      </c>
      <c r="I90" s="18">
        <f>SUMIFS(SOF[Trans],SOF[RepDate],$A$2,SOF[Branch2],$D90,SOF[Type_],I$3)/$E90</f>
        <v>0</v>
      </c>
      <c r="J90" s="18">
        <f>SUMIFS(SOF[Trans],SOF[RepDate],$A$2,SOF[Branch2],$D90,SOF[Type_],J$3)/$E90</f>
        <v>0</v>
      </c>
      <c r="K90" s="18">
        <f>SUMIFS(SOF[Trans],SOF[RepDate],$A$2,SOF[Branch2],$D90,SOF[Type_],K$3)/$E90</f>
        <v>0</v>
      </c>
      <c r="L90" s="18">
        <f>SUMIFS(SOF[Trans],SOF[RepDate],$A$2,SOF[Branch2],$D90,SOF[Type_],L$3)/$E90</f>
        <v>0</v>
      </c>
      <c r="M90" s="18">
        <f>SUMIFS(SOF[Trans],SOF[RepDate],$A$2,SOF[Branch2],$D90,SOF[Type_],M$3)/$E90</f>
        <v>0</v>
      </c>
      <c r="N90" s="18">
        <f>SUMIFS(SOF[Trans],SOF[RepDate],$A$2,SOF[Branch2],$D90,SOF[Type_],N$3)/$E90</f>
        <v>0</v>
      </c>
      <c r="O90" s="18">
        <f>SUMIFS(SOF[Trans],SOF[RepDate],$A$2,SOF[Branch2],$D90,SOF[Type_],O$3)/$E90</f>
        <v>0</v>
      </c>
      <c r="P90" s="18">
        <f>SUMIFS(SOF[Trans],SOF[RepDate],$A$2,SOF[Branch2],$D90,SOF[Type_],P$3)/$E90</f>
        <v>0</v>
      </c>
      <c r="Q90" s="18">
        <f>SUMIFS(SOF[Trans],SOF[RepDate],$A$2,SOF[Branch2],$D90,SOF[Type_],Q$3)/$E90</f>
        <v>0</v>
      </c>
      <c r="R90" s="18">
        <f>SUMIFS(SOF[Trans],SOF[RepDate],$A$2,SOF[Branch2],$D90,SOF[Type_],R$3)/$E90</f>
        <v>0</v>
      </c>
      <c r="S90" s="18">
        <f>SUMIFS(SOF[Trans],SOF[RepDate],$A$2,SOF[Branch2],$D90,SOF[Type_],S$3)/$E90</f>
        <v>0</v>
      </c>
      <c r="T90" s="18">
        <f>SUMIFS(SOF[Trans],SOF[RepDate],$A$2,SOF[Branch2],$D90,SOF[Type_],T$3)/$E90</f>
        <v>0</v>
      </c>
      <c r="U90" s="18">
        <f>SUMIFS(SOF[Trans],SOF[RepDate],$A$2,SOF[Branch2],$D90,SOF[Type_],U$3)/$E90</f>
        <v>0</v>
      </c>
      <c r="V90" s="18">
        <f>SUMIFS(SOF[Trans],SOF[RepDate],$A$2,SOF[Branch2],$D90,SOF[Type_],V$3)/$E90</f>
        <v>0</v>
      </c>
      <c r="W90" s="18">
        <f>SUMIFS(SOF[Trans],SOF[RepDate],$A$2,SOF[Branch2],$D90,SOF[Type_],W$3)/$E90</f>
        <v>0</v>
      </c>
      <c r="X90" s="18">
        <f>SUMIFS(SOF[Trans],SOF[RepDate],$A$2,SOF[Branch2],$D90,SOF[Type_],X$3)/$E90</f>
        <v>0</v>
      </c>
      <c r="Y90" s="105">
        <f t="shared" si="31"/>
        <v>2.4855012427506214E-2</v>
      </c>
      <c r="Z90" s="98">
        <f t="shared" si="25"/>
        <v>0.61111111111111116</v>
      </c>
      <c r="AA90" s="98">
        <f t="shared" si="26"/>
        <v>0</v>
      </c>
      <c r="AB90" s="98">
        <f t="shared" si="27"/>
        <v>0.38888888888888884</v>
      </c>
      <c r="AC90" s="49">
        <f t="shared" si="28"/>
        <v>110.00000000000001</v>
      </c>
      <c r="AD90" s="49">
        <f t="shared" si="29"/>
        <v>0</v>
      </c>
      <c r="AE90" s="49">
        <f t="shared" si="30"/>
        <v>69.999999999999986</v>
      </c>
      <c r="AG90" s="124"/>
    </row>
    <row r="91" spans="1:33" x14ac:dyDescent="0.55000000000000004">
      <c r="A91" s="10" t="s">
        <v>119</v>
      </c>
      <c r="B91" s="11" t="s">
        <v>258</v>
      </c>
      <c r="C91" s="117"/>
      <c r="D91" s="10" t="s">
        <v>34</v>
      </c>
      <c r="E91" s="91">
        <f>SUMIFS(SOF[Trans],SOF[RepDate],$A$2,SOF[Branch],$B91)</f>
        <v>141</v>
      </c>
      <c r="F91" s="18">
        <f>SUMIFS(SOF[Trans],SOF[RepDate],$A$2,SOF[Branch2],$D91,SOF[Type_],F$3)/$E91</f>
        <v>1</v>
      </c>
      <c r="G91" s="18">
        <f>SUMIFS(SOF[Trans],SOF[RepDate],$A$2,SOF[Branch2],$D91,SOF[Type_],G$3)/$E91</f>
        <v>0</v>
      </c>
      <c r="H91" s="18">
        <f>SUMIFS(SOF[Trans],SOF[RepDate],$A$2,SOF[Branch2],$D91,SOF[Type_],H$3)/$E91</f>
        <v>0</v>
      </c>
      <c r="I91" s="18">
        <f>SUMIFS(SOF[Trans],SOF[RepDate],$A$2,SOF[Branch2],$D91,SOF[Type_],I$3)/$E91</f>
        <v>0</v>
      </c>
      <c r="J91" s="18">
        <f>SUMIFS(SOF[Trans],SOF[RepDate],$A$2,SOF[Branch2],$D91,SOF[Type_],J$3)/$E91</f>
        <v>0</v>
      </c>
      <c r="K91" s="18">
        <f>SUMIFS(SOF[Trans],SOF[RepDate],$A$2,SOF[Branch2],$D91,SOF[Type_],K$3)/$E91</f>
        <v>0</v>
      </c>
      <c r="L91" s="18">
        <f>SUMIFS(SOF[Trans],SOF[RepDate],$A$2,SOF[Branch2],$D91,SOF[Type_],L$3)/$E91</f>
        <v>0</v>
      </c>
      <c r="M91" s="18">
        <f>SUMIFS(SOF[Trans],SOF[RepDate],$A$2,SOF[Branch2],$D91,SOF[Type_],M$3)/$E91</f>
        <v>0</v>
      </c>
      <c r="N91" s="18">
        <f>SUMIFS(SOF[Trans],SOF[RepDate],$A$2,SOF[Branch2],$D91,SOF[Type_],N$3)/$E91</f>
        <v>0</v>
      </c>
      <c r="O91" s="18">
        <f>SUMIFS(SOF[Trans],SOF[RepDate],$A$2,SOF[Branch2],$D91,SOF[Type_],O$3)/$E91</f>
        <v>0</v>
      </c>
      <c r="P91" s="18">
        <f>SUMIFS(SOF[Trans],SOF[RepDate],$A$2,SOF[Branch2],$D91,SOF[Type_],P$3)/$E91</f>
        <v>0</v>
      </c>
      <c r="Q91" s="18">
        <f>SUMIFS(SOF[Trans],SOF[RepDate],$A$2,SOF[Branch2],$D91,SOF[Type_],Q$3)/$E91</f>
        <v>0</v>
      </c>
      <c r="R91" s="18">
        <f>SUMIFS(SOF[Trans],SOF[RepDate],$A$2,SOF[Branch2],$D91,SOF[Type_],R$3)/$E91</f>
        <v>0</v>
      </c>
      <c r="S91" s="18">
        <f>SUMIFS(SOF[Trans],SOF[RepDate],$A$2,SOF[Branch2],$D91,SOF[Type_],S$3)/$E91</f>
        <v>0</v>
      </c>
      <c r="T91" s="18">
        <f>SUMIFS(SOF[Trans],SOF[RepDate],$A$2,SOF[Branch2],$D91,SOF[Type_],T$3)/$E91</f>
        <v>0</v>
      </c>
      <c r="U91" s="18">
        <f>SUMIFS(SOF[Trans],SOF[RepDate],$A$2,SOF[Branch2],$D91,SOF[Type_],U$3)/$E91</f>
        <v>0</v>
      </c>
      <c r="V91" s="18">
        <f>SUMIFS(SOF[Trans],SOF[RepDate],$A$2,SOF[Branch2],$D91,SOF[Type_],V$3)/$E91</f>
        <v>0</v>
      </c>
      <c r="W91" s="18">
        <f>SUMIFS(SOF[Trans],SOF[RepDate],$A$2,SOF[Branch2],$D91,SOF[Type_],W$3)/$E91</f>
        <v>0</v>
      </c>
      <c r="X91" s="18">
        <f>SUMIFS(SOF[Trans],SOF[RepDate],$A$2,SOF[Branch2],$D91,SOF[Type_],X$3)/$E91</f>
        <v>0</v>
      </c>
      <c r="Y91" s="105">
        <f t="shared" si="31"/>
        <v>1.9469759734879868E-2</v>
      </c>
      <c r="Z91" s="98">
        <f t="shared" si="25"/>
        <v>1</v>
      </c>
      <c r="AA91" s="98">
        <f t="shared" si="26"/>
        <v>0</v>
      </c>
      <c r="AB91" s="98">
        <f t="shared" si="27"/>
        <v>0</v>
      </c>
      <c r="AC91" s="49">
        <f t="shared" si="28"/>
        <v>141</v>
      </c>
      <c r="AD91" s="49">
        <f t="shared" si="29"/>
        <v>0</v>
      </c>
      <c r="AE91" s="49">
        <f t="shared" si="30"/>
        <v>0</v>
      </c>
      <c r="AG91" s="124"/>
    </row>
    <row r="92" spans="1:33" s="2" customFormat="1" x14ac:dyDescent="0.55000000000000004">
      <c r="A92" s="10" t="s">
        <v>119</v>
      </c>
      <c r="B92" s="11" t="s">
        <v>229</v>
      </c>
      <c r="C92" s="117"/>
      <c r="D92" s="10" t="s">
        <v>21</v>
      </c>
      <c r="E92" s="91">
        <f>SUMIFS(SOF[Trans],SOF[RepDate],$A$2,SOF[Branch],$B92)</f>
        <v>136</v>
      </c>
      <c r="F92" s="18">
        <f>SUMIFS(SOF[Trans],SOF[RepDate],$A$2,SOF[Branch2],$D92,SOF[Type_],F$3)/$E92</f>
        <v>0.72058823529411764</v>
      </c>
      <c r="G92" s="18">
        <f>SUMIFS(SOF[Trans],SOF[RepDate],$A$2,SOF[Branch2],$D92,SOF[Type_],G$3)/$E92</f>
        <v>0</v>
      </c>
      <c r="H92" s="18">
        <f>SUMIFS(SOF[Trans],SOF[RepDate],$A$2,SOF[Branch2],$D92,SOF[Type_],H$3)/$E92</f>
        <v>1.4705882352941176E-2</v>
      </c>
      <c r="I92" s="18">
        <f>SUMIFS(SOF[Trans],SOF[RepDate],$A$2,SOF[Branch2],$D92,SOF[Type_],I$3)/$E92</f>
        <v>0</v>
      </c>
      <c r="J92" s="18">
        <f>SUMIFS(SOF[Trans],SOF[RepDate],$A$2,SOF[Branch2],$D92,SOF[Type_],J$3)/$E92</f>
        <v>0.14705882352941177</v>
      </c>
      <c r="K92" s="18">
        <f>SUMIFS(SOF[Trans],SOF[RepDate],$A$2,SOF[Branch2],$D92,SOF[Type_],K$3)/$E92</f>
        <v>0</v>
      </c>
      <c r="L92" s="18">
        <f>SUMIFS(SOF[Trans],SOF[RepDate],$A$2,SOF[Branch2],$D92,SOF[Type_],L$3)/$E92</f>
        <v>0</v>
      </c>
      <c r="M92" s="18">
        <f>SUMIFS(SOF[Trans],SOF[RepDate],$A$2,SOF[Branch2],$D92,SOF[Type_],M$3)/$E92</f>
        <v>0</v>
      </c>
      <c r="N92" s="18">
        <f>SUMIFS(SOF[Trans],SOF[RepDate],$A$2,SOF[Branch2],$D92,SOF[Type_],N$3)/$E92</f>
        <v>0.11764705882352941</v>
      </c>
      <c r="O92" s="18">
        <f>SUMIFS(SOF[Trans],SOF[RepDate],$A$2,SOF[Branch2],$D92,SOF[Type_],O$3)/$E92</f>
        <v>0</v>
      </c>
      <c r="P92" s="18">
        <f>SUMIFS(SOF[Trans],SOF[RepDate],$A$2,SOF[Branch2],$D92,SOF[Type_],P$3)/$E92</f>
        <v>0</v>
      </c>
      <c r="Q92" s="18">
        <f>SUMIFS(SOF[Trans],SOF[RepDate],$A$2,SOF[Branch2],$D92,SOF[Type_],Q$3)/$E92</f>
        <v>0</v>
      </c>
      <c r="R92" s="18">
        <f>SUMIFS(SOF[Trans],SOF[RepDate],$A$2,SOF[Branch2],$D92,SOF[Type_],R$3)/$E92</f>
        <v>0</v>
      </c>
      <c r="S92" s="18">
        <f>SUMIFS(SOF[Trans],SOF[RepDate],$A$2,SOF[Branch2],$D92,SOF[Type_],S$3)/$E92</f>
        <v>0</v>
      </c>
      <c r="T92" s="18">
        <f>SUMIFS(SOF[Trans],SOF[RepDate],$A$2,SOF[Branch2],$D92,SOF[Type_],T$3)/$E92</f>
        <v>0</v>
      </c>
      <c r="U92" s="18">
        <f>SUMIFS(SOF[Trans],SOF[RepDate],$A$2,SOF[Branch2],$D92,SOF[Type_],U$3)/$E92</f>
        <v>0</v>
      </c>
      <c r="V92" s="18">
        <f>SUMIFS(SOF[Trans],SOF[RepDate],$A$2,SOF[Branch2],$D92,SOF[Type_],V$3)/$E92</f>
        <v>0</v>
      </c>
      <c r="W92" s="18">
        <f>SUMIFS(SOF[Trans],SOF[RepDate],$A$2,SOF[Branch2],$D92,SOF[Type_],W$3)/$E92</f>
        <v>0</v>
      </c>
      <c r="X92" s="18">
        <f>SUMIFS(SOF[Trans],SOF[RepDate],$A$2,SOF[Branch2],$D92,SOF[Type_],X$3)/$E92</f>
        <v>0</v>
      </c>
      <c r="Y92" s="105">
        <f t="shared" si="31"/>
        <v>1.8779342723004695E-2</v>
      </c>
      <c r="Z92" s="98">
        <f t="shared" si="25"/>
        <v>0.72058823529411764</v>
      </c>
      <c r="AA92" s="98">
        <f t="shared" si="26"/>
        <v>0</v>
      </c>
      <c r="AB92" s="98">
        <f t="shared" si="27"/>
        <v>0.27941176470588236</v>
      </c>
      <c r="AC92" s="49">
        <f t="shared" si="28"/>
        <v>98</v>
      </c>
      <c r="AD92" s="49">
        <f t="shared" si="29"/>
        <v>0</v>
      </c>
      <c r="AE92" s="49">
        <f t="shared" si="30"/>
        <v>38</v>
      </c>
      <c r="AG92" s="124"/>
    </row>
    <row r="93" spans="1:33" x14ac:dyDescent="0.55000000000000004">
      <c r="A93" s="10" t="s">
        <v>119</v>
      </c>
      <c r="B93" s="11" t="s">
        <v>248</v>
      </c>
      <c r="C93" s="117"/>
      <c r="D93" s="10" t="s">
        <v>120</v>
      </c>
      <c r="E93" s="89">
        <f>SUMIFS(SOF[Trans],SOF[RepDate],$A$2,SOF[Branch],$B93)</f>
        <v>181</v>
      </c>
      <c r="F93" s="29">
        <f>SUMIFS(SOF[Trans],SOF[RepDate],$A$2,SOF[Branch2],$D93,SOF[Type_],F$3)/$E93</f>
        <v>0.55801104972375692</v>
      </c>
      <c r="G93" s="29">
        <f>SUMIFS(SOF[Trans],SOF[RepDate],$A$2,SOF[Branch2],$D93,SOF[Type_],G$3)/$E93</f>
        <v>0</v>
      </c>
      <c r="H93" s="29">
        <f>SUMIFS(SOF[Trans],SOF[RepDate],$A$2,SOF[Branch2],$D93,SOF[Type_],H$3)/$E93</f>
        <v>0</v>
      </c>
      <c r="I93" s="29">
        <f>SUMIFS(SOF[Trans],SOF[RepDate],$A$2,SOF[Branch2],$D93,SOF[Type_],I$3)/$E93</f>
        <v>0</v>
      </c>
      <c r="J93" s="29">
        <f>SUMIFS(SOF[Trans],SOF[RepDate],$A$2,SOF[Branch2],$D93,SOF[Type_],J$3)/$E93</f>
        <v>0</v>
      </c>
      <c r="K93" s="29">
        <f>SUMIFS(SOF[Trans],SOF[RepDate],$A$2,SOF[Branch2],$D93,SOF[Type_],K$3)/$E93</f>
        <v>0</v>
      </c>
      <c r="L93" s="29">
        <f>SUMIFS(SOF[Trans],SOF[RepDate],$A$2,SOF[Branch2],$D93,SOF[Type_],L$3)/$E93</f>
        <v>0</v>
      </c>
      <c r="M93" s="29">
        <f>SUMIFS(SOF[Trans],SOF[RepDate],$A$2,SOF[Branch2],$D93,SOF[Type_],M$3)/$E93</f>
        <v>0</v>
      </c>
      <c r="N93" s="29">
        <f>SUMIFS(SOF[Trans],SOF[RepDate],$A$2,SOF[Branch2],$D93,SOF[Type_],N$3)/$E93</f>
        <v>0.44198895027624308</v>
      </c>
      <c r="O93" s="29">
        <f>SUMIFS(SOF[Trans],SOF[RepDate],$A$2,SOF[Branch2],$D93,SOF[Type_],O$3)/$E93</f>
        <v>0</v>
      </c>
      <c r="P93" s="29">
        <f>SUMIFS(SOF[Trans],SOF[RepDate],$A$2,SOF[Branch2],$D93,SOF[Type_],P$3)/$E93</f>
        <v>0</v>
      </c>
      <c r="Q93" s="29">
        <f>SUMIFS(SOF[Trans],SOF[RepDate],$A$2,SOF[Branch2],$D93,SOF[Type_],Q$3)/$E93</f>
        <v>0</v>
      </c>
      <c r="R93" s="29">
        <f>SUMIFS(SOF[Trans],SOF[RepDate],$A$2,SOF[Branch2],$D93,SOF[Type_],R$3)/$E93</f>
        <v>0</v>
      </c>
      <c r="S93" s="29">
        <f>SUMIFS(SOF[Trans],SOF[RepDate],$A$2,SOF[Branch2],$D93,SOF[Type_],S$3)/$E93</f>
        <v>0</v>
      </c>
      <c r="T93" s="29">
        <f>SUMIFS(SOF[Trans],SOF[RepDate],$A$2,SOF[Branch2],$D93,SOF[Type_],T$3)/$E93</f>
        <v>0</v>
      </c>
      <c r="U93" s="29">
        <f>SUMIFS(SOF[Trans],SOF[RepDate],$A$2,SOF[Branch2],$D93,SOF[Type_],U$3)/$E93</f>
        <v>0</v>
      </c>
      <c r="V93" s="29">
        <f>SUMIFS(SOF[Trans],SOF[RepDate],$A$2,SOF[Branch2],$D93,SOF[Type_],V$3)/$E93</f>
        <v>0</v>
      </c>
      <c r="W93" s="29">
        <f>SUMIFS(SOF[Trans],SOF[RepDate],$A$2,SOF[Branch2],$D93,SOF[Type_],W$3)/$E93</f>
        <v>0</v>
      </c>
      <c r="X93" s="29">
        <f>SUMIFS(SOF[Trans],SOF[RepDate],$A$2,SOF[Branch2],$D93,SOF[Type_],X$3)/$E93</f>
        <v>0</v>
      </c>
      <c r="Y93" s="105">
        <f t="shared" si="31"/>
        <v>2.4993095829881247E-2</v>
      </c>
      <c r="Z93" s="98">
        <f t="shared" si="25"/>
        <v>0.55801104972375692</v>
      </c>
      <c r="AA93" s="98">
        <f t="shared" si="26"/>
        <v>0</v>
      </c>
      <c r="AB93" s="98">
        <f t="shared" si="27"/>
        <v>0.44198895027624308</v>
      </c>
      <c r="AC93" s="49">
        <f t="shared" si="28"/>
        <v>101</v>
      </c>
      <c r="AD93" s="49">
        <f t="shared" si="29"/>
        <v>0</v>
      </c>
      <c r="AE93" s="49">
        <f t="shared" si="30"/>
        <v>80</v>
      </c>
      <c r="AG93" s="124"/>
    </row>
    <row r="94" spans="1:33" x14ac:dyDescent="0.55000000000000004">
      <c r="A94" s="10" t="s">
        <v>119</v>
      </c>
      <c r="B94" s="11" t="s">
        <v>234</v>
      </c>
      <c r="C94" s="117"/>
      <c r="D94" s="10" t="s">
        <v>7</v>
      </c>
      <c r="E94" s="91">
        <f>SUMIFS(SOF[Trans],SOF[RepDate],$A$2,SOF[Branch],$B94)</f>
        <v>135</v>
      </c>
      <c r="F94" s="18">
        <f>SUMIFS(SOF[Trans],SOF[RepDate],$A$2,SOF[Branch2],$D94,SOF[Type_],F$3)/$E94</f>
        <v>0.90370370370370368</v>
      </c>
      <c r="G94" s="18">
        <f>SUMIFS(SOF[Trans],SOF[RepDate],$A$2,SOF[Branch2],$D94,SOF[Type_],G$3)/$E94</f>
        <v>0</v>
      </c>
      <c r="H94" s="18">
        <f>SUMIFS(SOF[Trans],SOF[RepDate],$A$2,SOF[Branch2],$D94,SOF[Type_],H$3)/$E94</f>
        <v>9.6296296296296297E-2</v>
      </c>
      <c r="I94" s="18">
        <f>SUMIFS(SOF[Trans],SOF[RepDate],$A$2,SOF[Branch2],$D94,SOF[Type_],I$3)/$E94</f>
        <v>0</v>
      </c>
      <c r="J94" s="18">
        <f>SUMIFS(SOF[Trans],SOF[RepDate],$A$2,SOF[Branch2],$D94,SOF[Type_],J$3)/$E94</f>
        <v>0</v>
      </c>
      <c r="K94" s="18">
        <f>SUMIFS(SOF[Trans],SOF[RepDate],$A$2,SOF[Branch2],$D94,SOF[Type_],K$3)/$E94</f>
        <v>0</v>
      </c>
      <c r="L94" s="18">
        <f>SUMIFS(SOF[Trans],SOF[RepDate],$A$2,SOF[Branch2],$D94,SOF[Type_],L$3)/$E94</f>
        <v>0</v>
      </c>
      <c r="M94" s="18">
        <f>SUMIFS(SOF[Trans],SOF[RepDate],$A$2,SOF[Branch2],$D94,SOF[Type_],M$3)/$E94</f>
        <v>0</v>
      </c>
      <c r="N94" s="18">
        <f>SUMIFS(SOF[Trans],SOF[RepDate],$A$2,SOF[Branch2],$D94,SOF[Type_],N$3)/$E94</f>
        <v>0</v>
      </c>
      <c r="O94" s="18">
        <f>SUMIFS(SOF[Trans],SOF[RepDate],$A$2,SOF[Branch2],$D94,SOF[Type_],O$3)/$E94</f>
        <v>0</v>
      </c>
      <c r="P94" s="18">
        <f>SUMIFS(SOF[Trans],SOF[RepDate],$A$2,SOF[Branch2],$D94,SOF[Type_],P$3)/$E94</f>
        <v>0</v>
      </c>
      <c r="Q94" s="18">
        <f>SUMIFS(SOF[Trans],SOF[RepDate],$A$2,SOF[Branch2],$D94,SOF[Type_],Q$3)/$E94</f>
        <v>0</v>
      </c>
      <c r="R94" s="18">
        <f>SUMIFS(SOF[Trans],SOF[RepDate],$A$2,SOF[Branch2],$D94,SOF[Type_],R$3)/$E94</f>
        <v>0</v>
      </c>
      <c r="S94" s="18">
        <f>SUMIFS(SOF[Trans],SOF[RepDate],$A$2,SOF[Branch2],$D94,SOF[Type_],S$3)/$E94</f>
        <v>0</v>
      </c>
      <c r="T94" s="18">
        <f>SUMIFS(SOF[Trans],SOF[RepDate],$A$2,SOF[Branch2],$D94,SOF[Type_],T$3)/$E94</f>
        <v>0</v>
      </c>
      <c r="U94" s="18">
        <f>SUMIFS(SOF[Trans],SOF[RepDate],$A$2,SOF[Branch2],$D94,SOF[Type_],U$3)/$E94</f>
        <v>0</v>
      </c>
      <c r="V94" s="18">
        <f>SUMIFS(SOF[Trans],SOF[RepDate],$A$2,SOF[Branch2],$D94,SOF[Type_],V$3)/$E94</f>
        <v>0</v>
      </c>
      <c r="W94" s="18">
        <f>SUMIFS(SOF[Trans],SOF[RepDate],$A$2,SOF[Branch2],$D94,SOF[Type_],W$3)/$E94</f>
        <v>0</v>
      </c>
      <c r="X94" s="18">
        <f>SUMIFS(SOF[Trans],SOF[RepDate],$A$2,SOF[Branch2],$D94,SOF[Type_],X$3)/$E94</f>
        <v>0</v>
      </c>
      <c r="Y94" s="105">
        <f t="shared" si="31"/>
        <v>1.8641259320629662E-2</v>
      </c>
      <c r="Z94" s="98">
        <f t="shared" si="25"/>
        <v>0.90370370370370368</v>
      </c>
      <c r="AA94" s="98">
        <f t="shared" si="26"/>
        <v>0</v>
      </c>
      <c r="AB94" s="98">
        <f t="shared" si="27"/>
        <v>9.6296296296296324E-2</v>
      </c>
      <c r="AC94" s="49">
        <f t="shared" si="28"/>
        <v>122</v>
      </c>
      <c r="AD94" s="49">
        <f t="shared" si="29"/>
        <v>0</v>
      </c>
      <c r="AE94" s="49">
        <f t="shared" si="30"/>
        <v>13</v>
      </c>
      <c r="AG94" s="124"/>
    </row>
    <row r="95" spans="1:33" x14ac:dyDescent="0.55000000000000004">
      <c r="A95" s="10" t="s">
        <v>119</v>
      </c>
      <c r="B95" s="11" t="s">
        <v>241</v>
      </c>
      <c r="C95" s="117"/>
      <c r="D95" s="10" t="s">
        <v>13</v>
      </c>
      <c r="E95" s="91">
        <f>SUMIFS(SOF[Trans],SOF[RepDate],$A$2,SOF[Branch],$B95)</f>
        <v>140</v>
      </c>
      <c r="F95" s="18">
        <f>SUMIFS(SOF[Trans],SOF[RepDate],$A$2,SOF[Branch2],$D95,SOF[Type_],F$3)/$E95</f>
        <v>1</v>
      </c>
      <c r="G95" s="18">
        <f>SUMIFS(SOF[Trans],SOF[RepDate],$A$2,SOF[Branch2],$D95,SOF[Type_],G$3)/$E95</f>
        <v>0</v>
      </c>
      <c r="H95" s="18">
        <f>SUMIFS(SOF[Trans],SOF[RepDate],$A$2,SOF[Branch2],$D95,SOF[Type_],H$3)/$E95</f>
        <v>0</v>
      </c>
      <c r="I95" s="18">
        <f>SUMIFS(SOF[Trans],SOF[RepDate],$A$2,SOF[Branch2],$D95,SOF[Type_],I$3)/$E95</f>
        <v>0</v>
      </c>
      <c r="J95" s="18">
        <f>SUMIFS(SOF[Trans],SOF[RepDate],$A$2,SOF[Branch2],$D95,SOF[Type_],J$3)/$E95</f>
        <v>0</v>
      </c>
      <c r="K95" s="18">
        <f>SUMIFS(SOF[Trans],SOF[RepDate],$A$2,SOF[Branch2],$D95,SOF[Type_],K$3)/$E95</f>
        <v>0</v>
      </c>
      <c r="L95" s="18">
        <f>SUMIFS(SOF[Trans],SOF[RepDate],$A$2,SOF[Branch2],$D95,SOF[Type_],L$3)/$E95</f>
        <v>0</v>
      </c>
      <c r="M95" s="18">
        <f>SUMIFS(SOF[Trans],SOF[RepDate],$A$2,SOF[Branch2],$D95,SOF[Type_],M$3)/$E95</f>
        <v>0</v>
      </c>
      <c r="N95" s="18">
        <f>SUMIFS(SOF[Trans],SOF[RepDate],$A$2,SOF[Branch2],$D95,SOF[Type_],N$3)/$E95</f>
        <v>0</v>
      </c>
      <c r="O95" s="18">
        <f>SUMIFS(SOF[Trans],SOF[RepDate],$A$2,SOF[Branch2],$D95,SOF[Type_],O$3)/$E95</f>
        <v>0</v>
      </c>
      <c r="P95" s="18">
        <f>SUMIFS(SOF[Trans],SOF[RepDate],$A$2,SOF[Branch2],$D95,SOF[Type_],P$3)/$E95</f>
        <v>0</v>
      </c>
      <c r="Q95" s="18">
        <f>SUMIFS(SOF[Trans],SOF[RepDate],$A$2,SOF[Branch2],$D95,SOF[Type_],Q$3)/$E95</f>
        <v>0</v>
      </c>
      <c r="R95" s="18">
        <f>SUMIFS(SOF[Trans],SOF[RepDate],$A$2,SOF[Branch2],$D95,SOF[Type_],R$3)/$E95</f>
        <v>0</v>
      </c>
      <c r="S95" s="18">
        <f>SUMIFS(SOF[Trans],SOF[RepDate],$A$2,SOF[Branch2],$D95,SOF[Type_],S$3)/$E95</f>
        <v>0</v>
      </c>
      <c r="T95" s="18">
        <f>SUMIFS(SOF[Trans],SOF[RepDate],$A$2,SOF[Branch2],$D95,SOF[Type_],T$3)/$E95</f>
        <v>0</v>
      </c>
      <c r="U95" s="18">
        <f>SUMIFS(SOF[Trans],SOF[RepDate],$A$2,SOF[Branch2],$D95,SOF[Type_],U$3)/$E95</f>
        <v>0</v>
      </c>
      <c r="V95" s="18">
        <f>SUMIFS(SOF[Trans],SOF[RepDate],$A$2,SOF[Branch2],$D95,SOF[Type_],V$3)/$E95</f>
        <v>0</v>
      </c>
      <c r="W95" s="18">
        <f>SUMIFS(SOF[Trans],SOF[RepDate],$A$2,SOF[Branch2],$D95,SOF[Type_],W$3)/$E95</f>
        <v>0</v>
      </c>
      <c r="X95" s="18">
        <f>SUMIFS(SOF[Trans],SOF[RepDate],$A$2,SOF[Branch2],$D95,SOF[Type_],X$3)/$E95</f>
        <v>0</v>
      </c>
      <c r="Y95" s="105">
        <f t="shared" si="31"/>
        <v>1.9331676332504832E-2</v>
      </c>
      <c r="Z95" s="98">
        <f t="shared" si="25"/>
        <v>1</v>
      </c>
      <c r="AA95" s="98">
        <f t="shared" si="26"/>
        <v>0</v>
      </c>
      <c r="AB95" s="98">
        <f t="shared" si="27"/>
        <v>0</v>
      </c>
      <c r="AC95" s="49">
        <f t="shared" si="28"/>
        <v>140</v>
      </c>
      <c r="AD95" s="49">
        <f t="shared" si="29"/>
        <v>0</v>
      </c>
      <c r="AE95" s="49">
        <f t="shared" si="30"/>
        <v>0</v>
      </c>
      <c r="AG95" s="124"/>
    </row>
    <row r="96" spans="1:33" x14ac:dyDescent="0.55000000000000004">
      <c r="A96" s="10" t="s">
        <v>119</v>
      </c>
      <c r="B96" s="11" t="s">
        <v>236</v>
      </c>
      <c r="C96" s="117"/>
      <c r="D96" s="10" t="s">
        <v>11</v>
      </c>
      <c r="E96" s="91">
        <f>SUMIFS(SOF[Trans],SOF[RepDate],$A$2,SOF[Branch],$B96)</f>
        <v>113</v>
      </c>
      <c r="F96" s="18">
        <f>SUMIFS(SOF[Trans],SOF[RepDate],$A$2,SOF[Branch2],$D96,SOF[Type_],F$3)/$E96</f>
        <v>9.7345132743362831E-2</v>
      </c>
      <c r="G96" s="18">
        <f>SUMIFS(SOF[Trans],SOF[RepDate],$A$2,SOF[Branch2],$D96,SOF[Type_],G$3)/$E96</f>
        <v>0</v>
      </c>
      <c r="H96" s="18">
        <f>SUMIFS(SOF[Trans],SOF[RepDate],$A$2,SOF[Branch2],$D96,SOF[Type_],H$3)/$E96</f>
        <v>0.90265486725663713</v>
      </c>
      <c r="I96" s="18">
        <f>SUMIFS(SOF[Trans],SOF[RepDate],$A$2,SOF[Branch2],$D96,SOF[Type_],I$3)/$E96</f>
        <v>0</v>
      </c>
      <c r="J96" s="18">
        <f>SUMIFS(SOF[Trans],SOF[RepDate],$A$2,SOF[Branch2],$D96,SOF[Type_],J$3)/$E96</f>
        <v>0</v>
      </c>
      <c r="K96" s="18">
        <f>SUMIFS(SOF[Trans],SOF[RepDate],$A$2,SOF[Branch2],$D96,SOF[Type_],K$3)/$E96</f>
        <v>0</v>
      </c>
      <c r="L96" s="18">
        <f>SUMIFS(SOF[Trans],SOF[RepDate],$A$2,SOF[Branch2],$D96,SOF[Type_],L$3)/$E96</f>
        <v>0</v>
      </c>
      <c r="M96" s="18">
        <f>SUMIFS(SOF[Trans],SOF[RepDate],$A$2,SOF[Branch2],$D96,SOF[Type_],M$3)/$E96</f>
        <v>0</v>
      </c>
      <c r="N96" s="18">
        <f>SUMIFS(SOF[Trans],SOF[RepDate],$A$2,SOF[Branch2],$D96,SOF[Type_],N$3)/$E96</f>
        <v>0</v>
      </c>
      <c r="O96" s="18">
        <f>SUMIFS(SOF[Trans],SOF[RepDate],$A$2,SOF[Branch2],$D96,SOF[Type_],O$3)/$E96</f>
        <v>0</v>
      </c>
      <c r="P96" s="18">
        <f>SUMIFS(SOF[Trans],SOF[RepDate],$A$2,SOF[Branch2],$D96,SOF[Type_],P$3)/$E96</f>
        <v>0</v>
      </c>
      <c r="Q96" s="18">
        <f>SUMIFS(SOF[Trans],SOF[RepDate],$A$2,SOF[Branch2],$D96,SOF[Type_],Q$3)/$E96</f>
        <v>0</v>
      </c>
      <c r="R96" s="18">
        <f>SUMIFS(SOF[Trans],SOF[RepDate],$A$2,SOF[Branch2],$D96,SOF[Type_],R$3)/$E96</f>
        <v>0</v>
      </c>
      <c r="S96" s="18">
        <f>SUMIFS(SOF[Trans],SOF[RepDate],$A$2,SOF[Branch2],$D96,SOF[Type_],S$3)/$E96</f>
        <v>0</v>
      </c>
      <c r="T96" s="18">
        <f>SUMIFS(SOF[Trans],SOF[RepDate],$A$2,SOF[Branch2],$D96,SOF[Type_],T$3)/$E96</f>
        <v>0</v>
      </c>
      <c r="U96" s="18">
        <f>SUMIFS(SOF[Trans],SOF[RepDate],$A$2,SOF[Branch2],$D96,SOF[Type_],U$3)/$E96</f>
        <v>0</v>
      </c>
      <c r="V96" s="18">
        <f>SUMIFS(SOF[Trans],SOF[RepDate],$A$2,SOF[Branch2],$D96,SOF[Type_],V$3)/$E96</f>
        <v>0</v>
      </c>
      <c r="W96" s="18">
        <f>SUMIFS(SOF[Trans],SOF[RepDate],$A$2,SOF[Branch2],$D96,SOF[Type_],W$3)/$E96</f>
        <v>0</v>
      </c>
      <c r="X96" s="18">
        <f>SUMIFS(SOF[Trans],SOF[RepDate],$A$2,SOF[Branch2],$D96,SOF[Type_],X$3)/$E96</f>
        <v>0</v>
      </c>
      <c r="Y96" s="105">
        <f t="shared" si="31"/>
        <v>1.5603424468378901E-2</v>
      </c>
      <c r="Z96" s="98">
        <f t="shared" si="25"/>
        <v>9.7345132743362831E-2</v>
      </c>
      <c r="AA96" s="98">
        <f t="shared" si="26"/>
        <v>0</v>
      </c>
      <c r="AB96" s="98">
        <f t="shared" si="27"/>
        <v>0.90265486725663713</v>
      </c>
      <c r="AC96" s="49">
        <f t="shared" si="28"/>
        <v>11</v>
      </c>
      <c r="AD96" s="49">
        <f t="shared" si="29"/>
        <v>0</v>
      </c>
      <c r="AE96" s="49">
        <f t="shared" si="30"/>
        <v>102</v>
      </c>
      <c r="AG96" s="124"/>
    </row>
    <row r="97" spans="1:33" x14ac:dyDescent="0.55000000000000004">
      <c r="A97" s="10" t="s">
        <v>119</v>
      </c>
      <c r="B97" s="11" t="s">
        <v>245</v>
      </c>
      <c r="C97" s="118"/>
      <c r="D97" s="10" t="s">
        <v>37</v>
      </c>
      <c r="E97" s="91">
        <f>SUMIFS(SOF[Trans],SOF[RepDate],$A$2,SOF[Branch],$B97)</f>
        <v>98</v>
      </c>
      <c r="F97" s="18">
        <f>SUMIFS(SOF[Trans],SOF[RepDate],$A$2,SOF[Branch2],$D97,SOF[Type_],F$3)/$E97</f>
        <v>1</v>
      </c>
      <c r="G97" s="18">
        <f>SUMIFS(SOF[Trans],SOF[RepDate],$A$2,SOF[Branch2],$D97,SOF[Type_],G$3)/$E97</f>
        <v>0</v>
      </c>
      <c r="H97" s="18">
        <f>SUMIFS(SOF[Trans],SOF[RepDate],$A$2,SOF[Branch2],$D97,SOF[Type_],H$3)/$E97</f>
        <v>0</v>
      </c>
      <c r="I97" s="18">
        <f>SUMIFS(SOF[Trans],SOF[RepDate],$A$2,SOF[Branch2],$D97,SOF[Type_],I$3)/$E97</f>
        <v>0</v>
      </c>
      <c r="J97" s="18">
        <f>SUMIFS(SOF[Trans],SOF[RepDate],$A$2,SOF[Branch2],$D97,SOF[Type_],J$3)/$E97</f>
        <v>0</v>
      </c>
      <c r="K97" s="18">
        <f>SUMIFS(SOF[Trans],SOF[RepDate],$A$2,SOF[Branch2],$D97,SOF[Type_],K$3)/$E97</f>
        <v>0</v>
      </c>
      <c r="L97" s="18">
        <f>SUMIFS(SOF[Trans],SOF[RepDate],$A$2,SOF[Branch2],$D97,SOF[Type_],L$3)/$E97</f>
        <v>0</v>
      </c>
      <c r="M97" s="18">
        <f>SUMIFS(SOF[Trans],SOF[RepDate],$A$2,SOF[Branch2],$D97,SOF[Type_],M$3)/$E97</f>
        <v>0</v>
      </c>
      <c r="N97" s="18">
        <f>SUMIFS(SOF[Trans],SOF[RepDate],$A$2,SOF[Branch2],$D97,SOF[Type_],N$3)/$E97</f>
        <v>0</v>
      </c>
      <c r="O97" s="18">
        <f>SUMIFS(SOF[Trans],SOF[RepDate],$A$2,SOF[Branch2],$D97,SOF[Type_],O$3)/$E97</f>
        <v>0</v>
      </c>
      <c r="P97" s="18">
        <f>SUMIFS(SOF[Trans],SOF[RepDate],$A$2,SOF[Branch2],$D97,SOF[Type_],P$3)/$E97</f>
        <v>0</v>
      </c>
      <c r="Q97" s="18">
        <f>SUMIFS(SOF[Trans],SOF[RepDate],$A$2,SOF[Branch2],$D97,SOF[Type_],Q$3)/$E97</f>
        <v>0</v>
      </c>
      <c r="R97" s="18">
        <f>SUMIFS(SOF[Trans],SOF[RepDate],$A$2,SOF[Branch2],$D97,SOF[Type_],R$3)/$E97</f>
        <v>0</v>
      </c>
      <c r="S97" s="18">
        <f>SUMIFS(SOF[Trans],SOF[RepDate],$A$2,SOF[Branch2],$D97,SOF[Type_],S$3)/$E97</f>
        <v>0</v>
      </c>
      <c r="T97" s="18">
        <f>SUMIFS(SOF[Trans],SOF[RepDate],$A$2,SOF[Branch2],$D97,SOF[Type_],T$3)/$E97</f>
        <v>0</v>
      </c>
      <c r="U97" s="18">
        <f>SUMIFS(SOF[Trans],SOF[RepDate],$A$2,SOF[Branch2],$D97,SOF[Type_],U$3)/$E97</f>
        <v>0</v>
      </c>
      <c r="V97" s="18">
        <f>SUMIFS(SOF[Trans],SOF[RepDate],$A$2,SOF[Branch2],$D97,SOF[Type_],V$3)/$E97</f>
        <v>0</v>
      </c>
      <c r="W97" s="18">
        <f>SUMIFS(SOF[Trans],SOF[RepDate],$A$2,SOF[Branch2],$D97,SOF[Type_],W$3)/$E97</f>
        <v>0</v>
      </c>
      <c r="X97" s="18">
        <f>SUMIFS(SOF[Trans],SOF[RepDate],$A$2,SOF[Branch2],$D97,SOF[Type_],X$3)/$E97</f>
        <v>0</v>
      </c>
      <c r="Y97" s="105">
        <f t="shared" si="31"/>
        <v>1.3532173432753383E-2</v>
      </c>
      <c r="Z97" s="98">
        <f t="shared" si="25"/>
        <v>1</v>
      </c>
      <c r="AA97" s="98">
        <f t="shared" si="26"/>
        <v>0</v>
      </c>
      <c r="AB97" s="98">
        <f t="shared" si="27"/>
        <v>0</v>
      </c>
      <c r="AC97" s="49">
        <f t="shared" si="28"/>
        <v>98</v>
      </c>
      <c r="AD97" s="49">
        <f t="shared" si="29"/>
        <v>0</v>
      </c>
      <c r="AE97" s="49">
        <f t="shared" si="30"/>
        <v>0</v>
      </c>
      <c r="AG97" s="124"/>
    </row>
    <row r="98" spans="1:33" x14ac:dyDescent="0.55000000000000004">
      <c r="A98" s="10" t="s">
        <v>119</v>
      </c>
      <c r="B98" s="11" t="s">
        <v>254</v>
      </c>
      <c r="C98" s="11" t="e">
        <v>#N/A</v>
      </c>
      <c r="D98" s="10" t="s">
        <v>35</v>
      </c>
      <c r="E98" s="89">
        <f>SUMIFS(SOF[Trans],SOF[RepDate],$A$2,SOF[Branch],$B98)</f>
        <v>70</v>
      </c>
      <c r="F98" s="29">
        <f>SUMIFS(SOF[Trans],SOF[RepDate],$A$2,SOF[Branch2],$D98,SOF[Type_],F$3)/$E98</f>
        <v>1</v>
      </c>
      <c r="G98" s="29">
        <f>SUMIFS(SOF[Trans],SOF[RepDate],$A$2,SOF[Branch2],$D98,SOF[Type_],G$3)/$E98</f>
        <v>0</v>
      </c>
      <c r="H98" s="29">
        <f>SUMIFS(SOF[Trans],SOF[RepDate],$A$2,SOF[Branch2],$D98,SOF[Type_],H$3)/$E98</f>
        <v>0</v>
      </c>
      <c r="I98" s="29">
        <f>SUMIFS(SOF[Trans],SOF[RepDate],$A$2,SOF[Branch2],$D98,SOF[Type_],I$3)/$E98</f>
        <v>0</v>
      </c>
      <c r="J98" s="29">
        <f>SUMIFS(SOF[Trans],SOF[RepDate],$A$2,SOF[Branch2],$D98,SOF[Type_],J$3)/$E98</f>
        <v>0</v>
      </c>
      <c r="K98" s="29">
        <f>SUMIFS(SOF[Trans],SOF[RepDate],$A$2,SOF[Branch2],$D98,SOF[Type_],K$3)/$E98</f>
        <v>0</v>
      </c>
      <c r="L98" s="29">
        <f>SUMIFS(SOF[Trans],SOF[RepDate],$A$2,SOF[Branch2],$D98,SOF[Type_],L$3)/$E98</f>
        <v>0</v>
      </c>
      <c r="M98" s="29">
        <f>SUMIFS(SOF[Trans],SOF[RepDate],$A$2,SOF[Branch2],$D98,SOF[Type_],M$3)/$E98</f>
        <v>0</v>
      </c>
      <c r="N98" s="29">
        <f>SUMIFS(SOF[Trans],SOF[RepDate],$A$2,SOF[Branch2],$D98,SOF[Type_],N$3)/$E98</f>
        <v>0</v>
      </c>
      <c r="O98" s="29">
        <f>SUMIFS(SOF[Trans],SOF[RepDate],$A$2,SOF[Branch2],$D98,SOF[Type_],O$3)/$E98</f>
        <v>0</v>
      </c>
      <c r="P98" s="29">
        <f>SUMIFS(SOF[Trans],SOF[RepDate],$A$2,SOF[Branch2],$D98,SOF[Type_],P$3)/$E98</f>
        <v>0</v>
      </c>
      <c r="Q98" s="29">
        <f>SUMIFS(SOF[Trans],SOF[RepDate],$A$2,SOF[Branch2],$D98,SOF[Type_],Q$3)/$E98</f>
        <v>0</v>
      </c>
      <c r="R98" s="29">
        <f>SUMIFS(SOF[Trans],SOF[RepDate],$A$2,SOF[Branch2],$D98,SOF[Type_],R$3)/$E98</f>
        <v>0</v>
      </c>
      <c r="S98" s="29">
        <f>SUMIFS(SOF[Trans],SOF[RepDate],$A$2,SOF[Branch2],$D98,SOF[Type_],S$3)/$E98</f>
        <v>0</v>
      </c>
      <c r="T98" s="29">
        <f>SUMIFS(SOF[Trans],SOF[RepDate],$A$2,SOF[Branch2],$D98,SOF[Type_],T$3)/$E98</f>
        <v>0</v>
      </c>
      <c r="U98" s="29">
        <f>SUMIFS(SOF[Trans],SOF[RepDate],$A$2,SOF[Branch2],$D98,SOF[Type_],U$3)/$E98</f>
        <v>0</v>
      </c>
      <c r="V98" s="29">
        <f>SUMIFS(SOF[Trans],SOF[RepDate],$A$2,SOF[Branch2],$D98,SOF[Type_],V$3)/$E98</f>
        <v>0</v>
      </c>
      <c r="W98" s="29">
        <f>SUMIFS(SOF[Trans],SOF[RepDate],$A$2,SOF[Branch2],$D98,SOF[Type_],W$3)/$E98</f>
        <v>0</v>
      </c>
      <c r="X98" s="29">
        <f>SUMIFS(SOF[Trans],SOF[RepDate],$A$2,SOF[Branch2],$D98,SOF[Type_],X$3)/$E98</f>
        <v>0</v>
      </c>
      <c r="Y98" s="105">
        <f t="shared" si="31"/>
        <v>9.6658381662524159E-3</v>
      </c>
      <c r="Z98" s="98">
        <f t="shared" si="25"/>
        <v>1</v>
      </c>
      <c r="AA98" s="98">
        <f t="shared" si="26"/>
        <v>0</v>
      </c>
      <c r="AB98" s="98">
        <f t="shared" si="27"/>
        <v>0</v>
      </c>
      <c r="AC98" s="49">
        <f t="shared" si="28"/>
        <v>70</v>
      </c>
      <c r="AD98" s="49">
        <f t="shared" si="29"/>
        <v>0</v>
      </c>
      <c r="AE98" s="49">
        <f t="shared" si="30"/>
        <v>0</v>
      </c>
      <c r="AG98" s="124"/>
    </row>
    <row r="99" spans="1:33" x14ac:dyDescent="0.55000000000000004">
      <c r="A99" s="28"/>
      <c r="B99" s="28"/>
      <c r="C99" s="28"/>
      <c r="D99" s="28" t="s">
        <v>119</v>
      </c>
      <c r="E99" s="90">
        <f>SUM(E74:E98)</f>
        <v>7242</v>
      </c>
      <c r="F99" s="19">
        <f>SUMIFS(SOF[Trans],SOF[RepDate],$A$2,SOF[Region],$D99,SOF[Type_],F$3)/$E99</f>
        <v>0.26525821596244131</v>
      </c>
      <c r="G99" s="19">
        <f>SUMIFS(SOF[Trans],SOF[RepDate],$A$2,SOF[Region],$D99,SOF[Type_],G$3)/$E99</f>
        <v>9.6106048053024029E-2</v>
      </c>
      <c r="H99" s="19">
        <f>SUMIFS(SOF[Trans],SOF[RepDate],$A$2,SOF[Region],$D99,SOF[Type_],H$3)/$E99</f>
        <v>0.12827948080640708</v>
      </c>
      <c r="I99" s="19">
        <f>SUMIFS(SOF[Trans],SOF[RepDate],$A$2,SOF[Region],$D99,SOF[Type_],I$3)/$E99</f>
        <v>2.0850593758630211E-2</v>
      </c>
      <c r="J99" s="19">
        <f>SUMIFS(SOF[Trans],SOF[RepDate],$A$2,SOF[Region],$D99,SOF[Type_],J$3)/$E99</f>
        <v>6.1999447666390498E-2</v>
      </c>
      <c r="K99" s="19">
        <f>SUMIFS(SOF[Trans],SOF[RepDate],$A$2,SOF[Region],$D99,SOF[Type_],K$3)/$E99</f>
        <v>2.6097763048881523E-2</v>
      </c>
      <c r="L99" s="19">
        <f>SUMIFS(SOF[Trans],SOF[RepDate],$A$2,SOF[Region],$D99,SOF[Type_],L$3)/$E99</f>
        <v>1.5879591273128969E-2</v>
      </c>
      <c r="M99" s="19">
        <f>SUMIFS(SOF[Trans],SOF[RepDate],$A$2,SOF[Region],$D99,SOF[Type_],M$3)/$E99</f>
        <v>0.15603424468378901</v>
      </c>
      <c r="N99" s="19">
        <f>SUMIFS(SOF[Trans],SOF[RepDate],$A$2,SOF[Region],$D99,SOF[Type_],N$3)/$E99</f>
        <v>0.12827948080640708</v>
      </c>
      <c r="O99" s="19">
        <f>SUMIFS(SOF[Trans],SOF[RepDate],$A$2,SOF[Region],$D99,SOF[Type_],O$3)/$E99</f>
        <v>9.3896713615023476E-3</v>
      </c>
      <c r="P99" s="19">
        <f>SUMIFS(SOF[Trans],SOF[RepDate],$A$2,SOF[Region],$D99,SOF[Type_],P$3)/$E99</f>
        <v>6.9041701187517257E-3</v>
      </c>
      <c r="Q99" s="19">
        <f>SUMIFS(SOF[Trans],SOF[RepDate],$A$2,SOF[Region],$D99,SOF[Type_],Q$3)/$E99</f>
        <v>0</v>
      </c>
      <c r="R99" s="19">
        <f>SUMIFS(SOF[Trans],SOF[RepDate],$A$2,SOF[Region],$D99,SOF[Type_],R$3)/$E99</f>
        <v>0</v>
      </c>
      <c r="S99" s="19">
        <f>SUMIFS(SOF[Trans],SOF[RepDate],$A$2,SOF[Region],$D99,SOF[Type_],S$3)/$E99</f>
        <v>6.6280033140016566E-3</v>
      </c>
      <c r="T99" s="19">
        <f>SUMIFS(SOF[Trans],SOF[RepDate],$A$2,SOF[Region],$D99,SOF[Type_],T$3)/$E99</f>
        <v>1.9331676332504832E-2</v>
      </c>
      <c r="U99" s="19">
        <f>SUMIFS(SOF[Trans],SOF[RepDate],$A$2,SOF[Region],$D99,SOF[Type_],U$3)/$E99</f>
        <v>2.2921844794255731E-2</v>
      </c>
      <c r="V99" s="19">
        <f>SUMIFS(SOF[Trans],SOF[RepDate],$A$2,SOF[Region],$D99,SOF[Type_],V$3)/$E99</f>
        <v>1.2427506213753107E-2</v>
      </c>
      <c r="W99" s="19">
        <f>SUMIFS(SOF[Trans],SOF[RepDate],$A$2,SOF[Region],$D99,SOF[Type_],W$3)/$E99</f>
        <v>9.2515879591273126E-3</v>
      </c>
      <c r="X99" s="19">
        <f>SUMIFS(SOF[Trans],SOF[RepDate],$A$2,SOF[Region],$D99,SOF[Type_],X$3)/$E99</f>
        <v>1.436067384700359E-2</v>
      </c>
      <c r="Y99" s="99">
        <f>SUM(Y74:Y98)</f>
        <v>1.0000000000000002</v>
      </c>
      <c r="Z99" s="99">
        <f t="shared" si="7"/>
        <v>0.26525821596244131</v>
      </c>
      <c r="AA99" s="99">
        <f t="shared" si="8"/>
        <v>0.15603424468378901</v>
      </c>
      <c r="AB99" s="99">
        <f t="shared" si="9"/>
        <v>0.57870753935376995</v>
      </c>
      <c r="AC99" s="50">
        <f t="shared" si="21"/>
        <v>1921</v>
      </c>
      <c r="AD99" s="50">
        <f t="shared" si="22"/>
        <v>1130</v>
      </c>
      <c r="AE99" s="50">
        <f t="shared" si="23"/>
        <v>4191</v>
      </c>
    </row>
    <row r="107" spans="1:33" ht="15" customHeight="1" x14ac:dyDescent="0.55000000000000004"/>
  </sheetData>
  <sortState xmlns:xlrd2="http://schemas.microsoft.com/office/spreadsheetml/2017/richdata2" ref="A45:AE70">
    <sortCondition ref="C45:C70"/>
  </sortState>
  <mergeCells count="125">
    <mergeCell ref="Y14:Y15"/>
    <mergeCell ref="Y42:Y43"/>
    <mergeCell ref="Y72:Y73"/>
    <mergeCell ref="A7:A10"/>
    <mergeCell ref="D5:D6"/>
    <mergeCell ref="E14:E15"/>
    <mergeCell ref="E5:E6"/>
    <mergeCell ref="G13:X13"/>
    <mergeCell ref="F14:F15"/>
    <mergeCell ref="H14:H15"/>
    <mergeCell ref="I14:I15"/>
    <mergeCell ref="J14:J15"/>
    <mergeCell ref="Q14:Q15"/>
    <mergeCell ref="L5:L6"/>
    <mergeCell ref="M5:M6"/>
    <mergeCell ref="N5:N6"/>
    <mergeCell ref="O5:O6"/>
    <mergeCell ref="L14:L15"/>
    <mergeCell ref="M14:M15"/>
    <mergeCell ref="R5:R6"/>
    <mergeCell ref="S5:S6"/>
    <mergeCell ref="T5:T6"/>
    <mergeCell ref="R14:R15"/>
    <mergeCell ref="S14:S15"/>
    <mergeCell ref="V14:V15"/>
    <mergeCell ref="W14:W15"/>
    <mergeCell ref="X14:X15"/>
    <mergeCell ref="G4:X4"/>
    <mergeCell ref="K14:K15"/>
    <mergeCell ref="F5:F6"/>
    <mergeCell ref="G5:G6"/>
    <mergeCell ref="H5:H6"/>
    <mergeCell ref="I5:I6"/>
    <mergeCell ref="J5:J6"/>
    <mergeCell ref="G14:G15"/>
    <mergeCell ref="N14:N15"/>
    <mergeCell ref="O14:O15"/>
    <mergeCell ref="P14:P15"/>
    <mergeCell ref="P5:P6"/>
    <mergeCell ref="K5:K6"/>
    <mergeCell ref="T14:T15"/>
    <mergeCell ref="U14:U15"/>
    <mergeCell ref="Q5:Q6"/>
    <mergeCell ref="V5:V6"/>
    <mergeCell ref="U5:U6"/>
    <mergeCell ref="W5:W6"/>
    <mergeCell ref="D14:D15"/>
    <mergeCell ref="A14:A15"/>
    <mergeCell ref="B14:B15"/>
    <mergeCell ref="A42:A43"/>
    <mergeCell ref="B42:B43"/>
    <mergeCell ref="D42:D43"/>
    <mergeCell ref="AC14:AC15"/>
    <mergeCell ref="AD14:AD15"/>
    <mergeCell ref="AE14:AE15"/>
    <mergeCell ref="Z14:Z15"/>
    <mergeCell ref="AA14:AA15"/>
    <mergeCell ref="AB14:AB15"/>
    <mergeCell ref="J42:J43"/>
    <mergeCell ref="K42:K43"/>
    <mergeCell ref="L42:L43"/>
    <mergeCell ref="M42:M43"/>
    <mergeCell ref="N42:N43"/>
    <mergeCell ref="E42:E43"/>
    <mergeCell ref="F42:F43"/>
    <mergeCell ref="G42:G43"/>
    <mergeCell ref="H42:H43"/>
    <mergeCell ref="I42:I43"/>
    <mergeCell ref="T42:T43"/>
    <mergeCell ref="U42:U43"/>
    <mergeCell ref="L72:L73"/>
    <mergeCell ref="M72:M73"/>
    <mergeCell ref="N72:N73"/>
    <mergeCell ref="O72:O73"/>
    <mergeCell ref="P72:P73"/>
    <mergeCell ref="Z42:Z43"/>
    <mergeCell ref="AA42:AA43"/>
    <mergeCell ref="AB42:AB43"/>
    <mergeCell ref="V42:V43"/>
    <mergeCell ref="W42:W43"/>
    <mergeCell ref="X42:X43"/>
    <mergeCell ref="O42:O43"/>
    <mergeCell ref="P42:P43"/>
    <mergeCell ref="Q42:Q43"/>
    <mergeCell ref="R42:R43"/>
    <mergeCell ref="S42:S43"/>
    <mergeCell ref="Q72:Q73"/>
    <mergeCell ref="R72:R73"/>
    <mergeCell ref="S72:S73"/>
    <mergeCell ref="T72:T73"/>
    <mergeCell ref="U72:U73"/>
    <mergeCell ref="A72:A73"/>
    <mergeCell ref="B72:B73"/>
    <mergeCell ref="D72:D73"/>
    <mergeCell ref="E72:E73"/>
    <mergeCell ref="F72:F73"/>
    <mergeCell ref="G72:G73"/>
    <mergeCell ref="H72:H73"/>
    <mergeCell ref="I72:I73"/>
    <mergeCell ref="J72:J73"/>
    <mergeCell ref="C72:C73"/>
    <mergeCell ref="C44:C56"/>
    <mergeCell ref="C57:C69"/>
    <mergeCell ref="C42:C43"/>
    <mergeCell ref="C14:C15"/>
    <mergeCell ref="C16:C24"/>
    <mergeCell ref="C25:C39"/>
    <mergeCell ref="C74:C83"/>
    <mergeCell ref="C84:C97"/>
    <mergeCell ref="AG74:AG98"/>
    <mergeCell ref="AB72:AB73"/>
    <mergeCell ref="AC72:AC73"/>
    <mergeCell ref="AD72:AD73"/>
    <mergeCell ref="AE72:AE73"/>
    <mergeCell ref="AG16:AG39"/>
    <mergeCell ref="AG44:AG69"/>
    <mergeCell ref="V72:V73"/>
    <mergeCell ref="W72:W73"/>
    <mergeCell ref="X72:X73"/>
    <mergeCell ref="Z72:Z73"/>
    <mergeCell ref="AA72:AA73"/>
    <mergeCell ref="AC42:AC43"/>
    <mergeCell ref="AD42:AD43"/>
    <mergeCell ref="AE42:AE43"/>
    <mergeCell ref="K72:K73"/>
  </mergeCells>
  <pageMargins left="0.70866141732283472" right="0.70866141732283472" top="0.74803149606299213" bottom="0.74803149606299213" header="0.31496062992125984" footer="0.31496062992125984"/>
  <pageSetup paperSize="9" scale="97" fitToWidth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">
    <tabColor rgb="FF00B050"/>
    <pageSetUpPr fitToPage="1"/>
  </sheetPr>
  <dimension ref="A2:Z97"/>
  <sheetViews>
    <sheetView showGridLines="0" topLeftCell="B1" zoomScale="80" zoomScaleNormal="80" workbookViewId="0">
      <selection activeCell="AK13" sqref="AK13"/>
    </sheetView>
  </sheetViews>
  <sheetFormatPr defaultRowHeight="14.4" x14ac:dyDescent="0.55000000000000004"/>
  <cols>
    <col min="1" max="1" width="30.47265625" hidden="1" customWidth="1"/>
    <col min="2" max="2" width="12.47265625" customWidth="1"/>
    <col min="3" max="3" width="40" bestFit="1" customWidth="1"/>
    <col min="4" max="4" width="10.15625" bestFit="1" customWidth="1"/>
    <col min="5" max="5" width="12.5234375" hidden="1" customWidth="1"/>
    <col min="6" max="6" width="13.7890625" hidden="1" customWidth="1"/>
    <col min="7" max="7" width="7.47265625" hidden="1" customWidth="1"/>
    <col min="8" max="8" width="13.15625" hidden="1" customWidth="1"/>
    <col min="9" max="9" width="10.7890625" hidden="1" customWidth="1"/>
    <col min="10" max="11" width="11.7890625" hidden="1" customWidth="1"/>
    <col min="12" max="12" width="10.47265625" hidden="1" customWidth="1"/>
    <col min="13" max="13" width="16.26171875" hidden="1" customWidth="1"/>
    <col min="14" max="14" width="12.47265625" hidden="1" customWidth="1"/>
    <col min="15" max="15" width="13.5234375" hidden="1" customWidth="1"/>
    <col min="16" max="16" width="9.7890625" hidden="1" customWidth="1"/>
    <col min="17" max="17" width="12.15625" hidden="1" customWidth="1"/>
    <col min="18" max="18" width="10.5234375" hidden="1" customWidth="1"/>
    <col min="19" max="19" width="11" hidden="1" customWidth="1"/>
    <col min="20" max="20" width="14.5234375" hidden="1" customWidth="1"/>
    <col min="21" max="21" width="13.15625" hidden="1" customWidth="1"/>
    <col min="22" max="22" width="11.7890625" hidden="1" customWidth="1"/>
    <col min="23" max="23" width="9.15625" hidden="1" customWidth="1"/>
  </cols>
  <sheetData>
    <row r="2" spans="1:26" ht="20.399999999999999" x14ac:dyDescent="0.75">
      <c r="A2" s="23">
        <v>44835</v>
      </c>
      <c r="B2" s="22" t="s">
        <v>111</v>
      </c>
      <c r="C2" s="22"/>
      <c r="D2" s="22"/>
      <c r="E2" s="2"/>
      <c r="F2" s="2"/>
      <c r="G2" s="2"/>
    </row>
    <row r="3" spans="1:26" ht="20.399999999999999" x14ac:dyDescent="0.75">
      <c r="A3" s="20"/>
      <c r="B3" s="20"/>
      <c r="C3" s="20"/>
      <c r="D3" s="20"/>
      <c r="E3" t="s">
        <v>109</v>
      </c>
      <c r="F3" t="s">
        <v>68</v>
      </c>
      <c r="G3" t="s">
        <v>69</v>
      </c>
      <c r="H3" t="s">
        <v>70</v>
      </c>
      <c r="I3" t="s">
        <v>71</v>
      </c>
      <c r="J3" t="s">
        <v>72</v>
      </c>
      <c r="K3" t="s">
        <v>73</v>
      </c>
      <c r="L3" t="s">
        <v>74</v>
      </c>
      <c r="M3" t="s">
        <v>75</v>
      </c>
      <c r="N3" t="s">
        <v>76</v>
      </c>
      <c r="O3" t="s">
        <v>77</v>
      </c>
      <c r="P3" s="2" t="s">
        <v>78</v>
      </c>
      <c r="Q3" s="2" t="s">
        <v>79</v>
      </c>
      <c r="R3" s="2" t="s">
        <v>80</v>
      </c>
      <c r="S3" s="2" t="s">
        <v>81</v>
      </c>
      <c r="T3" s="2" t="s">
        <v>82</v>
      </c>
      <c r="U3" s="2" t="s">
        <v>83</v>
      </c>
      <c r="V3" s="2" t="s">
        <v>84</v>
      </c>
      <c r="W3" s="2" t="s">
        <v>85</v>
      </c>
    </row>
    <row r="4" spans="1:26" ht="20.399999999999999" x14ac:dyDescent="0.75">
      <c r="A4" s="20"/>
      <c r="B4" s="20"/>
      <c r="C4" s="20"/>
      <c r="D4" s="20"/>
      <c r="E4" s="2"/>
      <c r="F4" s="127" t="s">
        <v>103</v>
      </c>
      <c r="G4" s="127"/>
      <c r="H4" s="127"/>
      <c r="I4" s="127"/>
      <c r="J4" s="127"/>
      <c r="K4" s="127"/>
      <c r="L4" s="127"/>
      <c r="M4" s="127"/>
      <c r="N4" s="127"/>
      <c r="O4" s="127"/>
      <c r="P4" s="127"/>
      <c r="Q4" s="127"/>
      <c r="R4" s="127"/>
      <c r="S4" s="127"/>
      <c r="T4" s="127"/>
      <c r="U4" s="127"/>
      <c r="V4" s="127"/>
      <c r="W4" s="127"/>
    </row>
    <row r="5" spans="1:26" ht="45" customHeight="1" x14ac:dyDescent="0.55000000000000004">
      <c r="A5" s="5" t="s">
        <v>60</v>
      </c>
      <c r="B5" s="107" t="s">
        <v>1</v>
      </c>
      <c r="C5" s="107" t="s">
        <v>0</v>
      </c>
      <c r="D5" s="125" t="s">
        <v>67</v>
      </c>
      <c r="E5" s="125" t="s">
        <v>65</v>
      </c>
      <c r="F5" s="125" t="s">
        <v>86</v>
      </c>
      <c r="G5" s="125" t="s">
        <v>87</v>
      </c>
      <c r="H5" s="125" t="s">
        <v>88</v>
      </c>
      <c r="I5" s="125" t="s">
        <v>89</v>
      </c>
      <c r="J5" s="125" t="s">
        <v>90</v>
      </c>
      <c r="K5" s="125" t="s">
        <v>91</v>
      </c>
      <c r="L5" s="125" t="s">
        <v>92</v>
      </c>
      <c r="M5" s="125" t="s">
        <v>93</v>
      </c>
      <c r="N5" s="125" t="s">
        <v>94</v>
      </c>
      <c r="O5" s="125" t="s">
        <v>95</v>
      </c>
      <c r="P5" s="125" t="s">
        <v>96</v>
      </c>
      <c r="Q5" s="125" t="s">
        <v>97</v>
      </c>
      <c r="R5" s="125" t="s">
        <v>104</v>
      </c>
      <c r="S5" s="125" t="s">
        <v>98</v>
      </c>
      <c r="T5" s="125" t="s">
        <v>99</v>
      </c>
      <c r="U5" s="125" t="s">
        <v>100</v>
      </c>
      <c r="V5" s="125" t="s">
        <v>101</v>
      </c>
      <c r="W5" s="125" t="s">
        <v>102</v>
      </c>
      <c r="X5" s="132" t="str">
        <f>E5</f>
        <v>% DOF option selected</v>
      </c>
      <c r="Y5" s="132" t="str">
        <f>L5</f>
        <v>Source not disclosed</v>
      </c>
      <c r="Z5" s="132" t="s">
        <v>140</v>
      </c>
    </row>
    <row r="6" spans="1:26" ht="15" hidden="1" customHeight="1" x14ac:dyDescent="0.55000000000000004">
      <c r="A6" s="8" t="s">
        <v>59</v>
      </c>
      <c r="B6" s="108"/>
      <c r="C6" s="109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33"/>
      <c r="Y6" s="133"/>
      <c r="Z6" s="133"/>
    </row>
    <row r="7" spans="1:26" ht="15" customHeight="1" x14ac:dyDescent="0.55000000000000004">
      <c r="A7" s="131" t="s">
        <v>64</v>
      </c>
      <c r="B7" s="13">
        <v>1.2</v>
      </c>
      <c r="C7" s="9" t="s">
        <v>58</v>
      </c>
      <c r="D7" s="9">
        <f>SUMIF(SOF[Region],$C$7,SOF[Trans])</f>
        <v>96796</v>
      </c>
      <c r="E7" s="30">
        <f>SUMIFS('Data-Raw'!$E:$E,'Data-Raw'!$F:$F,'Year-Data'!$C$7,'Data-Raw'!$D:$D,'Year-Data'!E3)/$D$7</f>
        <v>0.22915203107566429</v>
      </c>
      <c r="F7" s="30">
        <f>SUMIFS('Data-Raw'!$E:$E,'Data-Raw'!$F:$F,'Year-Data'!$C$7,'Data-Raw'!$D:$D,'Year-Data'!F3)/$D$7</f>
        <v>0</v>
      </c>
      <c r="G7" s="30">
        <f>SUMIFS('Data-Raw'!$E:$E,'Data-Raw'!$F:$F,'Year-Data'!$C$7,'Data-Raw'!$D:$D,'Year-Data'!G3)/$D$7</f>
        <v>0</v>
      </c>
      <c r="H7" s="30">
        <f>SUMIFS('Data-Raw'!$E:$E,'Data-Raw'!$F:$F,'Year-Data'!$C$7,'Data-Raw'!$D:$D,'Year-Data'!H3)/$D$7</f>
        <v>0</v>
      </c>
      <c r="I7" s="30">
        <f>SUMIFS('Data-Raw'!$E:$E,'Data-Raw'!$F:$F,'Year-Data'!$C$7,'Data-Raw'!$D:$D,'Year-Data'!I3)/$D$7</f>
        <v>0</v>
      </c>
      <c r="J7" s="30">
        <f>SUMIFS('Data-Raw'!$E:$E,'Data-Raw'!$F:$F,'Year-Data'!$C$7,'Data-Raw'!$D:$D,'Year-Data'!J3)/$D$7</f>
        <v>0</v>
      </c>
      <c r="K7" s="30">
        <f>SUMIFS('Data-Raw'!$E:$E,'Data-Raw'!$F:$F,'Year-Data'!$C$7,'Data-Raw'!$D:$D,'Year-Data'!K3)/$D$7</f>
        <v>0</v>
      </c>
      <c r="L7" s="30">
        <f>SUMIFS('Data-Raw'!$E:$E,'Data-Raw'!$F:$F,'Year-Data'!$C$7,'Data-Raw'!$D:$D,'Year-Data'!L3)/$D$7</f>
        <v>0</v>
      </c>
      <c r="M7" s="30">
        <f>SUMIFS('Data-Raw'!$E:$E,'Data-Raw'!$F:$F,'Year-Data'!$C$7,'Data-Raw'!$D:$D,'Year-Data'!M3)/$D$7</f>
        <v>0</v>
      </c>
      <c r="N7" s="30">
        <f>SUMIFS('Data-Raw'!$E:$E,'Data-Raw'!$F:$F,'Year-Data'!$C$7,'Data-Raw'!$D:$D,'Year-Data'!N3)/$D$7</f>
        <v>0</v>
      </c>
      <c r="O7" s="30">
        <f>SUMIFS('Data-Raw'!$E:$E,'Data-Raw'!$F:$F,'Year-Data'!$C$7,'Data-Raw'!$D:$D,'Year-Data'!O3)/$D$7</f>
        <v>0</v>
      </c>
      <c r="P7" s="30">
        <f>SUMIFS('Data-Raw'!$E:$E,'Data-Raw'!$F:$F,'Year-Data'!$C$7,'Data-Raw'!$D:$D,'Year-Data'!P3)/$D$7</f>
        <v>0</v>
      </c>
      <c r="Q7" s="30">
        <f>SUMIFS('Data-Raw'!$E:$E,'Data-Raw'!$F:$F,'Year-Data'!$C$7,'Data-Raw'!$D:$D,'Year-Data'!Q3)/$D$7</f>
        <v>0</v>
      </c>
      <c r="R7" s="30">
        <f>SUMIFS('Data-Raw'!$E:$E,'Data-Raw'!$F:$F,'Year-Data'!$C$7,'Data-Raw'!$D:$D,'Year-Data'!R3)/$D$7</f>
        <v>0</v>
      </c>
      <c r="S7" s="30">
        <f>SUMIFS('Data-Raw'!$E:$E,'Data-Raw'!$F:$F,'Year-Data'!$C$7,'Data-Raw'!$D:$D,'Year-Data'!S3)/$D$7</f>
        <v>0</v>
      </c>
      <c r="T7" s="30">
        <f>SUMIFS('Data-Raw'!$E:$E,'Data-Raw'!$F:$F,'Year-Data'!$C$7,'Data-Raw'!$D:$D,'Year-Data'!T3)/$D$7</f>
        <v>0</v>
      </c>
      <c r="U7" s="30">
        <f>SUMIFS('Data-Raw'!$E:$E,'Data-Raw'!$F:$F,'Year-Data'!$C$7,'Data-Raw'!$D:$D,'Year-Data'!U3)/$D$7</f>
        <v>0</v>
      </c>
      <c r="V7" s="30">
        <f>SUMIFS('Data-Raw'!$E:$E,'Data-Raw'!$F:$F,'Year-Data'!$C$7,'Data-Raw'!$D:$D,'Year-Data'!V3)/$D$7</f>
        <v>0</v>
      </c>
      <c r="W7" s="30">
        <f>SUMIFS('Data-Raw'!$E:$E,'Data-Raw'!$F:$F,'Year-Data'!$C$7,'Data-Raw'!$D:$D,'Year-Data'!W3)/$D$7</f>
        <v>0</v>
      </c>
      <c r="X7" s="35">
        <f>$E7</f>
        <v>0.22915203107566429</v>
      </c>
      <c r="Y7" s="35">
        <f>$L7</f>
        <v>0</v>
      </c>
      <c r="Z7" s="35">
        <f>SUM(E7:W7)-Y7-X7</f>
        <v>0</v>
      </c>
    </row>
    <row r="8" spans="1:26" x14ac:dyDescent="0.55000000000000004">
      <c r="A8" s="131"/>
      <c r="B8" s="13">
        <v>1.3</v>
      </c>
      <c r="C8" s="9" t="s">
        <v>114</v>
      </c>
      <c r="D8" s="9">
        <f>SUMIF(SOF[Region],$C$8,SOF[Trans])</f>
        <v>105695</v>
      </c>
      <c r="E8" s="30">
        <f>SUMIFS('Data-Raw'!$E:$E,'Data-Raw'!$F:$F,'Year-Data'!$C$8,'Data-Raw'!$D:$D,'Year-Data'!E3)/$D$8</f>
        <v>0.21884668148919059</v>
      </c>
      <c r="F8" s="30">
        <f>SUMIFS('Data-Raw'!$E:$E,'Data-Raw'!$F:$F,'Year-Data'!$C$8,'Data-Raw'!$D:$D,'Year-Data'!F3)/$D$8</f>
        <v>0</v>
      </c>
      <c r="G8" s="30">
        <f>SUMIFS('Data-Raw'!$E:$E,'Data-Raw'!$F:$F,'Year-Data'!$C$8,'Data-Raw'!$D:$D,'Year-Data'!G3)/$D$8</f>
        <v>0</v>
      </c>
      <c r="H8" s="30">
        <f>SUMIFS('Data-Raw'!$E:$E,'Data-Raw'!$F:$F,'Year-Data'!$C$8,'Data-Raw'!$D:$D,'Year-Data'!H3)/$D$8</f>
        <v>0</v>
      </c>
      <c r="I8" s="30">
        <f>SUMIFS('Data-Raw'!$E:$E,'Data-Raw'!$F:$F,'Year-Data'!$C$8,'Data-Raw'!$D:$D,'Year-Data'!I3)/$D$8</f>
        <v>0</v>
      </c>
      <c r="J8" s="30">
        <f>SUMIFS('Data-Raw'!$E:$E,'Data-Raw'!$F:$F,'Year-Data'!$C$8,'Data-Raw'!$D:$D,'Year-Data'!J3)/$D$8</f>
        <v>0</v>
      </c>
      <c r="K8" s="30">
        <f>SUMIFS('Data-Raw'!$E:$E,'Data-Raw'!$F:$F,'Year-Data'!$C$8,'Data-Raw'!$D:$D,'Year-Data'!K3)/$D$8</f>
        <v>0</v>
      </c>
      <c r="L8" s="30">
        <f>SUMIFS('Data-Raw'!$E:$E,'Data-Raw'!$F:$F,'Year-Data'!$C$8,'Data-Raw'!$D:$D,'Year-Data'!L3)/$D$8</f>
        <v>0</v>
      </c>
      <c r="M8" s="30">
        <f>SUMIFS('Data-Raw'!$E:$E,'Data-Raw'!$F:$F,'Year-Data'!$C$8,'Data-Raw'!$D:$D,'Year-Data'!M3)/$D$8</f>
        <v>0</v>
      </c>
      <c r="N8" s="30">
        <f>SUMIFS('Data-Raw'!$E:$E,'Data-Raw'!$F:$F,'Year-Data'!$C$8,'Data-Raw'!$D:$D,'Year-Data'!N3)/$D$8</f>
        <v>0</v>
      </c>
      <c r="O8" s="30">
        <f>SUMIFS('Data-Raw'!$E:$E,'Data-Raw'!$F:$F,'Year-Data'!$C$8,'Data-Raw'!$D:$D,'Year-Data'!O3)/$D$8</f>
        <v>0</v>
      </c>
      <c r="P8" s="30">
        <f>SUMIFS('Data-Raw'!$E:$E,'Data-Raw'!$F:$F,'Year-Data'!$C$8,'Data-Raw'!$D:$D,'Year-Data'!P3)/$D$8</f>
        <v>0</v>
      </c>
      <c r="Q8" s="30">
        <f>SUMIFS('Data-Raw'!$E:$E,'Data-Raw'!$F:$F,'Year-Data'!$C$8,'Data-Raw'!$D:$D,'Year-Data'!Q3)/$D$8</f>
        <v>0</v>
      </c>
      <c r="R8" s="30">
        <f>SUMIFS('Data-Raw'!$E:$E,'Data-Raw'!$F:$F,'Year-Data'!$C$8,'Data-Raw'!$D:$D,'Year-Data'!R3)/$D$8</f>
        <v>0</v>
      </c>
      <c r="S8" s="30">
        <f>SUMIFS('Data-Raw'!$E:$E,'Data-Raw'!$F:$F,'Year-Data'!$C$8,'Data-Raw'!$D:$D,'Year-Data'!S3)/$D$8</f>
        <v>0</v>
      </c>
      <c r="T8" s="30">
        <f>SUMIFS('Data-Raw'!$E:$E,'Data-Raw'!$F:$F,'Year-Data'!$C$8,'Data-Raw'!$D:$D,'Year-Data'!T3)/$D$8</f>
        <v>0</v>
      </c>
      <c r="U8" s="30">
        <f>SUMIFS('Data-Raw'!$E:$E,'Data-Raw'!$F:$F,'Year-Data'!$C$8,'Data-Raw'!$D:$D,'Year-Data'!U3)/$D$8</f>
        <v>0</v>
      </c>
      <c r="V8" s="30">
        <f>SUMIFS('Data-Raw'!$E:$E,'Data-Raw'!$F:$F,'Year-Data'!$C$8,'Data-Raw'!$D:$D,'Year-Data'!V3)/$D$8</f>
        <v>0</v>
      </c>
      <c r="W8" s="30">
        <f>SUMIFS('Data-Raw'!$E:$E,'Data-Raw'!$F:$F,'Year-Data'!$C$8,'Data-Raw'!$D:$D,'Year-Data'!W3)/$D$8</f>
        <v>0</v>
      </c>
      <c r="X8" s="35">
        <f>$E8</f>
        <v>0.21884668148919059</v>
      </c>
      <c r="Y8" s="35">
        <f t="shared" ref="Y8:Y74" si="0">$L8</f>
        <v>0</v>
      </c>
      <c r="Z8" s="35">
        <f>SUM(E8:W8)-Y8-X8</f>
        <v>0</v>
      </c>
    </row>
    <row r="9" spans="1:26" x14ac:dyDescent="0.55000000000000004">
      <c r="A9" s="131"/>
      <c r="B9" s="13">
        <v>1.4</v>
      </c>
      <c r="C9" s="9" t="s">
        <v>119</v>
      </c>
      <c r="D9" s="9">
        <f>SUMIF(SOF[Region],$C$9,SOF[Trans])</f>
        <v>99405</v>
      </c>
      <c r="E9" s="30">
        <f>SUMIFS('Data-Raw'!$E:$E,'Data-Raw'!$F:$F,'Year-Data'!$C$9,'Data-Raw'!$D:$D,'Year-Data'!E3)/$D$9</f>
        <v>0.22625622453598915</v>
      </c>
      <c r="F9" s="30">
        <f>SUMIFS('Data-Raw'!$E:$E,'Data-Raw'!$F:$F,'Year-Data'!$C$9,'Data-Raw'!$D:$D,'Year-Data'!F3)/$D$9</f>
        <v>0</v>
      </c>
      <c r="G9" s="30">
        <f>SUMIFS('Data-Raw'!$E:$E,'Data-Raw'!$F:$F,'Year-Data'!$C$9,'Data-Raw'!$D:$D,'Year-Data'!G3)/$D$9</f>
        <v>0</v>
      </c>
      <c r="H9" s="30">
        <f>SUMIFS('Data-Raw'!$E:$E,'Data-Raw'!$F:$F,'Year-Data'!$C$9,'Data-Raw'!$D:$D,'Year-Data'!H3)/$D$9</f>
        <v>0</v>
      </c>
      <c r="I9" s="30">
        <f>SUMIFS('Data-Raw'!$E:$E,'Data-Raw'!$F:$F,'Year-Data'!$C$9,'Data-Raw'!$D:$D,'Year-Data'!I3)/$D$9</f>
        <v>0</v>
      </c>
      <c r="J9" s="30">
        <f>SUMIFS('Data-Raw'!$E:$E,'Data-Raw'!$F:$F,'Year-Data'!$C$9,'Data-Raw'!$D:$D,'Year-Data'!J3)/$D$9</f>
        <v>0</v>
      </c>
      <c r="K9" s="30">
        <f>SUMIFS('Data-Raw'!$E:$E,'Data-Raw'!$F:$F,'Year-Data'!$C$9,'Data-Raw'!$D:$D,'Year-Data'!K3)/$D$9</f>
        <v>0</v>
      </c>
      <c r="L9" s="30">
        <f>SUMIFS('Data-Raw'!$E:$E,'Data-Raw'!$F:$F,'Year-Data'!$C$9,'Data-Raw'!$D:$D,'Year-Data'!L3)/$D$9</f>
        <v>0</v>
      </c>
      <c r="M9" s="30">
        <f>SUMIFS('Data-Raw'!$E:$E,'Data-Raw'!$F:$F,'Year-Data'!$C$9,'Data-Raw'!$D:$D,'Year-Data'!M3)/$D$9</f>
        <v>0</v>
      </c>
      <c r="N9" s="30">
        <f>SUMIFS('Data-Raw'!$E:$E,'Data-Raw'!$F:$F,'Year-Data'!$C$9,'Data-Raw'!$D:$D,'Year-Data'!N3)/$D$9</f>
        <v>0</v>
      </c>
      <c r="O9" s="30">
        <f>SUMIFS('Data-Raw'!$E:$E,'Data-Raw'!$F:$F,'Year-Data'!$C$9,'Data-Raw'!$D:$D,'Year-Data'!O3)/$D$9</f>
        <v>0</v>
      </c>
      <c r="P9" s="30">
        <f>SUMIFS('Data-Raw'!$E:$E,'Data-Raw'!$F:$F,'Year-Data'!$C$9,'Data-Raw'!$D:$D,'Year-Data'!P3)/$D$9</f>
        <v>0</v>
      </c>
      <c r="Q9" s="30">
        <f>SUMIFS('Data-Raw'!$E:$E,'Data-Raw'!$F:$F,'Year-Data'!$C$9,'Data-Raw'!$D:$D,'Year-Data'!Q3)/$D$9</f>
        <v>0</v>
      </c>
      <c r="R9" s="30">
        <f>SUMIFS('Data-Raw'!$E:$E,'Data-Raw'!$F:$F,'Year-Data'!$C$9,'Data-Raw'!$D:$D,'Year-Data'!R3)/$D$9</f>
        <v>0</v>
      </c>
      <c r="S9" s="30">
        <f>SUMIFS('Data-Raw'!$E:$E,'Data-Raw'!$F:$F,'Year-Data'!$C$9,'Data-Raw'!$D:$D,'Year-Data'!S3)/$D$9</f>
        <v>0</v>
      </c>
      <c r="T9" s="30">
        <f>SUMIFS('Data-Raw'!$E:$E,'Data-Raw'!$F:$F,'Year-Data'!$C$9,'Data-Raw'!$D:$D,'Year-Data'!T3)/$D$9</f>
        <v>0</v>
      </c>
      <c r="U9" s="30">
        <f>SUMIFS('Data-Raw'!$E:$E,'Data-Raw'!$F:$F,'Year-Data'!$C$9,'Data-Raw'!$D:$D,'Year-Data'!U3)/$D$9</f>
        <v>0</v>
      </c>
      <c r="V9" s="30">
        <f>SUMIFS('Data-Raw'!$E:$E,'Data-Raw'!$F:$F,'Year-Data'!$C$9,'Data-Raw'!$D:$D,'Year-Data'!V3)/$D$9</f>
        <v>0</v>
      </c>
      <c r="W9" s="30">
        <f>SUMIFS('Data-Raw'!$E:$E,'Data-Raw'!$F:$F,'Year-Data'!$C$9,'Data-Raw'!$D:$D,'Year-Data'!W3)/$D$9</f>
        <v>0</v>
      </c>
      <c r="X9" s="35">
        <f>$E9</f>
        <v>0.22625622453598915</v>
      </c>
      <c r="Y9" s="35">
        <f t="shared" si="0"/>
        <v>0</v>
      </c>
      <c r="Z9" s="35">
        <f>SUM(E9:W9)-Y9-X9</f>
        <v>0</v>
      </c>
    </row>
    <row r="10" spans="1:26" x14ac:dyDescent="0.55000000000000004">
      <c r="A10" s="131"/>
      <c r="B10" s="32">
        <v>1.5</v>
      </c>
      <c r="C10" s="33" t="s">
        <v>61</v>
      </c>
      <c r="D10" s="33">
        <f>SUM(D7:D9)</f>
        <v>301896</v>
      </c>
      <c r="E10" s="37">
        <f>SUMIFS('Data-Raw'!$E:$E,'Data-Raw'!$D:$D,'Year-Data'!E3)/$D$10</f>
        <v>0.22459058748708163</v>
      </c>
      <c r="F10" s="37">
        <f>SUMIFS('Data-Raw'!$E:$E,'Data-Raw'!$D:$D,'Year-Data'!F3)/$D$10</f>
        <v>0</v>
      </c>
      <c r="G10" s="37">
        <f>SUMIFS('Data-Raw'!$E:$E,'Data-Raw'!$D:$D,'Year-Data'!G3)/$D$10</f>
        <v>0</v>
      </c>
      <c r="H10" s="37">
        <f>SUMIFS('Data-Raw'!$E:$E,'Data-Raw'!$D:$D,'Year-Data'!H3)/$D$10</f>
        <v>0</v>
      </c>
      <c r="I10" s="37">
        <f>SUMIFS('Data-Raw'!$E:$E,'Data-Raw'!$D:$D,'Year-Data'!I3)/$D$10</f>
        <v>0</v>
      </c>
      <c r="J10" s="37">
        <f>SUMIFS('Data-Raw'!$E:$E,'Data-Raw'!$D:$D,'Year-Data'!J3)/$D$10</f>
        <v>0</v>
      </c>
      <c r="K10" s="37">
        <f>SUMIFS('Data-Raw'!$E:$E,'Data-Raw'!$D:$D,'Year-Data'!K3)/$D$10</f>
        <v>0</v>
      </c>
      <c r="L10" s="37">
        <f>SUMIFS('Data-Raw'!$E:$E,'Data-Raw'!$D:$D,'Year-Data'!L3)/$D$10</f>
        <v>0</v>
      </c>
      <c r="M10" s="37">
        <f>SUMIFS('Data-Raw'!$E:$E,'Data-Raw'!$D:$D,'Year-Data'!M3)/$D$10</f>
        <v>0</v>
      </c>
      <c r="N10" s="37">
        <f>SUMIFS('Data-Raw'!$E:$E,'Data-Raw'!$D:$D,'Year-Data'!N3)/$D$10</f>
        <v>0</v>
      </c>
      <c r="O10" s="37">
        <f>SUMIFS('Data-Raw'!$E:$E,'Data-Raw'!$D:$D,'Year-Data'!O3)/$D$10</f>
        <v>0</v>
      </c>
      <c r="P10" s="37">
        <f>SUMIFS('Data-Raw'!$E:$E,'Data-Raw'!$D:$D,'Year-Data'!P3)/$D$10</f>
        <v>0</v>
      </c>
      <c r="Q10" s="37">
        <f>SUMIFS('Data-Raw'!$E:$E,'Data-Raw'!$D:$D,'Year-Data'!Q3)/$D$10</f>
        <v>0</v>
      </c>
      <c r="R10" s="37">
        <f>SUMIFS('Data-Raw'!$E:$E,'Data-Raw'!$D:$D,'Year-Data'!R3)/$D$10</f>
        <v>0</v>
      </c>
      <c r="S10" s="37">
        <f>SUMIFS('Data-Raw'!$E:$E,'Data-Raw'!$D:$D,'Year-Data'!S3)/$D$10</f>
        <v>0</v>
      </c>
      <c r="T10" s="37">
        <f>SUMIFS('Data-Raw'!$E:$E,'Data-Raw'!$D:$D,'Year-Data'!T3)/$D$10</f>
        <v>0</v>
      </c>
      <c r="U10" s="37">
        <f>SUMIFS('Data-Raw'!$E:$E,'Data-Raw'!$D:$D,'Year-Data'!U3)/$D$10</f>
        <v>0</v>
      </c>
      <c r="V10" s="37">
        <f>SUMIFS('Data-Raw'!$E:$E,'Data-Raw'!$D:$D,'Year-Data'!V3)/$D$10</f>
        <v>0</v>
      </c>
      <c r="W10" s="37">
        <f>SUMIFS('Data-Raw'!$E:$E,'Data-Raw'!$D:$D,'Year-Data'!W3)/$D$10</f>
        <v>0</v>
      </c>
      <c r="X10" s="37">
        <f>$E10</f>
        <v>0.22459058748708163</v>
      </c>
      <c r="Y10" s="37">
        <f t="shared" si="0"/>
        <v>0</v>
      </c>
      <c r="Z10" s="37">
        <f>SUM(E10:W10)-Y10-X10</f>
        <v>0</v>
      </c>
    </row>
    <row r="11" spans="1:26" x14ac:dyDescent="0.55000000000000004">
      <c r="A11" s="7"/>
      <c r="B11" s="14"/>
      <c r="C11" s="2"/>
      <c r="D11" s="2"/>
      <c r="E11" s="2"/>
      <c r="F11" s="2"/>
      <c r="G11" s="2"/>
      <c r="H11" s="2"/>
      <c r="I11" s="2"/>
      <c r="P11" s="2"/>
      <c r="Q11" s="2"/>
      <c r="X11" s="34"/>
      <c r="Y11" s="34"/>
      <c r="Z11" s="34"/>
    </row>
    <row r="12" spans="1:26" hidden="1" x14ac:dyDescent="0.55000000000000004">
      <c r="A12" s="6"/>
      <c r="B12" s="14"/>
      <c r="C12" s="2"/>
      <c r="D12" s="2"/>
      <c r="E12" s="2"/>
      <c r="F12" s="2" t="s">
        <v>68</v>
      </c>
      <c r="G12" s="2" t="s">
        <v>69</v>
      </c>
      <c r="H12" s="2" t="s">
        <v>70</v>
      </c>
      <c r="I12" s="2" t="s">
        <v>71</v>
      </c>
      <c r="J12" s="2" t="s">
        <v>72</v>
      </c>
      <c r="K12" s="2" t="s">
        <v>73</v>
      </c>
      <c r="L12" s="2" t="s">
        <v>74</v>
      </c>
      <c r="M12" s="2" t="s">
        <v>75</v>
      </c>
      <c r="N12" s="2" t="s">
        <v>76</v>
      </c>
      <c r="O12" s="2" t="s">
        <v>77</v>
      </c>
      <c r="P12" s="2" t="s">
        <v>78</v>
      </c>
      <c r="Q12" s="2" t="s">
        <v>79</v>
      </c>
      <c r="R12" s="2" t="s">
        <v>80</v>
      </c>
      <c r="S12" s="2" t="s">
        <v>81</v>
      </c>
      <c r="T12" s="2" t="s">
        <v>82</v>
      </c>
      <c r="U12" s="2" t="s">
        <v>83</v>
      </c>
      <c r="V12" s="2" t="s">
        <v>84</v>
      </c>
      <c r="W12" s="2" t="s">
        <v>85</v>
      </c>
      <c r="X12" s="34"/>
      <c r="Y12" s="34"/>
      <c r="Z12" s="34"/>
    </row>
    <row r="13" spans="1:26" ht="21" customHeight="1" x14ac:dyDescent="0.55000000000000004">
      <c r="A13" s="6"/>
      <c r="B13" s="14"/>
      <c r="C13" s="2"/>
      <c r="D13" s="2"/>
      <c r="E13" s="2"/>
      <c r="F13" s="127" t="s">
        <v>103</v>
      </c>
      <c r="G13" s="127"/>
      <c r="H13" s="127"/>
      <c r="I13" s="127"/>
      <c r="J13" s="127"/>
      <c r="K13" s="127"/>
      <c r="L13" s="127"/>
      <c r="M13" s="127"/>
      <c r="N13" s="127"/>
      <c r="O13" s="127"/>
      <c r="P13" s="127"/>
      <c r="Q13" s="127"/>
      <c r="R13" s="127"/>
      <c r="S13" s="127"/>
      <c r="T13" s="127"/>
      <c r="U13" s="127"/>
      <c r="V13" s="127"/>
      <c r="W13" s="127"/>
      <c r="X13" s="34"/>
      <c r="Y13" s="34"/>
      <c r="Z13" s="34"/>
    </row>
    <row r="14" spans="1:26" ht="29.5" customHeight="1" x14ac:dyDescent="0.55000000000000004">
      <c r="A14" s="5" t="s">
        <v>66</v>
      </c>
      <c r="B14" s="107" t="s">
        <v>1</v>
      </c>
      <c r="C14" s="107" t="s">
        <v>0</v>
      </c>
      <c r="D14" s="125" t="s">
        <v>67</v>
      </c>
      <c r="E14" s="125" t="s">
        <v>65</v>
      </c>
      <c r="F14" s="125" t="s">
        <v>86</v>
      </c>
      <c r="G14" s="125" t="s">
        <v>87</v>
      </c>
      <c r="H14" s="125" t="s">
        <v>88</v>
      </c>
      <c r="I14" s="125" t="s">
        <v>89</v>
      </c>
      <c r="J14" s="125" t="s">
        <v>90</v>
      </c>
      <c r="K14" s="125" t="s">
        <v>91</v>
      </c>
      <c r="L14" s="125" t="s">
        <v>92</v>
      </c>
      <c r="M14" s="125" t="s">
        <v>93</v>
      </c>
      <c r="N14" s="125" t="s">
        <v>94</v>
      </c>
      <c r="O14" s="125" t="s">
        <v>95</v>
      </c>
      <c r="P14" s="125" t="s">
        <v>96</v>
      </c>
      <c r="Q14" s="125" t="s">
        <v>97</v>
      </c>
      <c r="R14" s="125" t="s">
        <v>104</v>
      </c>
      <c r="S14" s="125" t="s">
        <v>98</v>
      </c>
      <c r="T14" s="125" t="s">
        <v>99</v>
      </c>
      <c r="U14" s="125" t="s">
        <v>100</v>
      </c>
      <c r="V14" s="125" t="s">
        <v>101</v>
      </c>
      <c r="W14" s="125" t="s">
        <v>102</v>
      </c>
      <c r="X14" s="132" t="str">
        <f t="shared" ref="X14:X77" si="1">$E14</f>
        <v>% DOF option selected</v>
      </c>
      <c r="Y14" s="132" t="str">
        <f t="shared" si="0"/>
        <v>Source not disclosed</v>
      </c>
      <c r="Z14" s="132" t="s">
        <v>140</v>
      </c>
    </row>
    <row r="15" spans="1:26" x14ac:dyDescent="0.55000000000000004">
      <c r="A15" s="17"/>
      <c r="B15" s="110"/>
      <c r="C15" s="110"/>
      <c r="D15" s="126"/>
      <c r="E15" s="126"/>
      <c r="F15" s="126"/>
      <c r="G15" s="126"/>
      <c r="H15" s="126"/>
      <c r="I15" s="126"/>
      <c r="J15" s="126"/>
      <c r="K15" s="126"/>
      <c r="L15" s="126"/>
      <c r="M15" s="12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33"/>
      <c r="Y15" s="133">
        <f t="shared" si="0"/>
        <v>0</v>
      </c>
      <c r="Z15" s="133"/>
    </row>
    <row r="16" spans="1:26" x14ac:dyDescent="0.55000000000000004">
      <c r="A16" s="10" t="s">
        <v>58</v>
      </c>
      <c r="B16" s="11">
        <v>990603</v>
      </c>
      <c r="C16" s="10" t="s">
        <v>24</v>
      </c>
      <c r="D16" s="12">
        <f>SUMIFS(SOF[Trans],SOF[Branch2],C16)</f>
        <v>945</v>
      </c>
      <c r="E16" s="31">
        <f>SUMIFS('Data-Raw'!$E:$E,'Data-Raw'!$G:$G,'Year-Data'!$C$16,'Data-Raw'!$D:$D,'Year-Data'!E3)/D16</f>
        <v>1</v>
      </c>
      <c r="F16" s="31">
        <f>SUMIFS('Data-Raw'!$E:$E,'Data-Raw'!$G:$G,'Year-Data'!$C$16,'Data-Raw'!$D:$D,'Year-Data'!F3)/$D$16</f>
        <v>0</v>
      </c>
      <c r="G16" s="31">
        <f>SUMIFS('Data-Raw'!$E:$E,'Data-Raw'!$G:$G,'Year-Data'!$C$16,'Data-Raw'!$D:$D,'Year-Data'!G3)/$D$16</f>
        <v>0</v>
      </c>
      <c r="H16" s="31">
        <f>SUMIFS('Data-Raw'!$E:$E,'Data-Raw'!$G:$G,'Year-Data'!$C$16,'Data-Raw'!$D:$D,'Year-Data'!H3)/$D$16</f>
        <v>0</v>
      </c>
      <c r="I16" s="31">
        <f>SUMIFS('Data-Raw'!$E:$E,'Data-Raw'!$G:$G,'Year-Data'!$C$16,'Data-Raw'!$D:$D,'Year-Data'!I3)/$D$16</f>
        <v>0</v>
      </c>
      <c r="J16" s="31">
        <f>SUMIFS('Data-Raw'!$E:$E,'Data-Raw'!$G:$G,'Year-Data'!$C$16,'Data-Raw'!$D:$D,'Year-Data'!J3)/$D$16</f>
        <v>0</v>
      </c>
      <c r="K16" s="31">
        <f>SUMIFS('Data-Raw'!$E:$E,'Data-Raw'!$G:$G,'Year-Data'!$C$16,'Data-Raw'!$D:$D,'Year-Data'!K3)/$D$16</f>
        <v>0</v>
      </c>
      <c r="L16" s="31">
        <f>SUMIFS('Data-Raw'!$E:$E,'Data-Raw'!$G:$G,'Year-Data'!$C$16,'Data-Raw'!$D:$D,'Year-Data'!L3)/$D$16</f>
        <v>0</v>
      </c>
      <c r="M16" s="31">
        <f>SUMIFS('Data-Raw'!$E:$E,'Data-Raw'!$G:$G,'Year-Data'!$C$16,'Data-Raw'!$D:$D,'Year-Data'!M3)/$D$16</f>
        <v>0</v>
      </c>
      <c r="N16" s="31">
        <f>SUMIFS('Data-Raw'!$E:$E,'Data-Raw'!$G:$G,'Year-Data'!$C$16,'Data-Raw'!$D:$D,'Year-Data'!N3)/$D$16</f>
        <v>0</v>
      </c>
      <c r="O16" s="31">
        <f>SUMIFS('Data-Raw'!$E:$E,'Data-Raw'!$G:$G,'Year-Data'!$C$16,'Data-Raw'!$D:$D,'Year-Data'!O3)/$D$16</f>
        <v>0</v>
      </c>
      <c r="P16" s="31">
        <f>SUMIFS('Data-Raw'!$E:$E,'Data-Raw'!$G:$G,'Year-Data'!$C$16,'Data-Raw'!$D:$D,'Year-Data'!P3)/$D$16</f>
        <v>0</v>
      </c>
      <c r="Q16" s="31">
        <f>SUMIFS('Data-Raw'!$E:$E,'Data-Raw'!$G:$G,'Year-Data'!$C$16,'Data-Raw'!$D:$D,'Year-Data'!Q3)/$D$16</f>
        <v>0</v>
      </c>
      <c r="R16" s="31">
        <f>SUMIFS('Data-Raw'!$E:$E,'Data-Raw'!$G:$G,'Year-Data'!$C$16,'Data-Raw'!$D:$D,'Year-Data'!R3)/$D$16</f>
        <v>0</v>
      </c>
      <c r="S16" s="31">
        <f>SUMIFS('Data-Raw'!$E:$E,'Data-Raw'!$G:$G,'Year-Data'!$C$16,'Data-Raw'!$D:$D,'Year-Data'!S3)/$D$16</f>
        <v>0</v>
      </c>
      <c r="T16" s="31">
        <f>SUMIFS('Data-Raw'!$E:$E,'Data-Raw'!$G:$G,'Year-Data'!$C$16,'Data-Raw'!$D:$D,'Year-Data'!T3)/$D$16</f>
        <v>0</v>
      </c>
      <c r="U16" s="31">
        <f>SUMIFS('Data-Raw'!$E:$E,'Data-Raw'!$G:$G,'Year-Data'!$C$16,'Data-Raw'!$D:$D,'Year-Data'!U3)/$D$16</f>
        <v>0</v>
      </c>
      <c r="V16" s="31">
        <f>SUMIFS('Data-Raw'!$E:$E,'Data-Raw'!$G:$G,'Year-Data'!$C$16,'Data-Raw'!$D:$D,'Year-Data'!V3)/$D$16</f>
        <v>0</v>
      </c>
      <c r="W16" s="31">
        <f>SUMIFS('Data-Raw'!$E:$E,'Data-Raw'!$G:$G,'Year-Data'!$C$16,'Data-Raw'!$D:$D,'Year-Data'!W3)/$D$16</f>
        <v>0</v>
      </c>
      <c r="X16" s="35">
        <f t="shared" si="1"/>
        <v>1</v>
      </c>
      <c r="Y16" s="35">
        <f t="shared" si="0"/>
        <v>0</v>
      </c>
      <c r="Z16" s="35">
        <f t="shared" ref="Z16:Z77" si="2">SUM(E16:W16)-Y16-X16</f>
        <v>0</v>
      </c>
    </row>
    <row r="17" spans="1:26" x14ac:dyDescent="0.55000000000000004">
      <c r="A17" s="10" t="s">
        <v>58</v>
      </c>
      <c r="B17" s="11">
        <v>990604</v>
      </c>
      <c r="C17" s="10" t="s">
        <v>130</v>
      </c>
      <c r="D17" s="12">
        <f>SUMIFS(SOF[Trans],SOF[Branch2],C17)</f>
        <v>1410</v>
      </c>
      <c r="E17" s="31">
        <f>SUMIFS('Data-Raw'!$E:$E,'Data-Raw'!$G:$G,'Year-Data'!$C$17,'Data-Raw'!$D:$D,'Year-Data'!E3)/$D$17</f>
        <v>0.61702127659574468</v>
      </c>
      <c r="F17" s="31">
        <f>SUMIFS('Data-Raw'!$E:$E,'Data-Raw'!$G:$G,'Year-Data'!$C$17,'Data-Raw'!$D:$D,'Year-Data'!F3)/$D$17</f>
        <v>0</v>
      </c>
      <c r="G17" s="31">
        <f>SUMIFS('Data-Raw'!$E:$E,'Data-Raw'!$G:$G,'Year-Data'!$C$17,'Data-Raw'!$D:$D,'Year-Data'!G3)/$D$17</f>
        <v>0</v>
      </c>
      <c r="H17" s="31">
        <f>SUMIFS('Data-Raw'!$E:$E,'Data-Raw'!$G:$G,'Year-Data'!$C$17,'Data-Raw'!$D:$D,'Year-Data'!H3)/$D$17</f>
        <v>0</v>
      </c>
      <c r="I17" s="31">
        <f>SUMIFS('Data-Raw'!$E:$E,'Data-Raw'!$G:$G,'Year-Data'!$C$17,'Data-Raw'!$D:$D,'Year-Data'!I3)/$D$17</f>
        <v>0</v>
      </c>
      <c r="J17" s="31">
        <f>SUMIFS('Data-Raw'!$E:$E,'Data-Raw'!$G:$G,'Year-Data'!$C$17,'Data-Raw'!$D:$D,'Year-Data'!J3)/$D$17</f>
        <v>0</v>
      </c>
      <c r="K17" s="31">
        <f>SUMIFS('Data-Raw'!$E:$E,'Data-Raw'!$G:$G,'Year-Data'!$C$17,'Data-Raw'!$D:$D,'Year-Data'!K3)/$D$17</f>
        <v>0</v>
      </c>
      <c r="L17" s="31">
        <f>SUMIFS('Data-Raw'!$E:$E,'Data-Raw'!$G:$G,'Year-Data'!$C$17,'Data-Raw'!$D:$D,'Year-Data'!L3)/$D$17</f>
        <v>0</v>
      </c>
      <c r="M17" s="31">
        <f>SUMIFS('Data-Raw'!$E:$E,'Data-Raw'!$G:$G,'Year-Data'!$C$17,'Data-Raw'!$D:$D,'Year-Data'!M3)/$D$17</f>
        <v>0</v>
      </c>
      <c r="N17" s="31">
        <f>SUMIFS('Data-Raw'!$E:$E,'Data-Raw'!$G:$G,'Year-Data'!$C$17,'Data-Raw'!$D:$D,'Year-Data'!N3)/$D$17</f>
        <v>0</v>
      </c>
      <c r="O17" s="31">
        <f>SUMIFS('Data-Raw'!$E:$E,'Data-Raw'!$G:$G,'Year-Data'!$C$17,'Data-Raw'!$D:$D,'Year-Data'!O3)/$D$17</f>
        <v>0</v>
      </c>
      <c r="P17" s="31">
        <f>SUMIFS('Data-Raw'!$E:$E,'Data-Raw'!$G:$G,'Year-Data'!$C$17,'Data-Raw'!$D:$D,'Year-Data'!P3)/$D$17</f>
        <v>0</v>
      </c>
      <c r="Q17" s="31">
        <f>SUMIFS('Data-Raw'!$E:$E,'Data-Raw'!$G:$G,'Year-Data'!$C$17,'Data-Raw'!$D:$D,'Year-Data'!Q3)/$D$17</f>
        <v>0</v>
      </c>
      <c r="R17" s="31">
        <f>SUMIFS('Data-Raw'!$E:$E,'Data-Raw'!$G:$G,'Year-Data'!$C$17,'Data-Raw'!$D:$D,'Year-Data'!R3)/$D$17</f>
        <v>0</v>
      </c>
      <c r="S17" s="31">
        <f>SUMIFS('Data-Raw'!$E:$E,'Data-Raw'!$G:$G,'Year-Data'!$C$17,'Data-Raw'!$D:$D,'Year-Data'!S3)/$D$17</f>
        <v>0</v>
      </c>
      <c r="T17" s="31">
        <f>SUMIFS('Data-Raw'!$E:$E,'Data-Raw'!$G:$G,'Year-Data'!$C$17,'Data-Raw'!$D:$D,'Year-Data'!T3)/$D$17</f>
        <v>0</v>
      </c>
      <c r="U17" s="31">
        <f>SUMIFS('Data-Raw'!$E:$E,'Data-Raw'!$G:$G,'Year-Data'!$C$17,'Data-Raw'!$D:$D,'Year-Data'!U3)/$D$17</f>
        <v>0</v>
      </c>
      <c r="V17" s="31">
        <f>SUMIFS('Data-Raw'!$E:$E,'Data-Raw'!$G:$G,'Year-Data'!$C$17,'Data-Raw'!$D:$D,'Year-Data'!V3)/$D$17</f>
        <v>0</v>
      </c>
      <c r="W17" s="31">
        <f>SUMIFS('Data-Raw'!$E:$E,'Data-Raw'!$G:$G,'Year-Data'!$C$17,'Data-Raw'!$D:$D,'Year-Data'!W3)/$D$17</f>
        <v>0</v>
      </c>
      <c r="X17" s="35">
        <f t="shared" si="1"/>
        <v>0.61702127659574468</v>
      </c>
      <c r="Y17" s="35">
        <f t="shared" si="0"/>
        <v>0</v>
      </c>
      <c r="Z17" s="35">
        <f t="shared" si="2"/>
        <v>0</v>
      </c>
    </row>
    <row r="18" spans="1:26" x14ac:dyDescent="0.55000000000000004">
      <c r="A18" s="10" t="s">
        <v>58</v>
      </c>
      <c r="B18" s="11">
        <v>990605</v>
      </c>
      <c r="C18" s="10" t="s">
        <v>15</v>
      </c>
      <c r="D18" s="12">
        <f>SUMIFS(SOF[Trans],SOF[Branch2],C18)</f>
        <v>2364</v>
      </c>
      <c r="E18" s="31">
        <f>SUMIFS('Data-Raw'!$E:$E,'Data-Raw'!$G:$G,'Year-Data'!$C$18,'Data-Raw'!$D:$D,'Year-Data'!E3)/$D$18</f>
        <v>0.39509306260575294</v>
      </c>
      <c r="F18" s="31">
        <f>SUMIFS('Data-Raw'!$E:$E,'Data-Raw'!$G:$G,'Year-Data'!$C$18,'Data-Raw'!$D:$D,'Year-Data'!F3)/$D$18</f>
        <v>0</v>
      </c>
      <c r="G18" s="31">
        <f>SUMIFS('Data-Raw'!$E:$E,'Data-Raw'!$G:$G,'Year-Data'!$C$18,'Data-Raw'!$D:$D,'Year-Data'!G3)/$D$18</f>
        <v>0</v>
      </c>
      <c r="H18" s="31">
        <f>SUMIFS('Data-Raw'!$E:$E,'Data-Raw'!$G:$G,'Year-Data'!$C$18,'Data-Raw'!$D:$D,'Year-Data'!H3)/$D$18</f>
        <v>0</v>
      </c>
      <c r="I18" s="31">
        <f>SUMIFS('Data-Raw'!$E:$E,'Data-Raw'!$G:$G,'Year-Data'!$C$18,'Data-Raw'!$D:$D,'Year-Data'!I3)/$D$18</f>
        <v>0</v>
      </c>
      <c r="J18" s="31">
        <f>SUMIFS('Data-Raw'!$E:$E,'Data-Raw'!$G:$G,'Year-Data'!$C$18,'Data-Raw'!$D:$D,'Year-Data'!J3)/$D$18</f>
        <v>0</v>
      </c>
      <c r="K18" s="31">
        <f>SUMIFS('Data-Raw'!$E:$E,'Data-Raw'!$G:$G,'Year-Data'!$C$18,'Data-Raw'!$D:$D,'Year-Data'!K3)/$D$18</f>
        <v>0</v>
      </c>
      <c r="L18" s="31">
        <f>SUMIFS('Data-Raw'!$E:$E,'Data-Raw'!$G:$G,'Year-Data'!$C$18,'Data-Raw'!$D:$D,'Year-Data'!L3)/$D$18</f>
        <v>0</v>
      </c>
      <c r="M18" s="31">
        <f>SUMIFS('Data-Raw'!$E:$E,'Data-Raw'!$G:$G,'Year-Data'!$C$18,'Data-Raw'!$D:$D,'Year-Data'!M3)/$D$18</f>
        <v>0</v>
      </c>
      <c r="N18" s="31">
        <f>SUMIFS('Data-Raw'!$E:$E,'Data-Raw'!$G:$G,'Year-Data'!$C$18,'Data-Raw'!$D:$D,'Year-Data'!N3)/$D$18</f>
        <v>0</v>
      </c>
      <c r="O18" s="31">
        <f>SUMIFS('Data-Raw'!$E:$E,'Data-Raw'!$G:$G,'Year-Data'!$C$18,'Data-Raw'!$D:$D,'Year-Data'!O3)/$D$18</f>
        <v>0</v>
      </c>
      <c r="P18" s="31">
        <f>SUMIFS('Data-Raw'!$E:$E,'Data-Raw'!$G:$G,'Year-Data'!$C$18,'Data-Raw'!$D:$D,'Year-Data'!P3)/$D$18</f>
        <v>0</v>
      </c>
      <c r="Q18" s="31">
        <f>SUMIFS('Data-Raw'!$E:$E,'Data-Raw'!$G:$G,'Year-Data'!$C$18,'Data-Raw'!$D:$D,'Year-Data'!Q3)/$D$18</f>
        <v>0</v>
      </c>
      <c r="R18" s="31">
        <f>SUMIFS('Data-Raw'!$E:$E,'Data-Raw'!$G:$G,'Year-Data'!$C$18,'Data-Raw'!$D:$D,'Year-Data'!R3)/$D$18</f>
        <v>0</v>
      </c>
      <c r="S18" s="31">
        <f>SUMIFS('Data-Raw'!$E:$E,'Data-Raw'!$G:$G,'Year-Data'!$C$18,'Data-Raw'!$D:$D,'Year-Data'!S3)/$D$18</f>
        <v>0</v>
      </c>
      <c r="T18" s="31">
        <f>SUMIFS('Data-Raw'!$E:$E,'Data-Raw'!$G:$G,'Year-Data'!$C$18,'Data-Raw'!$D:$D,'Year-Data'!T3)/$D$18</f>
        <v>0</v>
      </c>
      <c r="U18" s="31">
        <f>SUMIFS('Data-Raw'!$E:$E,'Data-Raw'!$G:$G,'Year-Data'!$C$18,'Data-Raw'!$D:$D,'Year-Data'!U3)/$D$18</f>
        <v>0</v>
      </c>
      <c r="V18" s="31">
        <f>SUMIFS('Data-Raw'!$E:$E,'Data-Raw'!$G:$G,'Year-Data'!$C$18,'Data-Raw'!$D:$D,'Year-Data'!V3)/$D$18</f>
        <v>0</v>
      </c>
      <c r="W18" s="31">
        <f>SUMIFS('Data-Raw'!$E:$E,'Data-Raw'!$G:$G,'Year-Data'!$C$18,'Data-Raw'!$D:$D,'Year-Data'!W3)/$D$18</f>
        <v>0</v>
      </c>
      <c r="X18" s="35">
        <f t="shared" si="1"/>
        <v>0.39509306260575294</v>
      </c>
      <c r="Y18" s="35">
        <f t="shared" si="0"/>
        <v>0</v>
      </c>
      <c r="Z18" s="35">
        <f t="shared" si="2"/>
        <v>0</v>
      </c>
    </row>
    <row r="19" spans="1:26" x14ac:dyDescent="0.55000000000000004">
      <c r="A19" s="10" t="s">
        <v>58</v>
      </c>
      <c r="B19" s="11">
        <v>990606</v>
      </c>
      <c r="C19" s="10" t="s">
        <v>129</v>
      </c>
      <c r="D19" s="12">
        <f>SUMIFS(SOF[Trans],SOF[Branch2],C19)</f>
        <v>1523</v>
      </c>
      <c r="E19" s="31">
        <f>SUMIFS('Data-Raw'!$E:$E,'Data-Raw'!$G:$G,'Year-Data'!$C$19,'Data-Raw'!$D:$D,'Year-Data'!E3)/$D$19</f>
        <v>0.18778726198292844</v>
      </c>
      <c r="F19" s="31">
        <f>SUMIFS('Data-Raw'!$E:$E,'Data-Raw'!$G:$G,'Year-Data'!$C$19,'Data-Raw'!$D:$D,'Year-Data'!F3)/$D$19</f>
        <v>0</v>
      </c>
      <c r="G19" s="31">
        <f>SUMIFS('Data-Raw'!$E:$E,'Data-Raw'!$G:$G,'Year-Data'!$C$19,'Data-Raw'!$D:$D,'Year-Data'!G3)/$D$19</f>
        <v>0</v>
      </c>
      <c r="H19" s="31">
        <f>SUMIFS('Data-Raw'!$E:$E,'Data-Raw'!$G:$G,'Year-Data'!$C$19,'Data-Raw'!$D:$D,'Year-Data'!H3)/$D$19</f>
        <v>0</v>
      </c>
      <c r="I19" s="31">
        <f>SUMIFS('Data-Raw'!$E:$E,'Data-Raw'!$G:$G,'Year-Data'!$C$19,'Data-Raw'!$D:$D,'Year-Data'!I3)/$D$19</f>
        <v>0</v>
      </c>
      <c r="J19" s="31">
        <f>SUMIFS('Data-Raw'!$E:$E,'Data-Raw'!$G:$G,'Year-Data'!$C$19,'Data-Raw'!$D:$D,'Year-Data'!J3)/$D$19</f>
        <v>0</v>
      </c>
      <c r="K19" s="31">
        <f>SUMIFS('Data-Raw'!$E:$E,'Data-Raw'!$G:$G,'Year-Data'!$C$19,'Data-Raw'!$D:$D,'Year-Data'!K3)/$D$19</f>
        <v>0</v>
      </c>
      <c r="L19" s="31">
        <f>SUMIFS('Data-Raw'!$E:$E,'Data-Raw'!$G:$G,'Year-Data'!$C$19,'Data-Raw'!$D:$D,'Year-Data'!L3)/$D$19</f>
        <v>0</v>
      </c>
      <c r="M19" s="31">
        <f>SUMIFS('Data-Raw'!$E:$E,'Data-Raw'!$G:$G,'Year-Data'!$C$19,'Data-Raw'!$D:$D,'Year-Data'!M3)/$D$19</f>
        <v>0</v>
      </c>
      <c r="N19" s="31">
        <f>SUMIFS('Data-Raw'!$E:$E,'Data-Raw'!$G:$G,'Year-Data'!$C$19,'Data-Raw'!$D:$D,'Year-Data'!N3)/$D$19</f>
        <v>0</v>
      </c>
      <c r="O19" s="31">
        <f>SUMIFS('Data-Raw'!$E:$E,'Data-Raw'!$G:$G,'Year-Data'!$C$19,'Data-Raw'!$D:$D,'Year-Data'!O3)/$D$19</f>
        <v>0</v>
      </c>
      <c r="P19" s="31">
        <f>SUMIFS('Data-Raw'!$E:$E,'Data-Raw'!$G:$G,'Year-Data'!$C$19,'Data-Raw'!$D:$D,'Year-Data'!P3)/$D$19</f>
        <v>0</v>
      </c>
      <c r="Q19" s="31">
        <f>SUMIFS('Data-Raw'!$E:$E,'Data-Raw'!$G:$G,'Year-Data'!$C$19,'Data-Raw'!$D:$D,'Year-Data'!Q3)/$D$19</f>
        <v>0</v>
      </c>
      <c r="R19" s="31">
        <f>SUMIFS('Data-Raw'!$E:$E,'Data-Raw'!$G:$G,'Year-Data'!$C$19,'Data-Raw'!$D:$D,'Year-Data'!R3)/$D$19</f>
        <v>0</v>
      </c>
      <c r="S19" s="31">
        <f>SUMIFS('Data-Raw'!$E:$E,'Data-Raw'!$G:$G,'Year-Data'!$C$19,'Data-Raw'!$D:$D,'Year-Data'!S3)/$D$19</f>
        <v>0</v>
      </c>
      <c r="T19" s="31">
        <f>SUMIFS('Data-Raw'!$E:$E,'Data-Raw'!$G:$G,'Year-Data'!$C$19,'Data-Raw'!$D:$D,'Year-Data'!T3)/$D$19</f>
        <v>0</v>
      </c>
      <c r="U19" s="31">
        <f>SUMIFS('Data-Raw'!$E:$E,'Data-Raw'!$G:$G,'Year-Data'!$C$19,'Data-Raw'!$D:$D,'Year-Data'!U3)/$D$19</f>
        <v>0</v>
      </c>
      <c r="V19" s="31">
        <f>SUMIFS('Data-Raw'!$E:$E,'Data-Raw'!$G:$G,'Year-Data'!$C$19,'Data-Raw'!$D:$D,'Year-Data'!V3)/$D$19</f>
        <v>0</v>
      </c>
      <c r="W19" s="31">
        <f>SUMIFS('Data-Raw'!$E:$E,'Data-Raw'!$G:$G,'Year-Data'!$C$19,'Data-Raw'!$D:$D,'Year-Data'!W3)/$D$19</f>
        <v>0</v>
      </c>
      <c r="X19" s="35">
        <f t="shared" si="1"/>
        <v>0.18778726198292844</v>
      </c>
      <c r="Y19" s="35">
        <f t="shared" si="0"/>
        <v>0</v>
      </c>
      <c r="Z19" s="35">
        <f t="shared" si="2"/>
        <v>0</v>
      </c>
    </row>
    <row r="20" spans="1:26" x14ac:dyDescent="0.55000000000000004">
      <c r="A20" s="10" t="s">
        <v>58</v>
      </c>
      <c r="B20" s="11">
        <v>990609</v>
      </c>
      <c r="C20" s="10" t="s">
        <v>23</v>
      </c>
      <c r="D20" s="12">
        <f>SUMIFS(SOF[Trans],SOF[Branch2],C20)</f>
        <v>2354</v>
      </c>
      <c r="E20" s="31">
        <f>SUMIFS('Data-Raw'!$E:$E,'Data-Raw'!$G:$G,'Year-Data'!$C$20,'Data-Raw'!$D:$D,'Year-Data'!E3)/$D$20</f>
        <v>0.50127442650807141</v>
      </c>
      <c r="F20" s="31">
        <f>SUMIFS('Data-Raw'!$E:$E,'Data-Raw'!$G:$G,'Year-Data'!$C$20,'Data-Raw'!$D:$D,'Year-Data'!F3)/$D$20</f>
        <v>0</v>
      </c>
      <c r="G20" s="31">
        <f>SUMIFS('Data-Raw'!$E:$E,'Data-Raw'!$G:$G,'Year-Data'!$C$20,'Data-Raw'!$D:$D,'Year-Data'!G3)/$D$20</f>
        <v>0</v>
      </c>
      <c r="H20" s="31">
        <f>SUMIFS('Data-Raw'!$E:$E,'Data-Raw'!$G:$G,'Year-Data'!$C$20,'Data-Raw'!$D:$D,'Year-Data'!H3)/$D$20</f>
        <v>0</v>
      </c>
      <c r="I20" s="31">
        <f>SUMIFS('Data-Raw'!$E:$E,'Data-Raw'!$G:$G,'Year-Data'!$C$20,'Data-Raw'!$D:$D,'Year-Data'!I3)/$D$20</f>
        <v>0</v>
      </c>
      <c r="J20" s="31">
        <f>SUMIFS('Data-Raw'!$E:$E,'Data-Raw'!$G:$G,'Year-Data'!$C$20,'Data-Raw'!$D:$D,'Year-Data'!J3)/$D$20</f>
        <v>0</v>
      </c>
      <c r="K20" s="31">
        <f>SUMIFS('Data-Raw'!$E:$E,'Data-Raw'!$G:$G,'Year-Data'!$C$20,'Data-Raw'!$D:$D,'Year-Data'!K3)/$D$20</f>
        <v>0</v>
      </c>
      <c r="L20" s="31">
        <f>SUMIFS('Data-Raw'!$E:$E,'Data-Raw'!$G:$G,'Year-Data'!$C$20,'Data-Raw'!$D:$D,'Year-Data'!L3)/$D$20</f>
        <v>0</v>
      </c>
      <c r="M20" s="31">
        <f>SUMIFS('Data-Raw'!$E:$E,'Data-Raw'!$G:$G,'Year-Data'!$C$20,'Data-Raw'!$D:$D,'Year-Data'!M3)/$D$20</f>
        <v>0</v>
      </c>
      <c r="N20" s="31">
        <f>SUMIFS('Data-Raw'!$E:$E,'Data-Raw'!$G:$G,'Year-Data'!$C$20,'Data-Raw'!$D:$D,'Year-Data'!N3)/$D$20</f>
        <v>0</v>
      </c>
      <c r="O20" s="31">
        <f>SUMIFS('Data-Raw'!$E:$E,'Data-Raw'!$G:$G,'Year-Data'!$C$20,'Data-Raw'!$D:$D,'Year-Data'!O3)/$D$20</f>
        <v>0</v>
      </c>
      <c r="P20" s="31">
        <f>SUMIFS('Data-Raw'!$E:$E,'Data-Raw'!$G:$G,'Year-Data'!$C$20,'Data-Raw'!$D:$D,'Year-Data'!P3)/$D$20</f>
        <v>0</v>
      </c>
      <c r="Q20" s="31">
        <f>SUMIFS('Data-Raw'!$E:$E,'Data-Raw'!$G:$G,'Year-Data'!$C$20,'Data-Raw'!$D:$D,'Year-Data'!Q3)/$D$20</f>
        <v>0</v>
      </c>
      <c r="R20" s="31">
        <f>SUMIFS('Data-Raw'!$E:$E,'Data-Raw'!$G:$G,'Year-Data'!$C$20,'Data-Raw'!$D:$D,'Year-Data'!R3)/$D$20</f>
        <v>0</v>
      </c>
      <c r="S20" s="31">
        <f>SUMIFS('Data-Raw'!$E:$E,'Data-Raw'!$G:$G,'Year-Data'!$C$20,'Data-Raw'!$D:$D,'Year-Data'!S3)/$D$20</f>
        <v>0</v>
      </c>
      <c r="T20" s="31">
        <f>SUMIFS('Data-Raw'!$E:$E,'Data-Raw'!$G:$G,'Year-Data'!$C$20,'Data-Raw'!$D:$D,'Year-Data'!T3)/$D$20</f>
        <v>0</v>
      </c>
      <c r="U20" s="31">
        <f>SUMIFS('Data-Raw'!$E:$E,'Data-Raw'!$G:$G,'Year-Data'!$C$20,'Data-Raw'!$D:$D,'Year-Data'!U3)/$D$20</f>
        <v>0</v>
      </c>
      <c r="V20" s="31">
        <f>SUMIFS('Data-Raw'!$E:$E,'Data-Raw'!$G:$G,'Year-Data'!$C$20,'Data-Raw'!$D:$D,'Year-Data'!V3)/$D$20</f>
        <v>0</v>
      </c>
      <c r="W20" s="31">
        <f>SUMIFS('Data-Raw'!$E:$E,'Data-Raw'!$G:$G,'Year-Data'!$C$20,'Data-Raw'!$D:$D,'Year-Data'!W3)/$D$20</f>
        <v>0</v>
      </c>
      <c r="X20" s="35">
        <f t="shared" si="1"/>
        <v>0.50127442650807141</v>
      </c>
      <c r="Y20" s="35">
        <f t="shared" si="0"/>
        <v>0</v>
      </c>
      <c r="Z20" s="35">
        <f t="shared" si="2"/>
        <v>0</v>
      </c>
    </row>
    <row r="21" spans="1:26" x14ac:dyDescent="0.55000000000000004">
      <c r="A21" s="10" t="s">
        <v>58</v>
      </c>
      <c r="B21" s="11">
        <v>990610</v>
      </c>
      <c r="C21" s="10" t="s">
        <v>4</v>
      </c>
      <c r="D21" s="12">
        <f>SUMIFS(SOF[Trans],SOF[Branch2],C21)</f>
        <v>6101</v>
      </c>
      <c r="E21" s="31">
        <f>SUMIFS('Data-Raw'!$E:$E,'Data-Raw'!$G:$G,'Year-Data'!$C$21,'Data-Raw'!$D:$D,'Year-Data'!E3)/$D$21</f>
        <v>0.18718242910998198</v>
      </c>
      <c r="F21" s="31">
        <f>SUMIFS('Data-Raw'!$E:$E,'Data-Raw'!$G:$G,'Year-Data'!$C$21,'Data-Raw'!$D:$D,'Year-Data'!F3)/$D$21</f>
        <v>0</v>
      </c>
      <c r="G21" s="31">
        <f>SUMIFS('Data-Raw'!$E:$E,'Data-Raw'!$G:$G,'Year-Data'!$C$21,'Data-Raw'!$D:$D,'Year-Data'!G3)/$D$21</f>
        <v>0</v>
      </c>
      <c r="H21" s="31">
        <f>SUMIFS('Data-Raw'!$E:$E,'Data-Raw'!$G:$G,'Year-Data'!$C$21,'Data-Raw'!$D:$D,'Year-Data'!H3)/$D$21</f>
        <v>0</v>
      </c>
      <c r="I21" s="31">
        <f>SUMIFS('Data-Raw'!$E:$E,'Data-Raw'!$G:$G,'Year-Data'!$C$21,'Data-Raw'!$D:$D,'Year-Data'!I3)/$D$21</f>
        <v>0</v>
      </c>
      <c r="J21" s="31">
        <f>SUMIFS('Data-Raw'!$E:$E,'Data-Raw'!$G:$G,'Year-Data'!$C$21,'Data-Raw'!$D:$D,'Year-Data'!J3)/$D$21</f>
        <v>0</v>
      </c>
      <c r="K21" s="31">
        <f>SUMIFS('Data-Raw'!$E:$E,'Data-Raw'!$G:$G,'Year-Data'!$C$21,'Data-Raw'!$D:$D,'Year-Data'!K3)/$D$21</f>
        <v>0</v>
      </c>
      <c r="L21" s="31">
        <f>SUMIFS('Data-Raw'!$E:$E,'Data-Raw'!$G:$G,'Year-Data'!$C$21,'Data-Raw'!$D:$D,'Year-Data'!L3)/$D$21</f>
        <v>0</v>
      </c>
      <c r="M21" s="31">
        <f>SUMIFS('Data-Raw'!$E:$E,'Data-Raw'!$G:$G,'Year-Data'!$C$21,'Data-Raw'!$D:$D,'Year-Data'!M3)/$D$21</f>
        <v>0</v>
      </c>
      <c r="N21" s="31">
        <f>SUMIFS('Data-Raw'!$E:$E,'Data-Raw'!$G:$G,'Year-Data'!$C$21,'Data-Raw'!$D:$D,'Year-Data'!N3)/$D$21</f>
        <v>0</v>
      </c>
      <c r="O21" s="31">
        <f>SUMIFS('Data-Raw'!$E:$E,'Data-Raw'!$G:$G,'Year-Data'!$C$21,'Data-Raw'!$D:$D,'Year-Data'!O3)/$D$21</f>
        <v>0</v>
      </c>
      <c r="P21" s="31">
        <f>SUMIFS('Data-Raw'!$E:$E,'Data-Raw'!$G:$G,'Year-Data'!$C$21,'Data-Raw'!$D:$D,'Year-Data'!P3)/$D$21</f>
        <v>0</v>
      </c>
      <c r="Q21" s="31">
        <f>SUMIFS('Data-Raw'!$E:$E,'Data-Raw'!$G:$G,'Year-Data'!$C$21,'Data-Raw'!$D:$D,'Year-Data'!Q3)/$D$21</f>
        <v>0</v>
      </c>
      <c r="R21" s="31">
        <f>SUMIFS('Data-Raw'!$E:$E,'Data-Raw'!$G:$G,'Year-Data'!$C$21,'Data-Raw'!$D:$D,'Year-Data'!R3)/$D$21</f>
        <v>0</v>
      </c>
      <c r="S21" s="31">
        <f>SUMIFS('Data-Raw'!$E:$E,'Data-Raw'!$G:$G,'Year-Data'!$C$21,'Data-Raw'!$D:$D,'Year-Data'!S3)/$D$21</f>
        <v>0</v>
      </c>
      <c r="T21" s="31">
        <f>SUMIFS('Data-Raw'!$E:$E,'Data-Raw'!$G:$G,'Year-Data'!$C$21,'Data-Raw'!$D:$D,'Year-Data'!T3)/$D$21</f>
        <v>0</v>
      </c>
      <c r="U21" s="31">
        <f>SUMIFS('Data-Raw'!$E:$E,'Data-Raw'!$G:$G,'Year-Data'!$C$21,'Data-Raw'!$D:$D,'Year-Data'!U3)/$D$21</f>
        <v>0</v>
      </c>
      <c r="V21" s="31">
        <f>SUMIFS('Data-Raw'!$E:$E,'Data-Raw'!$G:$G,'Year-Data'!$C$21,'Data-Raw'!$D:$D,'Year-Data'!V3)/$D$21</f>
        <v>0</v>
      </c>
      <c r="W21" s="31">
        <f>SUMIFS('Data-Raw'!$E:$E,'Data-Raw'!$G:$G,'Year-Data'!$C$21,'Data-Raw'!$D:$D,'Year-Data'!W3)/$D$21</f>
        <v>0</v>
      </c>
      <c r="X21" s="35">
        <f t="shared" si="1"/>
        <v>0.18718242910998198</v>
      </c>
      <c r="Y21" s="35">
        <f t="shared" si="0"/>
        <v>0</v>
      </c>
      <c r="Z21" s="35">
        <f t="shared" si="2"/>
        <v>0</v>
      </c>
    </row>
    <row r="22" spans="1:26" x14ac:dyDescent="0.55000000000000004">
      <c r="A22" s="10" t="s">
        <v>58</v>
      </c>
      <c r="B22" s="11">
        <v>990612</v>
      </c>
      <c r="C22" s="10" t="s">
        <v>16</v>
      </c>
      <c r="D22" s="12">
        <f>SUMIFS(SOF[Trans],SOF[Branch2],C22)</f>
        <v>3154</v>
      </c>
      <c r="E22" s="31">
        <f>SUMIFS('Data-Raw'!$E:$E,'Data-Raw'!$G:$G,'Year-Data'!$C$22,'Data-Raw'!$D:$D,'Year-Data'!E3)/$D$22</f>
        <v>0.25142675967026001</v>
      </c>
      <c r="F22" s="31">
        <f>SUMIFS('Data-Raw'!$E:$E,'Data-Raw'!$G:$G,'Year-Data'!$C$22,'Data-Raw'!$D:$D,'Year-Data'!F3)/$D$22</f>
        <v>0</v>
      </c>
      <c r="G22" s="31">
        <f>SUMIFS('Data-Raw'!$E:$E,'Data-Raw'!$G:$G,'Year-Data'!$C$22,'Data-Raw'!$D:$D,'Year-Data'!G3)/$D$22</f>
        <v>0</v>
      </c>
      <c r="H22" s="31">
        <f>SUMIFS('Data-Raw'!$E:$E,'Data-Raw'!$G:$G,'Year-Data'!$C$22,'Data-Raw'!$D:$D,'Year-Data'!H3)/$D$22</f>
        <v>0</v>
      </c>
      <c r="I22" s="31">
        <f>SUMIFS('Data-Raw'!$E:$E,'Data-Raw'!$G:$G,'Year-Data'!$C$22,'Data-Raw'!$D:$D,'Year-Data'!I3)/$D$22</f>
        <v>0</v>
      </c>
      <c r="J22" s="31">
        <f>SUMIFS('Data-Raw'!$E:$E,'Data-Raw'!$G:$G,'Year-Data'!$C$22,'Data-Raw'!$D:$D,'Year-Data'!J3)/$D$22</f>
        <v>0</v>
      </c>
      <c r="K22" s="31">
        <f>SUMIFS('Data-Raw'!$E:$E,'Data-Raw'!$G:$G,'Year-Data'!$C$22,'Data-Raw'!$D:$D,'Year-Data'!K3)/$D$22</f>
        <v>0</v>
      </c>
      <c r="L22" s="31">
        <f>SUMIFS('Data-Raw'!$E:$E,'Data-Raw'!$G:$G,'Year-Data'!$C$22,'Data-Raw'!$D:$D,'Year-Data'!L3)/$D$22</f>
        <v>0</v>
      </c>
      <c r="M22" s="31">
        <f>SUMIFS('Data-Raw'!$E:$E,'Data-Raw'!$G:$G,'Year-Data'!$C$22,'Data-Raw'!$D:$D,'Year-Data'!M3)/$D$22</f>
        <v>0</v>
      </c>
      <c r="N22" s="31">
        <f>SUMIFS('Data-Raw'!$E:$E,'Data-Raw'!$G:$G,'Year-Data'!$C$22,'Data-Raw'!$D:$D,'Year-Data'!N3)/$D$22</f>
        <v>0</v>
      </c>
      <c r="O22" s="31">
        <f>SUMIFS('Data-Raw'!$E:$E,'Data-Raw'!$G:$G,'Year-Data'!$C$22,'Data-Raw'!$D:$D,'Year-Data'!O3)/$D$22</f>
        <v>0</v>
      </c>
      <c r="P22" s="31">
        <f>SUMIFS('Data-Raw'!$E:$E,'Data-Raw'!$G:$G,'Year-Data'!$C$22,'Data-Raw'!$D:$D,'Year-Data'!P3)/$D$22</f>
        <v>0</v>
      </c>
      <c r="Q22" s="31">
        <f>SUMIFS('Data-Raw'!$E:$E,'Data-Raw'!$G:$G,'Year-Data'!$C$22,'Data-Raw'!$D:$D,'Year-Data'!Q3)/$D$22</f>
        <v>0</v>
      </c>
      <c r="R22" s="31">
        <f>SUMIFS('Data-Raw'!$E:$E,'Data-Raw'!$G:$G,'Year-Data'!$C$22,'Data-Raw'!$D:$D,'Year-Data'!R3)/$D$22</f>
        <v>0</v>
      </c>
      <c r="S22" s="31">
        <f>SUMIFS('Data-Raw'!$E:$E,'Data-Raw'!$G:$G,'Year-Data'!$C$22,'Data-Raw'!$D:$D,'Year-Data'!S3)/$D$22</f>
        <v>0</v>
      </c>
      <c r="T22" s="31">
        <f>SUMIFS('Data-Raw'!$E:$E,'Data-Raw'!$G:$G,'Year-Data'!$C$22,'Data-Raw'!$D:$D,'Year-Data'!T3)/$D$22</f>
        <v>0</v>
      </c>
      <c r="U22" s="31">
        <f>SUMIFS('Data-Raw'!$E:$E,'Data-Raw'!$G:$G,'Year-Data'!$C$22,'Data-Raw'!$D:$D,'Year-Data'!U3)/$D$22</f>
        <v>0</v>
      </c>
      <c r="V22" s="31">
        <f>SUMIFS('Data-Raw'!$E:$E,'Data-Raw'!$G:$G,'Year-Data'!$C$22,'Data-Raw'!$D:$D,'Year-Data'!V3)/$D$22</f>
        <v>0</v>
      </c>
      <c r="W22" s="31">
        <f>SUMIFS('Data-Raw'!$E:$E,'Data-Raw'!$G:$G,'Year-Data'!$C$22,'Data-Raw'!$D:$D,'Year-Data'!W3)/$D$22</f>
        <v>0</v>
      </c>
      <c r="X22" s="35">
        <f t="shared" si="1"/>
        <v>0.25142675967026001</v>
      </c>
      <c r="Y22" s="35">
        <f t="shared" si="0"/>
        <v>0</v>
      </c>
      <c r="Z22" s="35">
        <f t="shared" si="2"/>
        <v>0</v>
      </c>
    </row>
    <row r="23" spans="1:26" x14ac:dyDescent="0.55000000000000004">
      <c r="A23" s="10" t="s">
        <v>58</v>
      </c>
      <c r="B23" s="11">
        <v>990616</v>
      </c>
      <c r="C23" s="10" t="s">
        <v>3</v>
      </c>
      <c r="D23" s="12">
        <f>SUMIFS(SOF[Trans],SOF[Branch2],C23)</f>
        <v>4658</v>
      </c>
      <c r="E23" s="31">
        <f>SUMIFS('Data-Raw'!$E:$E,'Data-Raw'!$G:$G,'Year-Data'!$C$23,'Data-Raw'!$D:$D,'Year-Data'!E3)/$D$23</f>
        <v>0.18999570631172177</v>
      </c>
      <c r="F23" s="31">
        <f>SUMIFS('Data-Raw'!$E:$E,'Data-Raw'!$G:$G,'Year-Data'!$C$23,'Data-Raw'!$D:$D,'Year-Data'!F3)/$D$23</f>
        <v>0</v>
      </c>
      <c r="G23" s="31">
        <f>SUMIFS('Data-Raw'!$E:$E,'Data-Raw'!$G:$G,'Year-Data'!$C$23,'Data-Raw'!$D:$D,'Year-Data'!G3)/$D$23</f>
        <v>0</v>
      </c>
      <c r="H23" s="31">
        <f>SUMIFS('Data-Raw'!$E:$E,'Data-Raw'!$G:$G,'Year-Data'!$C$23,'Data-Raw'!$D:$D,'Year-Data'!H3)/$D$23</f>
        <v>0</v>
      </c>
      <c r="I23" s="31">
        <f>SUMIFS('Data-Raw'!$E:$E,'Data-Raw'!$G:$G,'Year-Data'!$C$23,'Data-Raw'!$D:$D,'Year-Data'!I3)/$D$23</f>
        <v>0</v>
      </c>
      <c r="J23" s="31">
        <f>SUMIFS('Data-Raw'!$E:$E,'Data-Raw'!$G:$G,'Year-Data'!$C$23,'Data-Raw'!$D:$D,'Year-Data'!J3)/$D$23</f>
        <v>0</v>
      </c>
      <c r="K23" s="31">
        <f>SUMIFS('Data-Raw'!$E:$E,'Data-Raw'!$G:$G,'Year-Data'!$C$23,'Data-Raw'!$D:$D,'Year-Data'!K3)/$D$23</f>
        <v>0</v>
      </c>
      <c r="L23" s="31">
        <f>SUMIFS('Data-Raw'!$E:$E,'Data-Raw'!$G:$G,'Year-Data'!$C$23,'Data-Raw'!$D:$D,'Year-Data'!L3)/$D$23</f>
        <v>0</v>
      </c>
      <c r="M23" s="31">
        <f>SUMIFS('Data-Raw'!$E:$E,'Data-Raw'!$G:$G,'Year-Data'!$C$23,'Data-Raw'!$D:$D,'Year-Data'!M3)/$D$23</f>
        <v>0</v>
      </c>
      <c r="N23" s="31">
        <f>SUMIFS('Data-Raw'!$E:$E,'Data-Raw'!$G:$G,'Year-Data'!$C$23,'Data-Raw'!$D:$D,'Year-Data'!N3)/$D$23</f>
        <v>0</v>
      </c>
      <c r="O23" s="31">
        <f>SUMIFS('Data-Raw'!$E:$E,'Data-Raw'!$G:$G,'Year-Data'!$C$23,'Data-Raw'!$D:$D,'Year-Data'!O3)/$D$23</f>
        <v>0</v>
      </c>
      <c r="P23" s="31">
        <f>SUMIFS('Data-Raw'!$E:$E,'Data-Raw'!$G:$G,'Year-Data'!$C$23,'Data-Raw'!$D:$D,'Year-Data'!P3)/$D$23</f>
        <v>0</v>
      </c>
      <c r="Q23" s="31">
        <f>SUMIFS('Data-Raw'!$E:$E,'Data-Raw'!$G:$G,'Year-Data'!$C$23,'Data-Raw'!$D:$D,'Year-Data'!Q3)/$D$23</f>
        <v>0</v>
      </c>
      <c r="R23" s="31">
        <f>SUMIFS('Data-Raw'!$E:$E,'Data-Raw'!$G:$G,'Year-Data'!$C$23,'Data-Raw'!$D:$D,'Year-Data'!R3)/$D$23</f>
        <v>0</v>
      </c>
      <c r="S23" s="31">
        <f>SUMIFS('Data-Raw'!$E:$E,'Data-Raw'!$G:$G,'Year-Data'!$C$23,'Data-Raw'!$D:$D,'Year-Data'!S3)/$D$23</f>
        <v>0</v>
      </c>
      <c r="T23" s="31">
        <f>SUMIFS('Data-Raw'!$E:$E,'Data-Raw'!$G:$G,'Year-Data'!$C$23,'Data-Raw'!$D:$D,'Year-Data'!T3)/$D$23</f>
        <v>0</v>
      </c>
      <c r="U23" s="31">
        <f>SUMIFS('Data-Raw'!$E:$E,'Data-Raw'!$G:$G,'Year-Data'!$C$23,'Data-Raw'!$D:$D,'Year-Data'!U3)/$D$23</f>
        <v>0</v>
      </c>
      <c r="V23" s="31">
        <f>SUMIFS('Data-Raw'!$E:$E,'Data-Raw'!$G:$G,'Year-Data'!$C$23,'Data-Raw'!$D:$D,'Year-Data'!V3)/$D$23</f>
        <v>0</v>
      </c>
      <c r="W23" s="31">
        <f>SUMIFS('Data-Raw'!$E:$E,'Data-Raw'!$G:$G,'Year-Data'!$C$23,'Data-Raw'!$D:$D,'Year-Data'!W3)/$D$23</f>
        <v>0</v>
      </c>
      <c r="X23" s="35">
        <f t="shared" si="1"/>
        <v>0.18999570631172177</v>
      </c>
      <c r="Y23" s="35">
        <f t="shared" si="0"/>
        <v>0</v>
      </c>
      <c r="Z23" s="35">
        <f t="shared" si="2"/>
        <v>0</v>
      </c>
    </row>
    <row r="24" spans="1:26" x14ac:dyDescent="0.55000000000000004">
      <c r="A24" s="10" t="s">
        <v>58</v>
      </c>
      <c r="B24" s="11">
        <v>990620</v>
      </c>
      <c r="C24" s="10" t="s">
        <v>22</v>
      </c>
      <c r="D24" s="12">
        <f>SUMIFS(SOF[Trans],SOF[Branch2],C24)</f>
        <v>2202</v>
      </c>
      <c r="E24" s="31">
        <f>SUMIFS('Data-Raw'!$E:$E,'Data-Raw'!$G:$G,'Year-Data'!$C$24,'Data-Raw'!$D:$D,'Year-Data'!E3)/$D$24</f>
        <v>0.49046321525885561</v>
      </c>
      <c r="F24" s="31">
        <f>SUMIFS('Data-Raw'!$E:$E,'Data-Raw'!$G:$G,'Year-Data'!$C$24,'Data-Raw'!$D:$D,'Year-Data'!F3)/$D$24</f>
        <v>0</v>
      </c>
      <c r="G24" s="31">
        <f>SUMIFS('Data-Raw'!$E:$E,'Data-Raw'!$G:$G,'Year-Data'!$C$24,'Data-Raw'!$D:$D,'Year-Data'!G3)/$D$24</f>
        <v>0</v>
      </c>
      <c r="H24" s="31">
        <f>SUMIFS('Data-Raw'!$E:$E,'Data-Raw'!$G:$G,'Year-Data'!$C$24,'Data-Raw'!$D:$D,'Year-Data'!H3)/$D$24</f>
        <v>0</v>
      </c>
      <c r="I24" s="31">
        <f>SUMIFS('Data-Raw'!$E:$E,'Data-Raw'!$G:$G,'Year-Data'!$C$24,'Data-Raw'!$D:$D,'Year-Data'!I3)/$D$24</f>
        <v>0</v>
      </c>
      <c r="J24" s="31">
        <f>SUMIFS('Data-Raw'!$E:$E,'Data-Raw'!$G:$G,'Year-Data'!$C$24,'Data-Raw'!$D:$D,'Year-Data'!J3)/$D$24</f>
        <v>0</v>
      </c>
      <c r="K24" s="31">
        <f>SUMIFS('Data-Raw'!$E:$E,'Data-Raw'!$G:$G,'Year-Data'!$C$24,'Data-Raw'!$D:$D,'Year-Data'!K3)/$D$24</f>
        <v>0</v>
      </c>
      <c r="L24" s="31">
        <f>SUMIFS('Data-Raw'!$E:$E,'Data-Raw'!$G:$G,'Year-Data'!$C$24,'Data-Raw'!$D:$D,'Year-Data'!L3)/$D$24</f>
        <v>0</v>
      </c>
      <c r="M24" s="31">
        <f>SUMIFS('Data-Raw'!$E:$E,'Data-Raw'!$G:$G,'Year-Data'!$C$24,'Data-Raw'!$D:$D,'Year-Data'!M3)/$D$24</f>
        <v>0</v>
      </c>
      <c r="N24" s="31">
        <f>SUMIFS('Data-Raw'!$E:$E,'Data-Raw'!$G:$G,'Year-Data'!$C$24,'Data-Raw'!$D:$D,'Year-Data'!N3)/$D$24</f>
        <v>0</v>
      </c>
      <c r="O24" s="31">
        <f>SUMIFS('Data-Raw'!$E:$E,'Data-Raw'!$G:$G,'Year-Data'!$C$24,'Data-Raw'!$D:$D,'Year-Data'!O3)/$D$24</f>
        <v>0</v>
      </c>
      <c r="P24" s="31">
        <f>SUMIFS('Data-Raw'!$E:$E,'Data-Raw'!$G:$G,'Year-Data'!$C$24,'Data-Raw'!$D:$D,'Year-Data'!P3)/$D$24</f>
        <v>0</v>
      </c>
      <c r="Q24" s="31">
        <f>SUMIFS('Data-Raw'!$E:$E,'Data-Raw'!$G:$G,'Year-Data'!$C$24,'Data-Raw'!$D:$D,'Year-Data'!Q3)/$D$24</f>
        <v>0</v>
      </c>
      <c r="R24" s="31">
        <f>SUMIFS('Data-Raw'!$E:$E,'Data-Raw'!$G:$G,'Year-Data'!$C$24,'Data-Raw'!$D:$D,'Year-Data'!R3)/$D$24</f>
        <v>0</v>
      </c>
      <c r="S24" s="31">
        <f>SUMIFS('Data-Raw'!$E:$E,'Data-Raw'!$G:$G,'Year-Data'!$C$24,'Data-Raw'!$D:$D,'Year-Data'!S3)/$D$24</f>
        <v>0</v>
      </c>
      <c r="T24" s="31">
        <f>SUMIFS('Data-Raw'!$E:$E,'Data-Raw'!$G:$G,'Year-Data'!$C$24,'Data-Raw'!$D:$D,'Year-Data'!T3)/$D$24</f>
        <v>0</v>
      </c>
      <c r="U24" s="31">
        <f>SUMIFS('Data-Raw'!$E:$E,'Data-Raw'!$G:$G,'Year-Data'!$C$24,'Data-Raw'!$D:$D,'Year-Data'!U3)/$D$24</f>
        <v>0</v>
      </c>
      <c r="V24" s="31">
        <f>SUMIFS('Data-Raw'!$E:$E,'Data-Raw'!$G:$G,'Year-Data'!$C$24,'Data-Raw'!$D:$D,'Year-Data'!V3)/$D$24</f>
        <v>0</v>
      </c>
      <c r="W24" s="31">
        <f>SUMIFS('Data-Raw'!$E:$E,'Data-Raw'!$G:$G,'Year-Data'!$C$24,'Data-Raw'!$D:$D,'Year-Data'!W3)/$D$24</f>
        <v>0</v>
      </c>
      <c r="X24" s="35">
        <f t="shared" si="1"/>
        <v>0.49046321525885561</v>
      </c>
      <c r="Y24" s="35">
        <f t="shared" si="0"/>
        <v>0</v>
      </c>
      <c r="Z24" s="35">
        <f t="shared" si="2"/>
        <v>0</v>
      </c>
    </row>
    <row r="25" spans="1:26" x14ac:dyDescent="0.55000000000000004">
      <c r="A25" s="10" t="s">
        <v>58</v>
      </c>
      <c r="B25" s="11">
        <v>990623</v>
      </c>
      <c r="C25" s="10" t="s">
        <v>48</v>
      </c>
      <c r="D25" s="12">
        <f>SUMIFS(SOF[Trans],SOF[Branch2],C25)</f>
        <v>5801</v>
      </c>
      <c r="E25" s="31">
        <f>SUMIFS('Data-Raw'!$E:$E,'Data-Raw'!$G:$G,'Year-Data'!$C$25,'Data-Raw'!$D:$D,'Year-Data'!E3)/$D$25</f>
        <v>0.1732459920703327</v>
      </c>
      <c r="F25" s="31">
        <f>SUMIFS('Data-Raw'!$E:$E,'Data-Raw'!$G:$G,'Year-Data'!$C$25,'Data-Raw'!$D:$D,'Year-Data'!F3)/$D$25</f>
        <v>0</v>
      </c>
      <c r="G25" s="31">
        <f>SUMIFS('Data-Raw'!$E:$E,'Data-Raw'!$G:$G,'Year-Data'!$C$25,'Data-Raw'!$D:$D,'Year-Data'!G3)/$D$25</f>
        <v>0</v>
      </c>
      <c r="H25" s="31">
        <f>SUMIFS('Data-Raw'!$E:$E,'Data-Raw'!$G:$G,'Year-Data'!$C$25,'Data-Raw'!$D:$D,'Year-Data'!H3)/$D$25</f>
        <v>0</v>
      </c>
      <c r="I25" s="31">
        <f>SUMIFS('Data-Raw'!$E:$E,'Data-Raw'!$G:$G,'Year-Data'!$C$25,'Data-Raw'!$D:$D,'Year-Data'!I3)/$D$25</f>
        <v>0</v>
      </c>
      <c r="J25" s="31">
        <f>SUMIFS('Data-Raw'!$E:$E,'Data-Raw'!$G:$G,'Year-Data'!$C$25,'Data-Raw'!$D:$D,'Year-Data'!J3)/$D$25</f>
        <v>0</v>
      </c>
      <c r="K25" s="31">
        <f>SUMIFS('Data-Raw'!$E:$E,'Data-Raw'!$G:$G,'Year-Data'!$C$25,'Data-Raw'!$D:$D,'Year-Data'!K3)/$D$25</f>
        <v>0</v>
      </c>
      <c r="L25" s="31">
        <f>SUMIFS('Data-Raw'!$E:$E,'Data-Raw'!$G:$G,'Year-Data'!$C$25,'Data-Raw'!$D:$D,'Year-Data'!L3)/$D$25</f>
        <v>0</v>
      </c>
      <c r="M25" s="31">
        <f>SUMIFS('Data-Raw'!$E:$E,'Data-Raw'!$G:$G,'Year-Data'!$C$25,'Data-Raw'!$D:$D,'Year-Data'!M3)/$D$25</f>
        <v>0</v>
      </c>
      <c r="N25" s="31">
        <f>SUMIFS('Data-Raw'!$E:$E,'Data-Raw'!$G:$G,'Year-Data'!$C$25,'Data-Raw'!$D:$D,'Year-Data'!N3)/$D$25</f>
        <v>0</v>
      </c>
      <c r="O25" s="31">
        <f>SUMIFS('Data-Raw'!$E:$E,'Data-Raw'!$G:$G,'Year-Data'!$C$25,'Data-Raw'!$D:$D,'Year-Data'!O3)/$D$25</f>
        <v>0</v>
      </c>
      <c r="P25" s="31">
        <f>SUMIFS('Data-Raw'!$E:$E,'Data-Raw'!$G:$G,'Year-Data'!$C$25,'Data-Raw'!$D:$D,'Year-Data'!P3)/$D$25</f>
        <v>0</v>
      </c>
      <c r="Q25" s="31">
        <f>SUMIFS('Data-Raw'!$E:$E,'Data-Raw'!$G:$G,'Year-Data'!$C$25,'Data-Raw'!$D:$D,'Year-Data'!Q3)/$D$25</f>
        <v>0</v>
      </c>
      <c r="R25" s="31">
        <f>SUMIFS('Data-Raw'!$E:$E,'Data-Raw'!$G:$G,'Year-Data'!$C$25,'Data-Raw'!$D:$D,'Year-Data'!R3)/$D$25</f>
        <v>0</v>
      </c>
      <c r="S25" s="31">
        <f>SUMIFS('Data-Raw'!$E:$E,'Data-Raw'!$G:$G,'Year-Data'!$C$25,'Data-Raw'!$D:$D,'Year-Data'!S3)/$D$25</f>
        <v>0</v>
      </c>
      <c r="T25" s="31">
        <f>SUMIFS('Data-Raw'!$E:$E,'Data-Raw'!$G:$G,'Year-Data'!$C$25,'Data-Raw'!$D:$D,'Year-Data'!T3)/$D$25</f>
        <v>0</v>
      </c>
      <c r="U25" s="31">
        <f>SUMIFS('Data-Raw'!$E:$E,'Data-Raw'!$G:$G,'Year-Data'!$C$25,'Data-Raw'!$D:$D,'Year-Data'!U3)/$D$25</f>
        <v>0</v>
      </c>
      <c r="V25" s="31">
        <f>SUMIFS('Data-Raw'!$E:$E,'Data-Raw'!$G:$G,'Year-Data'!$C$25,'Data-Raw'!$D:$D,'Year-Data'!V3)/$D$25</f>
        <v>0</v>
      </c>
      <c r="W25" s="31">
        <f>SUMIFS('Data-Raw'!$E:$E,'Data-Raw'!$G:$G,'Year-Data'!$C$25,'Data-Raw'!$D:$D,'Year-Data'!W3)/$D$25</f>
        <v>0</v>
      </c>
      <c r="X25" s="35">
        <f t="shared" si="1"/>
        <v>0.1732459920703327</v>
      </c>
      <c r="Y25" s="35">
        <f t="shared" si="0"/>
        <v>0</v>
      </c>
      <c r="Z25" s="35">
        <f t="shared" si="2"/>
        <v>0</v>
      </c>
    </row>
    <row r="26" spans="1:26" x14ac:dyDescent="0.55000000000000004">
      <c r="A26" s="10" t="s">
        <v>58</v>
      </c>
      <c r="B26" s="11">
        <v>990624</v>
      </c>
      <c r="C26" s="10" t="s">
        <v>124</v>
      </c>
      <c r="D26" s="12">
        <f>SUMIFS(SOF[Trans],SOF[Branch2],C26)</f>
        <v>4593</v>
      </c>
      <c r="E26" s="31">
        <f>SUMIFS('Data-Raw'!$E:$E,'Data-Raw'!$G:$G,'Year-Data'!$C$26,'Data-Raw'!$D:$D,'Year-Data'!E3)/$D$26</f>
        <v>0.24929240148051382</v>
      </c>
      <c r="F26" s="31">
        <f>SUMIFS('Data-Raw'!$E:$E,'Data-Raw'!$G:$G,'Year-Data'!$C$26,'Data-Raw'!$D:$D,'Year-Data'!F3)/$D$26</f>
        <v>0</v>
      </c>
      <c r="G26" s="31">
        <f>SUMIFS('Data-Raw'!$E:$E,'Data-Raw'!$G:$G,'Year-Data'!$C$26,'Data-Raw'!$D:$D,'Year-Data'!G3)/$D$26</f>
        <v>0</v>
      </c>
      <c r="H26" s="31">
        <f>SUMIFS('Data-Raw'!$E:$E,'Data-Raw'!$G:$G,'Year-Data'!$C$26,'Data-Raw'!$D:$D,'Year-Data'!H3)/$D$26</f>
        <v>0</v>
      </c>
      <c r="I26" s="31">
        <f>SUMIFS('Data-Raw'!$E:$E,'Data-Raw'!$G:$G,'Year-Data'!$C$26,'Data-Raw'!$D:$D,'Year-Data'!I3)/$D$26</f>
        <v>0</v>
      </c>
      <c r="J26" s="31">
        <f>SUMIFS('Data-Raw'!$E:$E,'Data-Raw'!$G:$G,'Year-Data'!$C$26,'Data-Raw'!$D:$D,'Year-Data'!J3)/$D$26</f>
        <v>0</v>
      </c>
      <c r="K26" s="31">
        <f>SUMIFS('Data-Raw'!$E:$E,'Data-Raw'!$G:$G,'Year-Data'!$C$26,'Data-Raw'!$D:$D,'Year-Data'!K3)/$D$26</f>
        <v>0</v>
      </c>
      <c r="L26" s="31">
        <f>SUMIFS('Data-Raw'!$E:$E,'Data-Raw'!$G:$G,'Year-Data'!$C$26,'Data-Raw'!$D:$D,'Year-Data'!L3)/$D$26</f>
        <v>0</v>
      </c>
      <c r="M26" s="31">
        <f>SUMIFS('Data-Raw'!$E:$E,'Data-Raw'!$G:$G,'Year-Data'!$C$26,'Data-Raw'!$D:$D,'Year-Data'!M3)/$D$26</f>
        <v>0</v>
      </c>
      <c r="N26" s="31">
        <f>SUMIFS('Data-Raw'!$E:$E,'Data-Raw'!$G:$G,'Year-Data'!$C$26,'Data-Raw'!$D:$D,'Year-Data'!N3)/$D$26</f>
        <v>0</v>
      </c>
      <c r="O26" s="31">
        <f>SUMIFS('Data-Raw'!$E:$E,'Data-Raw'!$G:$G,'Year-Data'!$C$26,'Data-Raw'!$D:$D,'Year-Data'!O3)/$D$26</f>
        <v>0</v>
      </c>
      <c r="P26" s="31">
        <f>SUMIFS('Data-Raw'!$E:$E,'Data-Raw'!$G:$G,'Year-Data'!$C$26,'Data-Raw'!$D:$D,'Year-Data'!P3)/$D$26</f>
        <v>0</v>
      </c>
      <c r="Q26" s="31">
        <f>SUMIFS('Data-Raw'!$E:$E,'Data-Raw'!$G:$G,'Year-Data'!$C$26,'Data-Raw'!$D:$D,'Year-Data'!Q3)/$D$26</f>
        <v>0</v>
      </c>
      <c r="R26" s="31">
        <f>SUMIFS('Data-Raw'!$E:$E,'Data-Raw'!$G:$G,'Year-Data'!$C$26,'Data-Raw'!$D:$D,'Year-Data'!R3)/$D$26</f>
        <v>0</v>
      </c>
      <c r="S26" s="31">
        <f>SUMIFS('Data-Raw'!$E:$E,'Data-Raw'!$G:$G,'Year-Data'!$C$26,'Data-Raw'!$D:$D,'Year-Data'!S3)/$D$26</f>
        <v>0</v>
      </c>
      <c r="T26" s="31">
        <f>SUMIFS('Data-Raw'!$E:$E,'Data-Raw'!$G:$G,'Year-Data'!$C$26,'Data-Raw'!$D:$D,'Year-Data'!T3)/$D$26</f>
        <v>0</v>
      </c>
      <c r="U26" s="31">
        <f>SUMIFS('Data-Raw'!$E:$E,'Data-Raw'!$G:$G,'Year-Data'!$C$26,'Data-Raw'!$D:$D,'Year-Data'!U3)/$D$26</f>
        <v>0</v>
      </c>
      <c r="V26" s="31">
        <f>SUMIFS('Data-Raw'!$E:$E,'Data-Raw'!$G:$G,'Year-Data'!$C$26,'Data-Raw'!$D:$D,'Year-Data'!V3)/$D$26</f>
        <v>0</v>
      </c>
      <c r="W26" s="31">
        <f>SUMIFS('Data-Raw'!$E:$E,'Data-Raw'!$G:$G,'Year-Data'!$C$26,'Data-Raw'!$D:$D,'Year-Data'!W3)/$D$26</f>
        <v>0</v>
      </c>
      <c r="X26" s="35">
        <f t="shared" si="1"/>
        <v>0.24929240148051382</v>
      </c>
      <c r="Y26" s="35">
        <f t="shared" si="0"/>
        <v>0</v>
      </c>
      <c r="Z26" s="35">
        <f t="shared" si="2"/>
        <v>0</v>
      </c>
    </row>
    <row r="27" spans="1:26" x14ac:dyDescent="0.55000000000000004">
      <c r="A27" s="10" t="s">
        <v>58</v>
      </c>
      <c r="B27" s="11">
        <v>990626</v>
      </c>
      <c r="C27" s="10" t="s">
        <v>133</v>
      </c>
      <c r="D27" s="12">
        <f>SUMIFS(SOF[Trans],SOF[Branch2],C27)</f>
        <v>2539</v>
      </c>
      <c r="E27" s="31">
        <f>SUMIFS('Data-Raw'!$E:$E,'Data-Raw'!$G:$G,'Year-Data'!$C$27,'Data-Raw'!$D:$D,'Year-Data'!E3)/$D$27</f>
        <v>0.35604568727845609</v>
      </c>
      <c r="F27" s="31">
        <f>SUMIFS('Data-Raw'!$E:$E,'Data-Raw'!$G:$G,'Year-Data'!$C$27,'Data-Raw'!$D:$D,'Year-Data'!F3)/$D$27</f>
        <v>0</v>
      </c>
      <c r="G27" s="31">
        <f>SUMIFS('Data-Raw'!$E:$E,'Data-Raw'!$G:$G,'Year-Data'!$C$27,'Data-Raw'!$D:$D,'Year-Data'!G3)/$D$27</f>
        <v>0</v>
      </c>
      <c r="H27" s="31">
        <f>SUMIFS('Data-Raw'!$E:$E,'Data-Raw'!$G:$G,'Year-Data'!$C$27,'Data-Raw'!$D:$D,'Year-Data'!H3)/$D$27</f>
        <v>0</v>
      </c>
      <c r="I27" s="31">
        <f>SUMIFS('Data-Raw'!$E:$E,'Data-Raw'!$G:$G,'Year-Data'!$C$27,'Data-Raw'!$D:$D,'Year-Data'!I3)/$D$27</f>
        <v>0</v>
      </c>
      <c r="J27" s="31">
        <f>SUMIFS('Data-Raw'!$E:$E,'Data-Raw'!$G:$G,'Year-Data'!$C$27,'Data-Raw'!$D:$D,'Year-Data'!J3)/$D$27</f>
        <v>0</v>
      </c>
      <c r="K27" s="31">
        <f>SUMIFS('Data-Raw'!$E:$E,'Data-Raw'!$G:$G,'Year-Data'!$C$27,'Data-Raw'!$D:$D,'Year-Data'!K3)/$D$27</f>
        <v>0</v>
      </c>
      <c r="L27" s="31">
        <f>SUMIFS('Data-Raw'!$E:$E,'Data-Raw'!$G:$G,'Year-Data'!$C$27,'Data-Raw'!$D:$D,'Year-Data'!L3)/$D$27</f>
        <v>0</v>
      </c>
      <c r="M27" s="31">
        <f>SUMIFS('Data-Raw'!$E:$E,'Data-Raw'!$G:$G,'Year-Data'!$C$27,'Data-Raw'!$D:$D,'Year-Data'!M3)/$D$27</f>
        <v>0</v>
      </c>
      <c r="N27" s="31">
        <f>SUMIFS('Data-Raw'!$E:$E,'Data-Raw'!$G:$G,'Year-Data'!$C$27,'Data-Raw'!$D:$D,'Year-Data'!N3)/$D$27</f>
        <v>0</v>
      </c>
      <c r="O27" s="31">
        <f>SUMIFS('Data-Raw'!$E:$E,'Data-Raw'!$G:$G,'Year-Data'!$C$27,'Data-Raw'!$D:$D,'Year-Data'!O3)/$D$27</f>
        <v>0</v>
      </c>
      <c r="P27" s="31">
        <f>SUMIFS('Data-Raw'!$E:$E,'Data-Raw'!$G:$G,'Year-Data'!$C$27,'Data-Raw'!$D:$D,'Year-Data'!P3)/$D$27</f>
        <v>0</v>
      </c>
      <c r="Q27" s="31">
        <f>SUMIFS('Data-Raw'!$E:$E,'Data-Raw'!$G:$G,'Year-Data'!$C$27,'Data-Raw'!$D:$D,'Year-Data'!Q3)/$D$27</f>
        <v>0</v>
      </c>
      <c r="R27" s="31">
        <f>SUMIFS('Data-Raw'!$E:$E,'Data-Raw'!$G:$G,'Year-Data'!$C$27,'Data-Raw'!$D:$D,'Year-Data'!R3)/$D$27</f>
        <v>0</v>
      </c>
      <c r="S27" s="31">
        <f>SUMIFS('Data-Raw'!$E:$E,'Data-Raw'!$G:$G,'Year-Data'!$C$27,'Data-Raw'!$D:$D,'Year-Data'!S3)/$D$27</f>
        <v>0</v>
      </c>
      <c r="T27" s="31">
        <f>SUMIFS('Data-Raw'!$E:$E,'Data-Raw'!$G:$G,'Year-Data'!$C$27,'Data-Raw'!$D:$D,'Year-Data'!T3)/$D$27</f>
        <v>0</v>
      </c>
      <c r="U27" s="31">
        <f>SUMIFS('Data-Raw'!$E:$E,'Data-Raw'!$G:$G,'Year-Data'!$C$27,'Data-Raw'!$D:$D,'Year-Data'!U3)/$D$27</f>
        <v>0</v>
      </c>
      <c r="V27" s="31">
        <f>SUMIFS('Data-Raw'!$E:$E,'Data-Raw'!$G:$G,'Year-Data'!$C$27,'Data-Raw'!$D:$D,'Year-Data'!V3)/$D$27</f>
        <v>0</v>
      </c>
      <c r="W27" s="31">
        <f>SUMIFS('Data-Raw'!$E:$E,'Data-Raw'!$G:$G,'Year-Data'!$C$27,'Data-Raw'!$D:$D,'Year-Data'!W3)/$D$27</f>
        <v>0</v>
      </c>
      <c r="X27" s="35">
        <f t="shared" si="1"/>
        <v>0.35604568727845609</v>
      </c>
      <c r="Y27" s="35">
        <f t="shared" si="0"/>
        <v>0</v>
      </c>
      <c r="Z27" s="35">
        <f t="shared" si="2"/>
        <v>0</v>
      </c>
    </row>
    <row r="28" spans="1:26" x14ac:dyDescent="0.55000000000000004">
      <c r="A28" s="10" t="s">
        <v>58</v>
      </c>
      <c r="B28" s="11">
        <v>990629</v>
      </c>
      <c r="C28" s="10" t="s">
        <v>52</v>
      </c>
      <c r="D28" s="12">
        <f>SUMIFS(SOF[Trans],SOF[Branch2],C28)</f>
        <v>10872</v>
      </c>
      <c r="E28" s="31">
        <f>SUMIFS('Data-Raw'!$E:$E,'Data-Raw'!$G:$G,'Year-Data'!$C$28,'Data-Raw'!$D:$D,'Year-Data'!E3)/$D$28</f>
        <v>0.10715599705665931</v>
      </c>
      <c r="F28" s="31">
        <f>SUMIFS('Data-Raw'!$E:$E,'Data-Raw'!$G:$G,'Year-Data'!$C$28,'Data-Raw'!$D:$D,'Year-Data'!F3)/$D$28</f>
        <v>0</v>
      </c>
      <c r="G28" s="31">
        <f>SUMIFS('Data-Raw'!$E:$E,'Data-Raw'!$G:$G,'Year-Data'!$C$28,'Data-Raw'!$D:$D,'Year-Data'!G3)/$D$28</f>
        <v>0</v>
      </c>
      <c r="H28" s="31">
        <f>SUMIFS('Data-Raw'!$E:$E,'Data-Raw'!$G:$G,'Year-Data'!$C$28,'Data-Raw'!$D:$D,'Year-Data'!H3)/$D$28</f>
        <v>0</v>
      </c>
      <c r="I28" s="31">
        <f>SUMIFS('Data-Raw'!$E:$E,'Data-Raw'!$G:$G,'Year-Data'!$C$28,'Data-Raw'!$D:$D,'Year-Data'!I3)/$D$28</f>
        <v>0</v>
      </c>
      <c r="J28" s="31">
        <f>SUMIFS('Data-Raw'!$E:$E,'Data-Raw'!$G:$G,'Year-Data'!$C$28,'Data-Raw'!$D:$D,'Year-Data'!J3)/$D$28</f>
        <v>0</v>
      </c>
      <c r="K28" s="31">
        <f>SUMIFS('Data-Raw'!$E:$E,'Data-Raw'!$G:$G,'Year-Data'!$C$28,'Data-Raw'!$D:$D,'Year-Data'!K3)/$D$28</f>
        <v>0</v>
      </c>
      <c r="L28" s="31">
        <f>SUMIFS('Data-Raw'!$E:$E,'Data-Raw'!$G:$G,'Year-Data'!$C$28,'Data-Raw'!$D:$D,'Year-Data'!L3)/$D$28</f>
        <v>0</v>
      </c>
      <c r="M28" s="31">
        <f>SUMIFS('Data-Raw'!$E:$E,'Data-Raw'!$G:$G,'Year-Data'!$C$28,'Data-Raw'!$D:$D,'Year-Data'!M3)/$D$28</f>
        <v>0</v>
      </c>
      <c r="N28" s="31">
        <f>SUMIFS('Data-Raw'!$E:$E,'Data-Raw'!$G:$G,'Year-Data'!$C$28,'Data-Raw'!$D:$D,'Year-Data'!N3)/$D$28</f>
        <v>0</v>
      </c>
      <c r="O28" s="31">
        <f>SUMIFS('Data-Raw'!$E:$E,'Data-Raw'!$G:$G,'Year-Data'!$C$28,'Data-Raw'!$D:$D,'Year-Data'!O3)/$D$28</f>
        <v>0</v>
      </c>
      <c r="P28" s="31">
        <f>SUMIFS('Data-Raw'!$E:$E,'Data-Raw'!$G:$G,'Year-Data'!$C$28,'Data-Raw'!$D:$D,'Year-Data'!P3)/$D$28</f>
        <v>0</v>
      </c>
      <c r="Q28" s="31">
        <f>SUMIFS('Data-Raw'!$E:$E,'Data-Raw'!$G:$G,'Year-Data'!$C$28,'Data-Raw'!$D:$D,'Year-Data'!Q3)/$D$28</f>
        <v>0</v>
      </c>
      <c r="R28" s="31">
        <f>SUMIFS('Data-Raw'!$E:$E,'Data-Raw'!$G:$G,'Year-Data'!$C$28,'Data-Raw'!$D:$D,'Year-Data'!R3)/$D$28</f>
        <v>0</v>
      </c>
      <c r="S28" s="31">
        <f>SUMIFS('Data-Raw'!$E:$E,'Data-Raw'!$G:$G,'Year-Data'!$C$28,'Data-Raw'!$D:$D,'Year-Data'!S3)/$D$28</f>
        <v>0</v>
      </c>
      <c r="T28" s="31">
        <f>SUMIFS('Data-Raw'!$E:$E,'Data-Raw'!$G:$G,'Year-Data'!$C$28,'Data-Raw'!$D:$D,'Year-Data'!T3)/$D$28</f>
        <v>0</v>
      </c>
      <c r="U28" s="31">
        <f>SUMIFS('Data-Raw'!$E:$E,'Data-Raw'!$G:$G,'Year-Data'!$C$28,'Data-Raw'!$D:$D,'Year-Data'!U3)/$D$28</f>
        <v>0</v>
      </c>
      <c r="V28" s="31">
        <f>SUMIFS('Data-Raw'!$E:$E,'Data-Raw'!$G:$G,'Year-Data'!$C$28,'Data-Raw'!$D:$D,'Year-Data'!V3)/$D$28</f>
        <v>0</v>
      </c>
      <c r="W28" s="31">
        <f>SUMIFS('Data-Raw'!$E:$E,'Data-Raw'!$G:$G,'Year-Data'!$C$28,'Data-Raw'!$D:$D,'Year-Data'!W3)/$D$28</f>
        <v>0</v>
      </c>
      <c r="X28" s="35">
        <f t="shared" si="1"/>
        <v>0.10715599705665931</v>
      </c>
      <c r="Y28" s="35">
        <f t="shared" si="0"/>
        <v>0</v>
      </c>
      <c r="Z28" s="35">
        <f t="shared" si="2"/>
        <v>0</v>
      </c>
    </row>
    <row r="29" spans="1:26" x14ac:dyDescent="0.55000000000000004">
      <c r="A29" s="10" t="s">
        <v>58</v>
      </c>
      <c r="B29" s="11">
        <v>990641</v>
      </c>
      <c r="C29" s="10" t="s">
        <v>8</v>
      </c>
      <c r="D29" s="12">
        <f>SUMIFS(SOF[Trans],SOF[Branch2],C29)</f>
        <v>3284</v>
      </c>
      <c r="E29" s="31">
        <f>SUMIFS('Data-Raw'!$E:$E,'Data-Raw'!$G:$G,'Year-Data'!$C$29,'Data-Raw'!$D:$D,'Year-Data'!E3)/$D$29</f>
        <v>0.29263093788063338</v>
      </c>
      <c r="F29" s="31">
        <f>SUMIFS('Data-Raw'!$E:$E,'Data-Raw'!$G:$G,'Year-Data'!$C$29,'Data-Raw'!$D:$D,'Year-Data'!F3)/$D$29</f>
        <v>0</v>
      </c>
      <c r="G29" s="31">
        <f>SUMIFS('Data-Raw'!$E:$E,'Data-Raw'!$G:$G,'Year-Data'!$C$29,'Data-Raw'!$D:$D,'Year-Data'!G3)/$D$29</f>
        <v>0</v>
      </c>
      <c r="H29" s="31">
        <f>SUMIFS('Data-Raw'!$E:$E,'Data-Raw'!$G:$G,'Year-Data'!$C$29,'Data-Raw'!$D:$D,'Year-Data'!H3)/$D$29</f>
        <v>0</v>
      </c>
      <c r="I29" s="31">
        <f>SUMIFS('Data-Raw'!$E:$E,'Data-Raw'!$G:$G,'Year-Data'!$C$29,'Data-Raw'!$D:$D,'Year-Data'!I3)/$D$29</f>
        <v>0</v>
      </c>
      <c r="J29" s="31">
        <f>SUMIFS('Data-Raw'!$E:$E,'Data-Raw'!$G:$G,'Year-Data'!$C$29,'Data-Raw'!$D:$D,'Year-Data'!J3)/$D$29</f>
        <v>0</v>
      </c>
      <c r="K29" s="31">
        <f>SUMIFS('Data-Raw'!$E:$E,'Data-Raw'!$G:$G,'Year-Data'!$C$29,'Data-Raw'!$D:$D,'Year-Data'!K3)/$D$29</f>
        <v>0</v>
      </c>
      <c r="L29" s="31">
        <f>SUMIFS('Data-Raw'!$E:$E,'Data-Raw'!$G:$G,'Year-Data'!$C$29,'Data-Raw'!$D:$D,'Year-Data'!L3)/$D$29</f>
        <v>0</v>
      </c>
      <c r="M29" s="31">
        <f>SUMIFS('Data-Raw'!$E:$E,'Data-Raw'!$G:$G,'Year-Data'!$C$29,'Data-Raw'!$D:$D,'Year-Data'!M3)/$D$29</f>
        <v>0</v>
      </c>
      <c r="N29" s="31">
        <f>SUMIFS('Data-Raw'!$E:$E,'Data-Raw'!$G:$G,'Year-Data'!$C$29,'Data-Raw'!$D:$D,'Year-Data'!N3)/$D$29</f>
        <v>0</v>
      </c>
      <c r="O29" s="31">
        <f>SUMIFS('Data-Raw'!$E:$E,'Data-Raw'!$G:$G,'Year-Data'!$C$29,'Data-Raw'!$D:$D,'Year-Data'!O3)/$D$29</f>
        <v>0</v>
      </c>
      <c r="P29" s="31">
        <f>SUMIFS('Data-Raw'!$E:$E,'Data-Raw'!$G:$G,'Year-Data'!$C$29,'Data-Raw'!$D:$D,'Year-Data'!P3)/$D$29</f>
        <v>0</v>
      </c>
      <c r="Q29" s="31">
        <f>SUMIFS('Data-Raw'!$E:$E,'Data-Raw'!$G:$G,'Year-Data'!$C$29,'Data-Raw'!$D:$D,'Year-Data'!Q3)/$D$29</f>
        <v>0</v>
      </c>
      <c r="R29" s="31">
        <f>SUMIFS('Data-Raw'!$E:$E,'Data-Raw'!$G:$G,'Year-Data'!$C$29,'Data-Raw'!$D:$D,'Year-Data'!R3)/$D$29</f>
        <v>0</v>
      </c>
      <c r="S29" s="31">
        <f>SUMIFS('Data-Raw'!$E:$E,'Data-Raw'!$G:$G,'Year-Data'!$C$29,'Data-Raw'!$D:$D,'Year-Data'!S3)/$D$29</f>
        <v>0</v>
      </c>
      <c r="T29" s="31">
        <f>SUMIFS('Data-Raw'!$E:$E,'Data-Raw'!$G:$G,'Year-Data'!$C$29,'Data-Raw'!$D:$D,'Year-Data'!T3)/$D$29</f>
        <v>0</v>
      </c>
      <c r="U29" s="31">
        <f>SUMIFS('Data-Raw'!$E:$E,'Data-Raw'!$G:$G,'Year-Data'!$C$29,'Data-Raw'!$D:$D,'Year-Data'!U3)/$D$29</f>
        <v>0</v>
      </c>
      <c r="V29" s="31">
        <f>SUMIFS('Data-Raw'!$E:$E,'Data-Raw'!$G:$G,'Year-Data'!$C$29,'Data-Raw'!$D:$D,'Year-Data'!V3)/$D$29</f>
        <v>0</v>
      </c>
      <c r="W29" s="31">
        <f>SUMIFS('Data-Raw'!$E:$E,'Data-Raw'!$G:$G,'Year-Data'!$C$29,'Data-Raw'!$D:$D,'Year-Data'!W3)/$D$29</f>
        <v>0</v>
      </c>
      <c r="X29" s="35">
        <f t="shared" si="1"/>
        <v>0.29263093788063338</v>
      </c>
      <c r="Y29" s="35">
        <f t="shared" si="0"/>
        <v>0</v>
      </c>
      <c r="Z29" s="35">
        <f t="shared" si="2"/>
        <v>0</v>
      </c>
    </row>
    <row r="30" spans="1:26" x14ac:dyDescent="0.55000000000000004">
      <c r="A30" s="10" t="s">
        <v>58</v>
      </c>
      <c r="B30" s="11">
        <v>990642</v>
      </c>
      <c r="C30" s="10" t="s">
        <v>54</v>
      </c>
      <c r="D30" s="12">
        <f>SUMIFS(SOF[Trans],SOF[Branch2],C30)</f>
        <v>1802</v>
      </c>
      <c r="E30" s="31">
        <f>SUMIFS('Data-Raw'!$E:$E,'Data-Raw'!$G:$G,'Year-Data'!$C$30,'Data-Raw'!$D:$D,'Year-Data'!E3)/$D$30</f>
        <v>0.47280799112097671</v>
      </c>
      <c r="F30" s="31">
        <f>SUMIFS('Data-Raw'!$E:$E,'Data-Raw'!$G:$G,'Year-Data'!$C$30,'Data-Raw'!$D:$D,'Year-Data'!F3)/$D$30</f>
        <v>0</v>
      </c>
      <c r="G30" s="31">
        <f>SUMIFS('Data-Raw'!$E:$E,'Data-Raw'!$G:$G,'Year-Data'!$C$30,'Data-Raw'!$D:$D,'Year-Data'!G3)/$D$30</f>
        <v>0</v>
      </c>
      <c r="H30" s="31">
        <f>SUMIFS('Data-Raw'!$E:$E,'Data-Raw'!$G:$G,'Year-Data'!$C$30,'Data-Raw'!$D:$D,'Year-Data'!H3)/$D$30</f>
        <v>0</v>
      </c>
      <c r="I30" s="31">
        <f>SUMIFS('Data-Raw'!$E:$E,'Data-Raw'!$G:$G,'Year-Data'!$C$30,'Data-Raw'!$D:$D,'Year-Data'!I3)/$D$30</f>
        <v>0</v>
      </c>
      <c r="J30" s="31">
        <f>SUMIFS('Data-Raw'!$E:$E,'Data-Raw'!$G:$G,'Year-Data'!$C$30,'Data-Raw'!$D:$D,'Year-Data'!J3)/$D$30</f>
        <v>0</v>
      </c>
      <c r="K30" s="31">
        <f>SUMIFS('Data-Raw'!$E:$E,'Data-Raw'!$G:$G,'Year-Data'!$C$30,'Data-Raw'!$D:$D,'Year-Data'!K3)/$D$30</f>
        <v>0</v>
      </c>
      <c r="L30" s="31">
        <f>SUMIFS('Data-Raw'!$E:$E,'Data-Raw'!$G:$G,'Year-Data'!$C$30,'Data-Raw'!$D:$D,'Year-Data'!L3)/$D$30</f>
        <v>0</v>
      </c>
      <c r="M30" s="31">
        <f>SUMIFS('Data-Raw'!$E:$E,'Data-Raw'!$G:$G,'Year-Data'!$C$30,'Data-Raw'!$D:$D,'Year-Data'!M3)/$D$30</f>
        <v>0</v>
      </c>
      <c r="N30" s="31">
        <f>SUMIFS('Data-Raw'!$E:$E,'Data-Raw'!$G:$G,'Year-Data'!$C$30,'Data-Raw'!$D:$D,'Year-Data'!N3)/$D$30</f>
        <v>0</v>
      </c>
      <c r="O30" s="31">
        <f>SUMIFS('Data-Raw'!$E:$E,'Data-Raw'!$G:$G,'Year-Data'!$C$30,'Data-Raw'!$D:$D,'Year-Data'!O3)/$D$30</f>
        <v>0</v>
      </c>
      <c r="P30" s="31">
        <f>SUMIFS('Data-Raw'!$E:$E,'Data-Raw'!$G:$G,'Year-Data'!$C$30,'Data-Raw'!$D:$D,'Year-Data'!P3)/$D$30</f>
        <v>0</v>
      </c>
      <c r="Q30" s="31">
        <f>SUMIFS('Data-Raw'!$E:$E,'Data-Raw'!$G:$G,'Year-Data'!$C$30,'Data-Raw'!$D:$D,'Year-Data'!Q3)/$D$30</f>
        <v>0</v>
      </c>
      <c r="R30" s="31">
        <f>SUMIFS('Data-Raw'!$E:$E,'Data-Raw'!$G:$G,'Year-Data'!$C$30,'Data-Raw'!$D:$D,'Year-Data'!R3)/$D$30</f>
        <v>0</v>
      </c>
      <c r="S30" s="31">
        <f>SUMIFS('Data-Raw'!$E:$E,'Data-Raw'!$G:$G,'Year-Data'!$C$30,'Data-Raw'!$D:$D,'Year-Data'!S3)/$D$30</f>
        <v>0</v>
      </c>
      <c r="T30" s="31">
        <f>SUMIFS('Data-Raw'!$E:$E,'Data-Raw'!$G:$G,'Year-Data'!$C$30,'Data-Raw'!$D:$D,'Year-Data'!T3)/$D$30</f>
        <v>0</v>
      </c>
      <c r="U30" s="31">
        <f>SUMIFS('Data-Raw'!$E:$E,'Data-Raw'!$G:$G,'Year-Data'!$C$30,'Data-Raw'!$D:$D,'Year-Data'!U3)/$D$30</f>
        <v>0</v>
      </c>
      <c r="V30" s="31">
        <f>SUMIFS('Data-Raw'!$E:$E,'Data-Raw'!$G:$G,'Year-Data'!$C$30,'Data-Raw'!$D:$D,'Year-Data'!V3)/$D$30</f>
        <v>0</v>
      </c>
      <c r="W30" s="31">
        <f>SUMIFS('Data-Raw'!$E:$E,'Data-Raw'!$G:$G,'Year-Data'!$C$30,'Data-Raw'!$D:$D,'Year-Data'!W3)/$D$30</f>
        <v>0</v>
      </c>
      <c r="X30" s="35">
        <f t="shared" si="1"/>
        <v>0.47280799112097671</v>
      </c>
      <c r="Y30" s="35">
        <f t="shared" si="0"/>
        <v>0</v>
      </c>
      <c r="Z30" s="35">
        <f t="shared" si="2"/>
        <v>0</v>
      </c>
    </row>
    <row r="31" spans="1:26" x14ac:dyDescent="0.55000000000000004">
      <c r="A31" s="10" t="s">
        <v>58</v>
      </c>
      <c r="B31" s="11">
        <v>990651</v>
      </c>
      <c r="C31" s="10" t="s">
        <v>128</v>
      </c>
      <c r="D31" s="12">
        <f>SUMIFS(SOF[Trans],SOF[Branch2],C31)</f>
        <v>9531</v>
      </c>
      <c r="E31" s="31">
        <f>SUMIFS('Data-Raw'!$E:$E,'Data-Raw'!$G:$G,'Year-Data'!$C$31,'Data-Raw'!$D:$D,'Year-Data'!E3)/$D$31</f>
        <v>0.10250760675689854</v>
      </c>
      <c r="F31" s="31">
        <f>SUMIFS('Data-Raw'!$E:$E,'Data-Raw'!$G:$G,'Year-Data'!$C$31,'Data-Raw'!$D:$D,'Year-Data'!F3)/$D$31</f>
        <v>0</v>
      </c>
      <c r="G31" s="31">
        <f>SUMIFS('Data-Raw'!$E:$E,'Data-Raw'!$G:$G,'Year-Data'!$C$31,'Data-Raw'!$D:$D,'Year-Data'!G3)/$D$31</f>
        <v>0</v>
      </c>
      <c r="H31" s="31">
        <f>SUMIFS('Data-Raw'!$E:$E,'Data-Raw'!$G:$G,'Year-Data'!$C$31,'Data-Raw'!$D:$D,'Year-Data'!H3)/$D$31</f>
        <v>0</v>
      </c>
      <c r="I31" s="31">
        <f>SUMIFS('Data-Raw'!$E:$E,'Data-Raw'!$G:$G,'Year-Data'!$C$31,'Data-Raw'!$D:$D,'Year-Data'!I3)/$D$31</f>
        <v>0</v>
      </c>
      <c r="J31" s="31">
        <f>SUMIFS('Data-Raw'!$E:$E,'Data-Raw'!$G:$G,'Year-Data'!$C$31,'Data-Raw'!$D:$D,'Year-Data'!J3)/$D$31</f>
        <v>0</v>
      </c>
      <c r="K31" s="31">
        <f>SUMIFS('Data-Raw'!$E:$E,'Data-Raw'!$G:$G,'Year-Data'!$C$31,'Data-Raw'!$D:$D,'Year-Data'!K3)/$D$31</f>
        <v>0</v>
      </c>
      <c r="L31" s="31">
        <f>SUMIFS('Data-Raw'!$E:$E,'Data-Raw'!$G:$G,'Year-Data'!$C$31,'Data-Raw'!$D:$D,'Year-Data'!L3)/$D$31</f>
        <v>0</v>
      </c>
      <c r="M31" s="31">
        <f>SUMIFS('Data-Raw'!$E:$E,'Data-Raw'!$G:$G,'Year-Data'!$C$31,'Data-Raw'!$D:$D,'Year-Data'!M3)/$D$31</f>
        <v>0</v>
      </c>
      <c r="N31" s="31">
        <f>SUMIFS('Data-Raw'!$E:$E,'Data-Raw'!$G:$G,'Year-Data'!$C$31,'Data-Raw'!$D:$D,'Year-Data'!N3)/$D$31</f>
        <v>0</v>
      </c>
      <c r="O31" s="31">
        <f>SUMIFS('Data-Raw'!$E:$E,'Data-Raw'!$G:$G,'Year-Data'!$C$31,'Data-Raw'!$D:$D,'Year-Data'!O3)/$D$31</f>
        <v>0</v>
      </c>
      <c r="P31" s="31">
        <f>SUMIFS('Data-Raw'!$E:$E,'Data-Raw'!$G:$G,'Year-Data'!$C$31,'Data-Raw'!$D:$D,'Year-Data'!P3)/$D$31</f>
        <v>0</v>
      </c>
      <c r="Q31" s="31">
        <f>SUMIFS('Data-Raw'!$E:$E,'Data-Raw'!$G:$G,'Year-Data'!$C$31,'Data-Raw'!$D:$D,'Year-Data'!Q3)/$D$31</f>
        <v>0</v>
      </c>
      <c r="R31" s="31">
        <f>SUMIFS('Data-Raw'!$E:$E,'Data-Raw'!$G:$G,'Year-Data'!$C$31,'Data-Raw'!$D:$D,'Year-Data'!R3)/$D$31</f>
        <v>0</v>
      </c>
      <c r="S31" s="31">
        <f>SUMIFS('Data-Raw'!$E:$E,'Data-Raw'!$G:$G,'Year-Data'!$C$31,'Data-Raw'!$D:$D,'Year-Data'!S3)/$D$31</f>
        <v>0</v>
      </c>
      <c r="T31" s="31">
        <f>SUMIFS('Data-Raw'!$E:$E,'Data-Raw'!$G:$G,'Year-Data'!$C$31,'Data-Raw'!$D:$D,'Year-Data'!T3)/$D$31</f>
        <v>0</v>
      </c>
      <c r="U31" s="31">
        <f>SUMIFS('Data-Raw'!$E:$E,'Data-Raw'!$G:$G,'Year-Data'!$C$31,'Data-Raw'!$D:$D,'Year-Data'!U3)/$D$31</f>
        <v>0</v>
      </c>
      <c r="V31" s="31">
        <f>SUMIFS('Data-Raw'!$E:$E,'Data-Raw'!$G:$G,'Year-Data'!$C$31,'Data-Raw'!$D:$D,'Year-Data'!V3)/$D$31</f>
        <v>0</v>
      </c>
      <c r="W31" s="31">
        <f>SUMIFS('Data-Raw'!$E:$E,'Data-Raw'!$G:$G,'Year-Data'!$C$31,'Data-Raw'!$D:$D,'Year-Data'!W3)/$D$31</f>
        <v>0</v>
      </c>
      <c r="X31" s="35">
        <f t="shared" si="1"/>
        <v>0.10250760675689854</v>
      </c>
      <c r="Y31" s="35">
        <f t="shared" si="0"/>
        <v>0</v>
      </c>
      <c r="Z31" s="35">
        <f t="shared" si="2"/>
        <v>0</v>
      </c>
    </row>
    <row r="32" spans="1:26" x14ac:dyDescent="0.55000000000000004">
      <c r="A32" s="10" t="s">
        <v>58</v>
      </c>
      <c r="B32" s="11">
        <v>990653</v>
      </c>
      <c r="C32" s="10" t="s">
        <v>53</v>
      </c>
      <c r="D32" s="12">
        <f>SUMIFS(SOF[Trans],SOF[Branch2],C32)</f>
        <v>2134</v>
      </c>
      <c r="E32" s="31">
        <f>SUMIFS('Data-Raw'!$E:$E,'Data-Raw'!$G:$G,'Year-Data'!$C$32,'Data-Raw'!$D:$D,'Year-Data'!E3)/$D$32</f>
        <v>0.34442361761949392</v>
      </c>
      <c r="F32" s="31">
        <f>SUMIFS('Data-Raw'!$E:$E,'Data-Raw'!$G:$G,'Year-Data'!$C$32,'Data-Raw'!$D:$D,'Year-Data'!F3)/$D$32</f>
        <v>0</v>
      </c>
      <c r="G32" s="31">
        <f>SUMIFS('Data-Raw'!$E:$E,'Data-Raw'!$G:$G,'Year-Data'!$C$32,'Data-Raw'!$D:$D,'Year-Data'!G3)/$D$32</f>
        <v>0</v>
      </c>
      <c r="H32" s="31">
        <f>SUMIFS('Data-Raw'!$E:$E,'Data-Raw'!$G:$G,'Year-Data'!$C$32,'Data-Raw'!$D:$D,'Year-Data'!H3)/$D$32</f>
        <v>0</v>
      </c>
      <c r="I32" s="31">
        <f>SUMIFS('Data-Raw'!$E:$E,'Data-Raw'!$G:$G,'Year-Data'!$C$32,'Data-Raw'!$D:$D,'Year-Data'!I3)/$D$32</f>
        <v>0</v>
      </c>
      <c r="J32" s="31">
        <f>SUMIFS('Data-Raw'!$E:$E,'Data-Raw'!$G:$G,'Year-Data'!$C$32,'Data-Raw'!$D:$D,'Year-Data'!J3)/$D$32</f>
        <v>0</v>
      </c>
      <c r="K32" s="31">
        <f>SUMIFS('Data-Raw'!$E:$E,'Data-Raw'!$G:$G,'Year-Data'!$C$32,'Data-Raw'!$D:$D,'Year-Data'!K3)/$D$32</f>
        <v>0</v>
      </c>
      <c r="L32" s="31">
        <f>SUMIFS('Data-Raw'!$E:$E,'Data-Raw'!$G:$G,'Year-Data'!$C$32,'Data-Raw'!$D:$D,'Year-Data'!L3)/$D$32</f>
        <v>0</v>
      </c>
      <c r="M32" s="31">
        <f>SUMIFS('Data-Raw'!$E:$E,'Data-Raw'!$G:$G,'Year-Data'!$C$32,'Data-Raw'!$D:$D,'Year-Data'!M3)/$D$32</f>
        <v>0</v>
      </c>
      <c r="N32" s="31">
        <f>SUMIFS('Data-Raw'!$E:$E,'Data-Raw'!$G:$G,'Year-Data'!$C$32,'Data-Raw'!$D:$D,'Year-Data'!N3)/$D$32</f>
        <v>0</v>
      </c>
      <c r="O32" s="31">
        <f>SUMIFS('Data-Raw'!$E:$E,'Data-Raw'!$G:$G,'Year-Data'!$C$32,'Data-Raw'!$D:$D,'Year-Data'!O3)/$D$32</f>
        <v>0</v>
      </c>
      <c r="P32" s="31">
        <f>SUMIFS('Data-Raw'!$E:$E,'Data-Raw'!$G:$G,'Year-Data'!$C$32,'Data-Raw'!$D:$D,'Year-Data'!P3)/$D$32</f>
        <v>0</v>
      </c>
      <c r="Q32" s="31">
        <f>SUMIFS('Data-Raw'!$E:$E,'Data-Raw'!$G:$G,'Year-Data'!$C$32,'Data-Raw'!$D:$D,'Year-Data'!Q3)/$D$32</f>
        <v>0</v>
      </c>
      <c r="R32" s="31">
        <f>SUMIFS('Data-Raw'!$E:$E,'Data-Raw'!$G:$G,'Year-Data'!$C$32,'Data-Raw'!$D:$D,'Year-Data'!R3)/$D$32</f>
        <v>0</v>
      </c>
      <c r="S32" s="31">
        <f>SUMIFS('Data-Raw'!$E:$E,'Data-Raw'!$G:$G,'Year-Data'!$C$32,'Data-Raw'!$D:$D,'Year-Data'!S3)/$D$32</f>
        <v>0</v>
      </c>
      <c r="T32" s="31">
        <f>SUMIFS('Data-Raw'!$E:$E,'Data-Raw'!$G:$G,'Year-Data'!$C$32,'Data-Raw'!$D:$D,'Year-Data'!T3)/$D$32</f>
        <v>0</v>
      </c>
      <c r="U32" s="31">
        <f>SUMIFS('Data-Raw'!$E:$E,'Data-Raw'!$G:$G,'Year-Data'!$C$32,'Data-Raw'!$D:$D,'Year-Data'!U3)/$D$32</f>
        <v>0</v>
      </c>
      <c r="V32" s="31">
        <f>SUMIFS('Data-Raw'!$E:$E,'Data-Raw'!$G:$G,'Year-Data'!$C$32,'Data-Raw'!$D:$D,'Year-Data'!V3)/$D$32</f>
        <v>0</v>
      </c>
      <c r="W32" s="31">
        <f>SUMIFS('Data-Raw'!$E:$E,'Data-Raw'!$G:$G,'Year-Data'!$C$32,'Data-Raw'!$D:$D,'Year-Data'!W3)/$D$32</f>
        <v>0</v>
      </c>
      <c r="X32" s="35">
        <f t="shared" si="1"/>
        <v>0.34442361761949392</v>
      </c>
      <c r="Y32" s="35">
        <f t="shared" si="0"/>
        <v>0</v>
      </c>
      <c r="Z32" s="35">
        <f t="shared" si="2"/>
        <v>0</v>
      </c>
    </row>
    <row r="33" spans="1:26" x14ac:dyDescent="0.55000000000000004">
      <c r="A33" s="10" t="s">
        <v>58</v>
      </c>
      <c r="B33" s="11">
        <v>990656</v>
      </c>
      <c r="C33" s="10" t="s">
        <v>56</v>
      </c>
      <c r="D33" s="12">
        <f>SUMIFS(SOF[Trans],SOF[Branch2],C33)</f>
        <v>3255</v>
      </c>
      <c r="E33" s="31">
        <f>SUMIFS('Data-Raw'!$E:$E,'Data-Raw'!$G:$G,'Year-Data'!$C$33,'Data-Raw'!$D:$D,'Year-Data'!E3)/$D$33</f>
        <v>0.18218125960061443</v>
      </c>
      <c r="F33" s="31">
        <f>SUMIFS('Data-Raw'!$E:$E,'Data-Raw'!$G:$G,'Year-Data'!$C$33,'Data-Raw'!$D:$D,'Year-Data'!F3)/$D$33</f>
        <v>0</v>
      </c>
      <c r="G33" s="31">
        <f>SUMIFS('Data-Raw'!$E:$E,'Data-Raw'!$G:$G,'Year-Data'!$C$33,'Data-Raw'!$D:$D,'Year-Data'!G3)/$D$33</f>
        <v>0</v>
      </c>
      <c r="H33" s="31">
        <f>SUMIFS('Data-Raw'!$E:$E,'Data-Raw'!$G:$G,'Year-Data'!$C$33,'Data-Raw'!$D:$D,'Year-Data'!H3)/$D$33</f>
        <v>0</v>
      </c>
      <c r="I33" s="31">
        <f>SUMIFS('Data-Raw'!$E:$E,'Data-Raw'!$G:$G,'Year-Data'!$C$33,'Data-Raw'!$D:$D,'Year-Data'!I3)/$D$33</f>
        <v>0</v>
      </c>
      <c r="J33" s="31">
        <f>SUMIFS('Data-Raw'!$E:$E,'Data-Raw'!$G:$G,'Year-Data'!$C$33,'Data-Raw'!$D:$D,'Year-Data'!J3)/$D$33</f>
        <v>0</v>
      </c>
      <c r="K33" s="31">
        <f>SUMIFS('Data-Raw'!$E:$E,'Data-Raw'!$G:$G,'Year-Data'!$C$33,'Data-Raw'!$D:$D,'Year-Data'!K3)/$D$33</f>
        <v>0</v>
      </c>
      <c r="L33" s="31">
        <f>SUMIFS('Data-Raw'!$E:$E,'Data-Raw'!$G:$G,'Year-Data'!$C$33,'Data-Raw'!$D:$D,'Year-Data'!L3)/$D$33</f>
        <v>0</v>
      </c>
      <c r="M33" s="31">
        <f>SUMIFS('Data-Raw'!$E:$E,'Data-Raw'!$G:$G,'Year-Data'!$C$33,'Data-Raw'!$D:$D,'Year-Data'!M3)/$D$33</f>
        <v>0</v>
      </c>
      <c r="N33" s="31">
        <f>SUMIFS('Data-Raw'!$E:$E,'Data-Raw'!$G:$G,'Year-Data'!$C$33,'Data-Raw'!$D:$D,'Year-Data'!N3)/$D$33</f>
        <v>0</v>
      </c>
      <c r="O33" s="31">
        <f>SUMIFS('Data-Raw'!$E:$E,'Data-Raw'!$G:$G,'Year-Data'!$C$33,'Data-Raw'!$D:$D,'Year-Data'!O3)/$D$33</f>
        <v>0</v>
      </c>
      <c r="P33" s="31">
        <f>SUMIFS('Data-Raw'!$E:$E,'Data-Raw'!$G:$G,'Year-Data'!$C$33,'Data-Raw'!$D:$D,'Year-Data'!P3)/$D$33</f>
        <v>0</v>
      </c>
      <c r="Q33" s="31">
        <f>SUMIFS('Data-Raw'!$E:$E,'Data-Raw'!$G:$G,'Year-Data'!$C$33,'Data-Raw'!$D:$D,'Year-Data'!Q3)/$D$33</f>
        <v>0</v>
      </c>
      <c r="R33" s="31">
        <f>SUMIFS('Data-Raw'!$E:$E,'Data-Raw'!$G:$G,'Year-Data'!$C$33,'Data-Raw'!$D:$D,'Year-Data'!R3)/$D$33</f>
        <v>0</v>
      </c>
      <c r="S33" s="31">
        <f>SUMIFS('Data-Raw'!$E:$E,'Data-Raw'!$G:$G,'Year-Data'!$C$33,'Data-Raw'!$D:$D,'Year-Data'!S3)/$D$33</f>
        <v>0</v>
      </c>
      <c r="T33" s="31">
        <f>SUMIFS('Data-Raw'!$E:$E,'Data-Raw'!$G:$G,'Year-Data'!$C$33,'Data-Raw'!$D:$D,'Year-Data'!T3)/$D$33</f>
        <v>0</v>
      </c>
      <c r="U33" s="31">
        <f>SUMIFS('Data-Raw'!$E:$E,'Data-Raw'!$G:$G,'Year-Data'!$C$33,'Data-Raw'!$D:$D,'Year-Data'!U3)/$D$33</f>
        <v>0</v>
      </c>
      <c r="V33" s="31">
        <f>SUMIFS('Data-Raw'!$E:$E,'Data-Raw'!$G:$G,'Year-Data'!$C$33,'Data-Raw'!$D:$D,'Year-Data'!V3)/$D$33</f>
        <v>0</v>
      </c>
      <c r="W33" s="31">
        <f>SUMIFS('Data-Raw'!$E:$E,'Data-Raw'!$G:$G,'Year-Data'!$C$33,'Data-Raw'!$D:$D,'Year-Data'!W3)/$D$33</f>
        <v>0</v>
      </c>
      <c r="X33" s="35">
        <f t="shared" si="1"/>
        <v>0.18218125960061443</v>
      </c>
      <c r="Y33" s="35">
        <f t="shared" si="0"/>
        <v>0</v>
      </c>
      <c r="Z33" s="35">
        <f t="shared" si="2"/>
        <v>0</v>
      </c>
    </row>
    <row r="34" spans="1:26" x14ac:dyDescent="0.55000000000000004">
      <c r="A34" s="10" t="s">
        <v>58</v>
      </c>
      <c r="B34" s="11">
        <v>990658</v>
      </c>
      <c r="C34" s="10" t="s">
        <v>132</v>
      </c>
      <c r="D34" s="12">
        <f>SUMIFS(SOF[Trans],SOF[Branch2],C34)</f>
        <v>6030</v>
      </c>
      <c r="E34" s="31">
        <f>SUMIFS('Data-Raw'!$E:$E,'Data-Raw'!$G:$G,'Year-Data'!$C$34,'Data-Raw'!$D:$D,'Year-Data'!E3)/$D$34</f>
        <v>0.1781094527363184</v>
      </c>
      <c r="F34" s="31">
        <f>SUMIFS('Data-Raw'!$E:$E,'Data-Raw'!$G:$G,'Year-Data'!$C$34,'Data-Raw'!$D:$D,'Year-Data'!F3)/$D$34</f>
        <v>0</v>
      </c>
      <c r="G34" s="31">
        <f>SUMIFS('Data-Raw'!$E:$E,'Data-Raw'!$G:$G,'Year-Data'!$C$34,'Data-Raw'!$D:$D,'Year-Data'!G3)/$D$34</f>
        <v>0</v>
      </c>
      <c r="H34" s="31">
        <f>SUMIFS('Data-Raw'!$E:$E,'Data-Raw'!$G:$G,'Year-Data'!$C$34,'Data-Raw'!$D:$D,'Year-Data'!H3)/$D$34</f>
        <v>0</v>
      </c>
      <c r="I34" s="31">
        <f>SUMIFS('Data-Raw'!$E:$E,'Data-Raw'!$G:$G,'Year-Data'!$C$34,'Data-Raw'!$D:$D,'Year-Data'!I3)/$D$34</f>
        <v>0</v>
      </c>
      <c r="J34" s="31">
        <f>SUMIFS('Data-Raw'!$E:$E,'Data-Raw'!$G:$G,'Year-Data'!$C$34,'Data-Raw'!$D:$D,'Year-Data'!J3)/$D$34</f>
        <v>0</v>
      </c>
      <c r="K34" s="31">
        <f>SUMIFS('Data-Raw'!$E:$E,'Data-Raw'!$G:$G,'Year-Data'!$C$34,'Data-Raw'!$D:$D,'Year-Data'!K3)/$D$34</f>
        <v>0</v>
      </c>
      <c r="L34" s="31">
        <f>SUMIFS('Data-Raw'!$E:$E,'Data-Raw'!$G:$G,'Year-Data'!$C$34,'Data-Raw'!$D:$D,'Year-Data'!L3)/$D$34</f>
        <v>0</v>
      </c>
      <c r="M34" s="31">
        <f>SUMIFS('Data-Raw'!$E:$E,'Data-Raw'!$G:$G,'Year-Data'!$C$34,'Data-Raw'!$D:$D,'Year-Data'!M3)/$D$34</f>
        <v>0</v>
      </c>
      <c r="N34" s="31">
        <f>SUMIFS('Data-Raw'!$E:$E,'Data-Raw'!$G:$G,'Year-Data'!$C$34,'Data-Raw'!$D:$D,'Year-Data'!N3)/$D$34</f>
        <v>0</v>
      </c>
      <c r="O34" s="31">
        <f>SUMIFS('Data-Raw'!$E:$E,'Data-Raw'!$G:$G,'Year-Data'!$C$34,'Data-Raw'!$D:$D,'Year-Data'!O3)/$D$34</f>
        <v>0</v>
      </c>
      <c r="P34" s="31">
        <f>SUMIFS('Data-Raw'!$E:$E,'Data-Raw'!$G:$G,'Year-Data'!$C$34,'Data-Raw'!$D:$D,'Year-Data'!P3)/$D$34</f>
        <v>0</v>
      </c>
      <c r="Q34" s="31">
        <f>SUMIFS('Data-Raw'!$E:$E,'Data-Raw'!$G:$G,'Year-Data'!$C$34,'Data-Raw'!$D:$D,'Year-Data'!Q3)/$D$34</f>
        <v>0</v>
      </c>
      <c r="R34" s="31">
        <f>SUMIFS('Data-Raw'!$E:$E,'Data-Raw'!$G:$G,'Year-Data'!$C$34,'Data-Raw'!$D:$D,'Year-Data'!R3)/$D$34</f>
        <v>0</v>
      </c>
      <c r="S34" s="31">
        <f>SUMIFS('Data-Raw'!$E:$E,'Data-Raw'!$G:$G,'Year-Data'!$C$34,'Data-Raw'!$D:$D,'Year-Data'!S3)/$D$34</f>
        <v>0</v>
      </c>
      <c r="T34" s="31">
        <f>SUMIFS('Data-Raw'!$E:$E,'Data-Raw'!$G:$G,'Year-Data'!$C$34,'Data-Raw'!$D:$D,'Year-Data'!T3)/$D$34</f>
        <v>0</v>
      </c>
      <c r="U34" s="31">
        <f>SUMIFS('Data-Raw'!$E:$E,'Data-Raw'!$G:$G,'Year-Data'!$C$34,'Data-Raw'!$D:$D,'Year-Data'!U3)/$D$34</f>
        <v>0</v>
      </c>
      <c r="V34" s="31">
        <f>SUMIFS('Data-Raw'!$E:$E,'Data-Raw'!$G:$G,'Year-Data'!$C$34,'Data-Raw'!$D:$D,'Year-Data'!V3)/$D$34</f>
        <v>0</v>
      </c>
      <c r="W34" s="31">
        <f>SUMIFS('Data-Raw'!$E:$E,'Data-Raw'!$G:$G,'Year-Data'!$C$34,'Data-Raw'!$D:$D,'Year-Data'!W3)/$D$34</f>
        <v>0</v>
      </c>
      <c r="X34" s="35">
        <f t="shared" si="1"/>
        <v>0.1781094527363184</v>
      </c>
      <c r="Y34" s="35">
        <f t="shared" si="0"/>
        <v>0</v>
      </c>
      <c r="Z34" s="35">
        <f t="shared" si="2"/>
        <v>0</v>
      </c>
    </row>
    <row r="35" spans="1:26" x14ac:dyDescent="0.55000000000000004">
      <c r="A35" s="10" t="s">
        <v>58</v>
      </c>
      <c r="B35" s="11">
        <v>990661</v>
      </c>
      <c r="C35" s="10" t="s">
        <v>126</v>
      </c>
      <c r="D35" s="12">
        <f>SUMIFS(SOF[Trans],SOF[Branch2],C35)</f>
        <v>8249</v>
      </c>
      <c r="E35" s="31">
        <f>SUMIFS('Data-Raw'!$E:$E,'Data-Raw'!$G:$G,'Year-Data'!$C$35,'Data-Raw'!$D:$D,'Year-Data'!E3)/$D$35</f>
        <v>8.8616802036610501E-2</v>
      </c>
      <c r="F35" s="31">
        <f>SUMIFS('Data-Raw'!$E:$E,'Data-Raw'!$G:$G,'Year-Data'!$C$35,'Data-Raw'!$D:$D,'Year-Data'!F3)/$D$35</f>
        <v>0</v>
      </c>
      <c r="G35" s="31">
        <f>SUMIFS('Data-Raw'!$E:$E,'Data-Raw'!$G:$G,'Year-Data'!$C$35,'Data-Raw'!$D:$D,'Year-Data'!G3)/$D$35</f>
        <v>0</v>
      </c>
      <c r="H35" s="31">
        <f>SUMIFS('Data-Raw'!$E:$E,'Data-Raw'!$G:$G,'Year-Data'!$C$35,'Data-Raw'!$D:$D,'Year-Data'!H3)/$D$35</f>
        <v>0</v>
      </c>
      <c r="I35" s="31">
        <f>SUMIFS('Data-Raw'!$E:$E,'Data-Raw'!$G:$G,'Year-Data'!$C$35,'Data-Raw'!$D:$D,'Year-Data'!I3)/$D$35</f>
        <v>0</v>
      </c>
      <c r="J35" s="31">
        <f>SUMIFS('Data-Raw'!$E:$E,'Data-Raw'!$G:$G,'Year-Data'!$C$35,'Data-Raw'!$D:$D,'Year-Data'!J3)/$D$35</f>
        <v>0</v>
      </c>
      <c r="K35" s="31">
        <f>SUMIFS('Data-Raw'!$E:$E,'Data-Raw'!$G:$G,'Year-Data'!$C$35,'Data-Raw'!$D:$D,'Year-Data'!K3)/$D$35</f>
        <v>0</v>
      </c>
      <c r="L35" s="31">
        <f>SUMIFS('Data-Raw'!$E:$E,'Data-Raw'!$G:$G,'Year-Data'!$C$35,'Data-Raw'!$D:$D,'Year-Data'!L3)/$D$35</f>
        <v>0</v>
      </c>
      <c r="M35" s="31">
        <f>SUMIFS('Data-Raw'!$E:$E,'Data-Raw'!$G:$G,'Year-Data'!$C$35,'Data-Raw'!$D:$D,'Year-Data'!M3)/$D$35</f>
        <v>0</v>
      </c>
      <c r="N35" s="31">
        <f>SUMIFS('Data-Raw'!$E:$E,'Data-Raw'!$G:$G,'Year-Data'!$C$35,'Data-Raw'!$D:$D,'Year-Data'!N3)/$D$35</f>
        <v>0</v>
      </c>
      <c r="O35" s="31">
        <f>SUMIFS('Data-Raw'!$E:$E,'Data-Raw'!$G:$G,'Year-Data'!$C$35,'Data-Raw'!$D:$D,'Year-Data'!O3)/$D$35</f>
        <v>0</v>
      </c>
      <c r="P35" s="31">
        <f>SUMIFS('Data-Raw'!$E:$E,'Data-Raw'!$G:$G,'Year-Data'!$C$35,'Data-Raw'!$D:$D,'Year-Data'!P3)/$D$35</f>
        <v>0</v>
      </c>
      <c r="Q35" s="31">
        <f>SUMIFS('Data-Raw'!$E:$E,'Data-Raw'!$G:$G,'Year-Data'!$C$35,'Data-Raw'!$D:$D,'Year-Data'!Q3)/$D$35</f>
        <v>0</v>
      </c>
      <c r="R35" s="31">
        <f>SUMIFS('Data-Raw'!$E:$E,'Data-Raw'!$G:$G,'Year-Data'!$C$35,'Data-Raw'!$D:$D,'Year-Data'!R3)/$D$35</f>
        <v>0</v>
      </c>
      <c r="S35" s="31">
        <f>SUMIFS('Data-Raw'!$E:$E,'Data-Raw'!$G:$G,'Year-Data'!$C$35,'Data-Raw'!$D:$D,'Year-Data'!S3)/$D$35</f>
        <v>0</v>
      </c>
      <c r="T35" s="31">
        <f>SUMIFS('Data-Raw'!$E:$E,'Data-Raw'!$G:$G,'Year-Data'!$C$35,'Data-Raw'!$D:$D,'Year-Data'!T3)/$D$35</f>
        <v>0</v>
      </c>
      <c r="U35" s="31">
        <f>SUMIFS('Data-Raw'!$E:$E,'Data-Raw'!$G:$G,'Year-Data'!$C$35,'Data-Raw'!$D:$D,'Year-Data'!U3)/$D$35</f>
        <v>0</v>
      </c>
      <c r="V35" s="31">
        <f>SUMIFS('Data-Raw'!$E:$E,'Data-Raw'!$G:$G,'Year-Data'!$C$35,'Data-Raw'!$D:$D,'Year-Data'!V3)/$D$35</f>
        <v>0</v>
      </c>
      <c r="W35" s="31">
        <f>SUMIFS('Data-Raw'!$E:$E,'Data-Raw'!$G:$G,'Year-Data'!$C$35,'Data-Raw'!$D:$D,'Year-Data'!W3)/$D$35</f>
        <v>0</v>
      </c>
      <c r="X35" s="35">
        <f t="shared" si="1"/>
        <v>8.8616802036610501E-2</v>
      </c>
      <c r="Y35" s="35">
        <f t="shared" si="0"/>
        <v>0</v>
      </c>
      <c r="Z35" s="35">
        <f t="shared" si="2"/>
        <v>0</v>
      </c>
    </row>
    <row r="36" spans="1:26" x14ac:dyDescent="0.55000000000000004">
      <c r="A36" s="10" t="s">
        <v>58</v>
      </c>
      <c r="B36" s="11">
        <v>990667</v>
      </c>
      <c r="C36" s="10" t="s">
        <v>50</v>
      </c>
      <c r="D36" s="12">
        <f>SUMIFS(SOF[Trans],SOF[Branch2],C36)</f>
        <v>2715</v>
      </c>
      <c r="E36" s="31">
        <f>SUMIFS('Data-Raw'!$E:$E,'Data-Raw'!$G:$G,'Year-Data'!$C$36,'Data-Raw'!$D:$D,'Year-Data'!E3)/$D$36</f>
        <v>0.49760589318600368</v>
      </c>
      <c r="F36" s="31">
        <f>SUMIFS('Data-Raw'!$E:$E,'Data-Raw'!$G:$G,'Year-Data'!$C$36,'Data-Raw'!$D:$D,'Year-Data'!F3)/$D$36</f>
        <v>0</v>
      </c>
      <c r="G36" s="31">
        <f>SUMIFS('Data-Raw'!$E:$E,'Data-Raw'!$G:$G,'Year-Data'!$C$36,'Data-Raw'!$D:$D,'Year-Data'!G3)/$D$36</f>
        <v>0</v>
      </c>
      <c r="H36" s="31">
        <f>SUMIFS('Data-Raw'!$E:$E,'Data-Raw'!$G:$G,'Year-Data'!$C$36,'Data-Raw'!$D:$D,'Year-Data'!H3)/$D$36</f>
        <v>0</v>
      </c>
      <c r="I36" s="31">
        <f>SUMIFS('Data-Raw'!$E:$E,'Data-Raw'!$G:$G,'Year-Data'!$C$36,'Data-Raw'!$D:$D,'Year-Data'!I3)/$D$36</f>
        <v>0</v>
      </c>
      <c r="J36" s="31">
        <f>SUMIFS('Data-Raw'!$E:$E,'Data-Raw'!$G:$G,'Year-Data'!$C$36,'Data-Raw'!$D:$D,'Year-Data'!J3)/$D$36</f>
        <v>0</v>
      </c>
      <c r="K36" s="31">
        <f>SUMIFS('Data-Raw'!$E:$E,'Data-Raw'!$G:$G,'Year-Data'!$C$36,'Data-Raw'!$D:$D,'Year-Data'!K3)/$D$36</f>
        <v>0</v>
      </c>
      <c r="L36" s="31">
        <f>SUMIFS('Data-Raw'!$E:$E,'Data-Raw'!$G:$G,'Year-Data'!$C$36,'Data-Raw'!$D:$D,'Year-Data'!L3)/$D$36</f>
        <v>0</v>
      </c>
      <c r="M36" s="31">
        <f>SUMIFS('Data-Raw'!$E:$E,'Data-Raw'!$G:$G,'Year-Data'!$C$36,'Data-Raw'!$D:$D,'Year-Data'!M3)/$D$36</f>
        <v>0</v>
      </c>
      <c r="N36" s="31">
        <f>SUMIFS('Data-Raw'!$E:$E,'Data-Raw'!$G:$G,'Year-Data'!$C$36,'Data-Raw'!$D:$D,'Year-Data'!N3)/$D$36</f>
        <v>0</v>
      </c>
      <c r="O36" s="31">
        <f>SUMIFS('Data-Raw'!$E:$E,'Data-Raw'!$G:$G,'Year-Data'!$C$36,'Data-Raw'!$D:$D,'Year-Data'!O3)/$D$36</f>
        <v>0</v>
      </c>
      <c r="P36" s="31">
        <f>SUMIFS('Data-Raw'!$E:$E,'Data-Raw'!$G:$G,'Year-Data'!$C$36,'Data-Raw'!$D:$D,'Year-Data'!P3)/$D$36</f>
        <v>0</v>
      </c>
      <c r="Q36" s="31">
        <f>SUMIFS('Data-Raw'!$E:$E,'Data-Raw'!$G:$G,'Year-Data'!$C$36,'Data-Raw'!$D:$D,'Year-Data'!Q3)/$D$36</f>
        <v>0</v>
      </c>
      <c r="R36" s="31">
        <f>SUMIFS('Data-Raw'!$E:$E,'Data-Raw'!$G:$G,'Year-Data'!$C$36,'Data-Raw'!$D:$D,'Year-Data'!R3)/$D$36</f>
        <v>0</v>
      </c>
      <c r="S36" s="31">
        <f>SUMIFS('Data-Raw'!$E:$E,'Data-Raw'!$G:$G,'Year-Data'!$C$36,'Data-Raw'!$D:$D,'Year-Data'!S3)/$D$36</f>
        <v>0</v>
      </c>
      <c r="T36" s="31">
        <f>SUMIFS('Data-Raw'!$E:$E,'Data-Raw'!$G:$G,'Year-Data'!$C$36,'Data-Raw'!$D:$D,'Year-Data'!T3)/$D$36</f>
        <v>0</v>
      </c>
      <c r="U36" s="31">
        <f>SUMIFS('Data-Raw'!$E:$E,'Data-Raw'!$G:$G,'Year-Data'!$C$36,'Data-Raw'!$D:$D,'Year-Data'!U3)/$D$36</f>
        <v>0</v>
      </c>
      <c r="V36" s="31">
        <f>SUMIFS('Data-Raw'!$E:$E,'Data-Raw'!$G:$G,'Year-Data'!$C$36,'Data-Raw'!$D:$D,'Year-Data'!V3)/$D$36</f>
        <v>0</v>
      </c>
      <c r="W36" s="31">
        <f>SUMIFS('Data-Raw'!$E:$E,'Data-Raw'!$G:$G,'Year-Data'!$C$36,'Data-Raw'!$D:$D,'Year-Data'!W3)/$D$36</f>
        <v>0</v>
      </c>
      <c r="X36" s="35">
        <f t="shared" si="1"/>
        <v>0.49760589318600368</v>
      </c>
      <c r="Y36" s="35">
        <f t="shared" si="0"/>
        <v>0</v>
      </c>
      <c r="Z36" s="35">
        <f t="shared" si="2"/>
        <v>0</v>
      </c>
    </row>
    <row r="37" spans="1:26" x14ac:dyDescent="0.55000000000000004">
      <c r="A37" s="10" t="s">
        <v>58</v>
      </c>
      <c r="B37" s="11">
        <v>990669</v>
      </c>
      <c r="C37" s="10" t="s">
        <v>125</v>
      </c>
      <c r="D37" s="12">
        <f>SUMIFS(SOF[Trans],SOF[Branch2],C37)</f>
        <v>1805</v>
      </c>
      <c r="E37" s="31">
        <f>SUMIFS('Data-Raw'!$E:$E,'Data-Raw'!$G:$G,'Year-Data'!$C$37,'Data-Raw'!$D:$D,'Year-Data'!E3)/$D$37</f>
        <v>0.48476454293628807</v>
      </c>
      <c r="F37" s="31">
        <f>SUMIFS('Data-Raw'!$E:$E,'Data-Raw'!$G:$G,'Year-Data'!$C$37,'Data-Raw'!$D:$D,'Year-Data'!F3)/$D$37</f>
        <v>0</v>
      </c>
      <c r="G37" s="31">
        <f>SUMIFS('Data-Raw'!$E:$E,'Data-Raw'!$G:$G,'Year-Data'!$C$37,'Data-Raw'!$D:$D,'Year-Data'!G3)/$D$37</f>
        <v>0</v>
      </c>
      <c r="H37" s="31">
        <f>SUMIFS('Data-Raw'!$E:$E,'Data-Raw'!$G:$G,'Year-Data'!$C$37,'Data-Raw'!$D:$D,'Year-Data'!H3)/$D$37</f>
        <v>0</v>
      </c>
      <c r="I37" s="31">
        <f>SUMIFS('Data-Raw'!$E:$E,'Data-Raw'!$G:$G,'Year-Data'!$C$37,'Data-Raw'!$D:$D,'Year-Data'!I3)/$D$37</f>
        <v>0</v>
      </c>
      <c r="J37" s="31">
        <f>SUMIFS('Data-Raw'!$E:$E,'Data-Raw'!$G:$G,'Year-Data'!$C$37,'Data-Raw'!$D:$D,'Year-Data'!J3)/$D$37</f>
        <v>0</v>
      </c>
      <c r="K37" s="31">
        <f>SUMIFS('Data-Raw'!$E:$E,'Data-Raw'!$G:$G,'Year-Data'!$C$37,'Data-Raw'!$D:$D,'Year-Data'!K3)/$D$37</f>
        <v>0</v>
      </c>
      <c r="L37" s="31">
        <f>SUMIFS('Data-Raw'!$E:$E,'Data-Raw'!$G:$G,'Year-Data'!$C$37,'Data-Raw'!$D:$D,'Year-Data'!L3)/$D$37</f>
        <v>0</v>
      </c>
      <c r="M37" s="31">
        <f>SUMIFS('Data-Raw'!$E:$E,'Data-Raw'!$G:$G,'Year-Data'!$C$37,'Data-Raw'!$D:$D,'Year-Data'!M3)/$D$37</f>
        <v>0</v>
      </c>
      <c r="N37" s="31">
        <f>SUMIFS('Data-Raw'!$E:$E,'Data-Raw'!$G:$G,'Year-Data'!$C$37,'Data-Raw'!$D:$D,'Year-Data'!N3)/$D$37</f>
        <v>0</v>
      </c>
      <c r="O37" s="31">
        <f>SUMIFS('Data-Raw'!$E:$E,'Data-Raw'!$G:$G,'Year-Data'!$C$37,'Data-Raw'!$D:$D,'Year-Data'!O3)/$D$37</f>
        <v>0</v>
      </c>
      <c r="P37" s="31">
        <f>SUMIFS('Data-Raw'!$E:$E,'Data-Raw'!$G:$G,'Year-Data'!$C$37,'Data-Raw'!$D:$D,'Year-Data'!P3)/$D$37</f>
        <v>0</v>
      </c>
      <c r="Q37" s="31">
        <f>SUMIFS('Data-Raw'!$E:$E,'Data-Raw'!$G:$G,'Year-Data'!$C$37,'Data-Raw'!$D:$D,'Year-Data'!Q3)/$D$37</f>
        <v>0</v>
      </c>
      <c r="R37" s="31">
        <f>SUMIFS('Data-Raw'!$E:$E,'Data-Raw'!$G:$G,'Year-Data'!$C$37,'Data-Raw'!$D:$D,'Year-Data'!R3)/$D$37</f>
        <v>0</v>
      </c>
      <c r="S37" s="31">
        <f>SUMIFS('Data-Raw'!$E:$E,'Data-Raw'!$G:$G,'Year-Data'!$C$37,'Data-Raw'!$D:$D,'Year-Data'!S3)/$D$37</f>
        <v>0</v>
      </c>
      <c r="T37" s="31">
        <f>SUMIFS('Data-Raw'!$E:$E,'Data-Raw'!$G:$G,'Year-Data'!$C$37,'Data-Raw'!$D:$D,'Year-Data'!T3)/$D$37</f>
        <v>0</v>
      </c>
      <c r="U37" s="31">
        <f>SUMIFS('Data-Raw'!$E:$E,'Data-Raw'!$G:$G,'Year-Data'!$C$37,'Data-Raw'!$D:$D,'Year-Data'!U3)/$D$37</f>
        <v>0</v>
      </c>
      <c r="V37" s="31">
        <f>SUMIFS('Data-Raw'!$E:$E,'Data-Raw'!$G:$G,'Year-Data'!$C$37,'Data-Raw'!$D:$D,'Year-Data'!V3)/$D$37</f>
        <v>0</v>
      </c>
      <c r="W37" s="31">
        <f>SUMIFS('Data-Raw'!$E:$E,'Data-Raw'!$G:$G,'Year-Data'!$C$37,'Data-Raw'!$D:$D,'Year-Data'!W3)/$D$37</f>
        <v>0</v>
      </c>
      <c r="X37" s="35">
        <f t="shared" si="1"/>
        <v>0.48476454293628807</v>
      </c>
      <c r="Y37" s="35">
        <f t="shared" si="0"/>
        <v>0</v>
      </c>
      <c r="Z37" s="35">
        <f t="shared" si="2"/>
        <v>0</v>
      </c>
    </row>
    <row r="38" spans="1:26" hidden="1" x14ac:dyDescent="0.55000000000000004">
      <c r="A38" s="10" t="s">
        <v>58</v>
      </c>
      <c r="B38" s="11">
        <v>990672</v>
      </c>
      <c r="C38" s="10" t="s">
        <v>127</v>
      </c>
      <c r="D38" s="12">
        <f>SUMIFS(SOF[Trans],SOF[Branch2],C38)</f>
        <v>80</v>
      </c>
      <c r="E38" s="31">
        <f>SUMIFS('Data-Raw'!$E:$E,'Data-Raw'!$G:$G,'Year-Data'!C38,'Data-Raw'!$D:$D,'Year-Data'!$E$3)/D38</f>
        <v>0</v>
      </c>
      <c r="F38" s="31" t="e">
        <f>SUMIFS('Data-Raw'!$E:$E,'Data-Raw'!$G:$G,'Year-Data'!D38,'Data-Raw'!$D:$D,'Year-Data'!$E$3)/E38</f>
        <v>#DIV/0!</v>
      </c>
      <c r="G38" s="31" t="e">
        <f>SUMIFS('Data-Raw'!$E:$E,'Data-Raw'!$G:$G,'Year-Data'!E38,'Data-Raw'!$D:$D,'Year-Data'!$E$3)/F38</f>
        <v>#DIV/0!</v>
      </c>
      <c r="H38" s="31" t="e">
        <f>SUMIFS('Data-Raw'!$E:$E,'Data-Raw'!$G:$G,'Year-Data'!F38,'Data-Raw'!$D:$D,'Year-Data'!$E$3)/G38</f>
        <v>#DIV/0!</v>
      </c>
      <c r="I38" s="31" t="e">
        <f>SUMIFS('Data-Raw'!$E:$E,'Data-Raw'!$G:$G,'Year-Data'!G38,'Data-Raw'!$D:$D,'Year-Data'!$E$3)/H38</f>
        <v>#DIV/0!</v>
      </c>
      <c r="J38" s="31" t="e">
        <f>SUMIFS('Data-Raw'!$E:$E,'Data-Raw'!$G:$G,'Year-Data'!H38,'Data-Raw'!$D:$D,'Year-Data'!$E$3)/I38</f>
        <v>#DIV/0!</v>
      </c>
      <c r="K38" s="31" t="e">
        <f>SUMIFS('Data-Raw'!$E:$E,'Data-Raw'!$G:$G,'Year-Data'!I38,'Data-Raw'!$D:$D,'Year-Data'!$E$3)/J38</f>
        <v>#DIV/0!</v>
      </c>
      <c r="L38" s="31" t="e">
        <f>SUMIFS('Data-Raw'!$E:$E,'Data-Raw'!$G:$G,'Year-Data'!J38,'Data-Raw'!$D:$D,'Year-Data'!$E$3)/K38</f>
        <v>#DIV/0!</v>
      </c>
      <c r="M38" s="31" t="e">
        <f>SUMIFS('Data-Raw'!$E:$E,'Data-Raw'!$G:$G,'Year-Data'!K38,'Data-Raw'!$D:$D,'Year-Data'!$E$3)/L38</f>
        <v>#DIV/0!</v>
      </c>
      <c r="N38" s="31" t="e">
        <f>SUMIFS('Data-Raw'!$E:$E,'Data-Raw'!$G:$G,'Year-Data'!L38,'Data-Raw'!$D:$D,'Year-Data'!$E$3)/M38</f>
        <v>#DIV/0!</v>
      </c>
      <c r="O38" s="31" t="e">
        <f>SUMIFS('Data-Raw'!$E:$E,'Data-Raw'!$G:$G,'Year-Data'!M38,'Data-Raw'!$D:$D,'Year-Data'!$E$3)/N38</f>
        <v>#DIV/0!</v>
      </c>
      <c r="P38" s="31" t="e">
        <f>SUMIFS('Data-Raw'!$E:$E,'Data-Raw'!$G:$G,'Year-Data'!N38,'Data-Raw'!$D:$D,'Year-Data'!$E$3)/O38</f>
        <v>#DIV/0!</v>
      </c>
      <c r="Q38" s="31" t="e">
        <f>SUMIFS('Data-Raw'!$E:$E,'Data-Raw'!$G:$G,'Year-Data'!O38,'Data-Raw'!$D:$D,'Year-Data'!$E$3)/P38</f>
        <v>#DIV/0!</v>
      </c>
      <c r="R38" s="31" t="e">
        <f>SUMIFS('Data-Raw'!$E:$E,'Data-Raw'!$G:$G,'Year-Data'!P38,'Data-Raw'!$D:$D,'Year-Data'!$E$3)/Q38</f>
        <v>#DIV/0!</v>
      </c>
      <c r="S38" s="31" t="e">
        <f>SUMIFS('Data-Raw'!$E:$E,'Data-Raw'!$G:$G,'Year-Data'!Q38,'Data-Raw'!$D:$D,'Year-Data'!$E$3)/R38</f>
        <v>#DIV/0!</v>
      </c>
      <c r="T38" s="31" t="e">
        <f>SUMIFS('Data-Raw'!$E:$E,'Data-Raw'!$G:$G,'Year-Data'!R38,'Data-Raw'!$D:$D,'Year-Data'!$E$3)/S38</f>
        <v>#DIV/0!</v>
      </c>
      <c r="U38" s="31" t="e">
        <f>SUMIFS('Data-Raw'!$E:$E,'Data-Raw'!$G:$G,'Year-Data'!S38,'Data-Raw'!$D:$D,'Year-Data'!$E$3)/T38</f>
        <v>#DIV/0!</v>
      </c>
      <c r="V38" s="31" t="e">
        <f>SUMIFS('Data-Raw'!$E:$E,'Data-Raw'!$G:$G,'Year-Data'!T38,'Data-Raw'!$D:$D,'Year-Data'!$E$3)/U38</f>
        <v>#DIV/0!</v>
      </c>
      <c r="W38" s="31" t="e">
        <f>SUMIFS('Data-Raw'!$E:$E,'Data-Raw'!$G:$G,'Year-Data'!U38,'Data-Raw'!$D:$D,'Year-Data'!$E$3)/V38</f>
        <v>#DIV/0!</v>
      </c>
      <c r="X38" s="35">
        <f t="shared" si="1"/>
        <v>0</v>
      </c>
      <c r="Y38" s="35" t="e">
        <f t="shared" si="0"/>
        <v>#DIV/0!</v>
      </c>
      <c r="Z38" s="35" t="e">
        <f t="shared" si="2"/>
        <v>#DIV/0!</v>
      </c>
    </row>
    <row r="39" spans="1:26" x14ac:dyDescent="0.55000000000000004">
      <c r="A39" s="10" t="s">
        <v>58</v>
      </c>
      <c r="B39" s="11">
        <v>990697</v>
      </c>
      <c r="C39" s="10" t="s">
        <v>25</v>
      </c>
      <c r="D39" s="12">
        <f>SUMIFS(SOF[Trans],SOF[Branch2],C39)</f>
        <v>7760</v>
      </c>
      <c r="E39" s="31">
        <f>SUMIFS('Data-Raw'!$E:$E,'Data-Raw'!$G:$G,'Year-Data'!$C$39,'Data-Raw'!$D:$D,'Year-Data'!E3)/$D$39</f>
        <v>0.1229381443298969</v>
      </c>
      <c r="F39" s="31">
        <f>SUMIFS('Data-Raw'!$E:$E,'Data-Raw'!$G:$G,'Year-Data'!$C$39,'Data-Raw'!$D:$D,'Year-Data'!F3)/$D$39</f>
        <v>0</v>
      </c>
      <c r="G39" s="31">
        <f>SUMIFS('Data-Raw'!$E:$E,'Data-Raw'!$G:$G,'Year-Data'!$C$39,'Data-Raw'!$D:$D,'Year-Data'!G3)/$D$39</f>
        <v>0</v>
      </c>
      <c r="H39" s="31">
        <f>SUMIFS('Data-Raw'!$E:$E,'Data-Raw'!$G:$G,'Year-Data'!$C$39,'Data-Raw'!$D:$D,'Year-Data'!H3)/$D$39</f>
        <v>0</v>
      </c>
      <c r="I39" s="31">
        <f>SUMIFS('Data-Raw'!$E:$E,'Data-Raw'!$G:$G,'Year-Data'!$C$39,'Data-Raw'!$D:$D,'Year-Data'!I3)/$D$39</f>
        <v>0</v>
      </c>
      <c r="J39" s="31">
        <f>SUMIFS('Data-Raw'!$E:$E,'Data-Raw'!$G:$G,'Year-Data'!$C$39,'Data-Raw'!$D:$D,'Year-Data'!J3)/$D$39</f>
        <v>0</v>
      </c>
      <c r="K39" s="31">
        <f>SUMIFS('Data-Raw'!$E:$E,'Data-Raw'!$G:$G,'Year-Data'!$C$39,'Data-Raw'!$D:$D,'Year-Data'!K3)/$D$39</f>
        <v>0</v>
      </c>
      <c r="L39" s="31">
        <f>SUMIFS('Data-Raw'!$E:$E,'Data-Raw'!$G:$G,'Year-Data'!$C$39,'Data-Raw'!$D:$D,'Year-Data'!L3)/$D$39</f>
        <v>0</v>
      </c>
      <c r="M39" s="31">
        <f>SUMIFS('Data-Raw'!$E:$E,'Data-Raw'!$G:$G,'Year-Data'!$C$39,'Data-Raw'!$D:$D,'Year-Data'!M3)/$D$39</f>
        <v>0</v>
      </c>
      <c r="N39" s="31">
        <f>SUMIFS('Data-Raw'!$E:$E,'Data-Raw'!$G:$G,'Year-Data'!$C$39,'Data-Raw'!$D:$D,'Year-Data'!N3)/$D$39</f>
        <v>0</v>
      </c>
      <c r="O39" s="31">
        <f>SUMIFS('Data-Raw'!$E:$E,'Data-Raw'!$G:$G,'Year-Data'!$C$39,'Data-Raw'!$D:$D,'Year-Data'!O3)/$D$39</f>
        <v>0</v>
      </c>
      <c r="P39" s="31">
        <f>SUMIFS('Data-Raw'!$E:$E,'Data-Raw'!$G:$G,'Year-Data'!$C$39,'Data-Raw'!$D:$D,'Year-Data'!P3)/$D$39</f>
        <v>0</v>
      </c>
      <c r="Q39" s="31">
        <f>SUMIFS('Data-Raw'!$E:$E,'Data-Raw'!$G:$G,'Year-Data'!$C$39,'Data-Raw'!$D:$D,'Year-Data'!Q3)/$D$39</f>
        <v>0</v>
      </c>
      <c r="R39" s="31">
        <f>SUMIFS('Data-Raw'!$E:$E,'Data-Raw'!$G:$G,'Year-Data'!$C$39,'Data-Raw'!$D:$D,'Year-Data'!R3)/$D$39</f>
        <v>0</v>
      </c>
      <c r="S39" s="31">
        <f>SUMIFS('Data-Raw'!$E:$E,'Data-Raw'!$G:$G,'Year-Data'!$C$39,'Data-Raw'!$D:$D,'Year-Data'!S3)/$D$39</f>
        <v>0</v>
      </c>
      <c r="T39" s="31">
        <f>SUMIFS('Data-Raw'!$E:$E,'Data-Raw'!$G:$G,'Year-Data'!$C$39,'Data-Raw'!$D:$D,'Year-Data'!T3)/$D$39</f>
        <v>0</v>
      </c>
      <c r="U39" s="31">
        <f>SUMIFS('Data-Raw'!$E:$E,'Data-Raw'!$G:$G,'Year-Data'!$C$39,'Data-Raw'!$D:$D,'Year-Data'!U3)/$D$39</f>
        <v>0</v>
      </c>
      <c r="V39" s="31">
        <f>SUMIFS('Data-Raw'!$E:$E,'Data-Raw'!$G:$G,'Year-Data'!$C$39,'Data-Raw'!$D:$D,'Year-Data'!V3)/$D$39</f>
        <v>0</v>
      </c>
      <c r="W39" s="31">
        <f>SUMIFS('Data-Raw'!$E:$E,'Data-Raw'!$G:$G,'Year-Data'!$C$39,'Data-Raw'!$D:$D,'Year-Data'!W3)/$D$39</f>
        <v>0</v>
      </c>
      <c r="X39" s="35">
        <f t="shared" si="1"/>
        <v>0.1229381443298969</v>
      </c>
      <c r="Y39" s="35">
        <f t="shared" si="0"/>
        <v>0</v>
      </c>
      <c r="Z39" s="35">
        <f t="shared" si="2"/>
        <v>0</v>
      </c>
    </row>
    <row r="40" spans="1:26" x14ac:dyDescent="0.55000000000000004">
      <c r="A40" s="37" t="s">
        <v>137</v>
      </c>
      <c r="B40" s="37"/>
      <c r="C40" s="37" t="s">
        <v>58</v>
      </c>
      <c r="D40" s="38">
        <f>SUMIFS(SOF[Trans],SOF[Region],$C40)</f>
        <v>96796</v>
      </c>
      <c r="E40" s="37">
        <f>SUMIFS('Data-Raw'!$E:$E,'Data-Raw'!$F:$F,'Year-Data'!$C$40,'Data-Raw'!$D:$D,'Year-Data'!E3)/$D$40</f>
        <v>0.22915203107566429</v>
      </c>
      <c r="F40" s="37">
        <f>SUMIFS('Data-Raw'!$E:$E,'Data-Raw'!$F:$F,'Year-Data'!$C$40,'Data-Raw'!$D:$D,'Year-Data'!F3)/$D$40</f>
        <v>0</v>
      </c>
      <c r="G40" s="37">
        <f>SUMIFS('Data-Raw'!$E:$E,'Data-Raw'!$F:$F,'Year-Data'!$C$40,'Data-Raw'!$D:$D,'Year-Data'!G3)/$D$40</f>
        <v>0</v>
      </c>
      <c r="H40" s="37">
        <f>SUMIFS('Data-Raw'!$E:$E,'Data-Raw'!$F:$F,'Year-Data'!$C$40,'Data-Raw'!$D:$D,'Year-Data'!H3)/$D$40</f>
        <v>0</v>
      </c>
      <c r="I40" s="37">
        <f>SUMIFS('Data-Raw'!$E:$E,'Data-Raw'!$F:$F,'Year-Data'!$C$40,'Data-Raw'!$D:$D,'Year-Data'!I3)/$D$40</f>
        <v>0</v>
      </c>
      <c r="J40" s="37">
        <f>SUMIFS('Data-Raw'!$E:$E,'Data-Raw'!$F:$F,'Year-Data'!$C$40,'Data-Raw'!$D:$D,'Year-Data'!J3)/$D$40</f>
        <v>0</v>
      </c>
      <c r="K40" s="37">
        <f>SUMIFS('Data-Raw'!$E:$E,'Data-Raw'!$F:$F,'Year-Data'!$C$40,'Data-Raw'!$D:$D,'Year-Data'!K3)/$D$40</f>
        <v>0</v>
      </c>
      <c r="L40" s="37">
        <f>SUMIFS('Data-Raw'!$E:$E,'Data-Raw'!$F:$F,'Year-Data'!$C$40,'Data-Raw'!$D:$D,'Year-Data'!L3)/$D$40</f>
        <v>0</v>
      </c>
      <c r="M40" s="37">
        <f>SUMIFS('Data-Raw'!$E:$E,'Data-Raw'!$F:$F,'Year-Data'!$C$40,'Data-Raw'!$D:$D,'Year-Data'!M3)/$D$40</f>
        <v>0</v>
      </c>
      <c r="N40" s="37">
        <f>SUMIFS('Data-Raw'!$E:$E,'Data-Raw'!$F:$F,'Year-Data'!$C$40,'Data-Raw'!$D:$D,'Year-Data'!N3)/$D$40</f>
        <v>0</v>
      </c>
      <c r="O40" s="37">
        <f>SUMIFS('Data-Raw'!$E:$E,'Data-Raw'!$F:$F,'Year-Data'!$C$40,'Data-Raw'!$D:$D,'Year-Data'!O3)/$D$40</f>
        <v>0</v>
      </c>
      <c r="P40" s="37">
        <f>SUMIFS('Data-Raw'!$E:$E,'Data-Raw'!$F:$F,'Year-Data'!$C$40,'Data-Raw'!$D:$D,'Year-Data'!P3)/$D$40</f>
        <v>0</v>
      </c>
      <c r="Q40" s="37">
        <f>SUMIFS('Data-Raw'!$E:$E,'Data-Raw'!$F:$F,'Year-Data'!$C$40,'Data-Raw'!$D:$D,'Year-Data'!Q3)/$D$40</f>
        <v>0</v>
      </c>
      <c r="R40" s="37">
        <f>SUMIFS('Data-Raw'!$E:$E,'Data-Raw'!$F:$F,'Year-Data'!$C$40,'Data-Raw'!$D:$D,'Year-Data'!R3)/$D$40</f>
        <v>0</v>
      </c>
      <c r="S40" s="37">
        <f>SUMIFS('Data-Raw'!$E:$E,'Data-Raw'!$F:$F,'Year-Data'!$C$40,'Data-Raw'!$D:$D,'Year-Data'!S3)/$D$40</f>
        <v>0</v>
      </c>
      <c r="T40" s="37">
        <f>SUMIFS('Data-Raw'!$E:$E,'Data-Raw'!$F:$F,'Year-Data'!$C$40,'Data-Raw'!$D:$D,'Year-Data'!T3)/$D$40</f>
        <v>0</v>
      </c>
      <c r="U40" s="37">
        <f>SUMIFS('Data-Raw'!$E:$E,'Data-Raw'!$F:$F,'Year-Data'!$C$40,'Data-Raw'!$D:$D,'Year-Data'!U3)/$D$40</f>
        <v>0</v>
      </c>
      <c r="V40" s="37">
        <f>SUMIFS('Data-Raw'!$E:$E,'Data-Raw'!$F:$F,'Year-Data'!$C$40,'Data-Raw'!$D:$D,'Year-Data'!V3)/$D$40</f>
        <v>0</v>
      </c>
      <c r="W40" s="37">
        <f>SUMIFS('Data-Raw'!$E:$E,'Data-Raw'!$F:$F,'Year-Data'!$C$40,'Data-Raw'!$D:$D,'Year-Data'!W3)/$D$40</f>
        <v>0</v>
      </c>
      <c r="X40" s="37">
        <f>$E40</f>
        <v>0.22915203107566429</v>
      </c>
      <c r="Y40" s="37">
        <f t="shared" si="0"/>
        <v>0</v>
      </c>
      <c r="Z40" s="37">
        <f t="shared" si="2"/>
        <v>0</v>
      </c>
    </row>
    <row r="41" spans="1:26" x14ac:dyDescent="0.55000000000000004">
      <c r="A41" s="37"/>
      <c r="B41" s="120" t="s">
        <v>1</v>
      </c>
      <c r="C41" s="120" t="s">
        <v>0</v>
      </c>
      <c r="D41" s="125" t="s">
        <v>67</v>
      </c>
      <c r="E41" s="125" t="s">
        <v>65</v>
      </c>
      <c r="F41" s="125" t="s">
        <v>86</v>
      </c>
      <c r="G41" s="125" t="s">
        <v>87</v>
      </c>
      <c r="H41" s="125" t="s">
        <v>88</v>
      </c>
      <c r="I41" s="125" t="s">
        <v>89</v>
      </c>
      <c r="J41" s="125" t="s">
        <v>90</v>
      </c>
      <c r="K41" s="125" t="s">
        <v>91</v>
      </c>
      <c r="L41" s="125" t="s">
        <v>92</v>
      </c>
      <c r="M41" s="125" t="s">
        <v>93</v>
      </c>
      <c r="N41" s="125" t="s">
        <v>94</v>
      </c>
      <c r="O41" s="125" t="s">
        <v>95</v>
      </c>
      <c r="P41" s="125" t="s">
        <v>96</v>
      </c>
      <c r="Q41" s="125" t="s">
        <v>97</v>
      </c>
      <c r="R41" s="125" t="s">
        <v>104</v>
      </c>
      <c r="S41" s="125" t="s">
        <v>98</v>
      </c>
      <c r="T41" s="125" t="s">
        <v>99</v>
      </c>
      <c r="U41" s="125" t="s">
        <v>100</v>
      </c>
      <c r="V41" s="125" t="s">
        <v>101</v>
      </c>
      <c r="W41" s="125" t="s">
        <v>102</v>
      </c>
      <c r="X41" s="132" t="str">
        <f t="shared" si="1"/>
        <v>% DOF option selected</v>
      </c>
      <c r="Y41" s="132" t="str">
        <f t="shared" si="0"/>
        <v>Source not disclosed</v>
      </c>
      <c r="Z41" s="132" t="s">
        <v>140</v>
      </c>
    </row>
    <row r="42" spans="1:26" ht="22" customHeight="1" x14ac:dyDescent="0.55000000000000004">
      <c r="A42" s="10" t="s">
        <v>114</v>
      </c>
      <c r="B42" s="122"/>
      <c r="C42" s="122"/>
      <c r="D42" s="126"/>
      <c r="E42" s="126"/>
      <c r="F42" s="126"/>
      <c r="G42" s="126"/>
      <c r="H42" s="126"/>
      <c r="I42" s="126"/>
      <c r="J42" s="126"/>
      <c r="K42" s="126"/>
      <c r="L42" s="126"/>
      <c r="M42" s="126"/>
      <c r="N42" s="126"/>
      <c r="O42" s="126"/>
      <c r="P42" s="126"/>
      <c r="Q42" s="126"/>
      <c r="R42" s="126"/>
      <c r="S42" s="126"/>
      <c r="T42" s="126"/>
      <c r="U42" s="126"/>
      <c r="V42" s="126"/>
      <c r="W42" s="126"/>
      <c r="X42" s="133"/>
      <c r="Y42" s="133">
        <f t="shared" si="0"/>
        <v>0</v>
      </c>
      <c r="Z42" s="133"/>
    </row>
    <row r="43" spans="1:26" x14ac:dyDescent="0.55000000000000004">
      <c r="A43" s="10" t="s">
        <v>114</v>
      </c>
      <c r="B43" s="11">
        <v>990613</v>
      </c>
      <c r="C43" s="10" t="s">
        <v>30</v>
      </c>
      <c r="D43" s="12">
        <f>SUMIFS(SOF[Trans],SOF[Branch2],$C43)</f>
        <v>2065</v>
      </c>
      <c r="E43" s="18">
        <f>SUMIFS('Data-Raw'!$E:$E,'Data-Raw'!$G:$G,'Year-Data'!$C$43,'Data-Raw'!$D:$D,'Year-Data'!E3)/$D$43</f>
        <v>0.59951573849878936</v>
      </c>
      <c r="F43" s="18">
        <f>SUMIFS('Data-Raw'!$E:$E,'Data-Raw'!$G:$G,'Year-Data'!$C$43,'Data-Raw'!$D:$D,'Year-Data'!F3)/$D$43</f>
        <v>0</v>
      </c>
      <c r="G43" s="18">
        <f>SUMIFS('Data-Raw'!$E:$E,'Data-Raw'!$G:$G,'Year-Data'!$C$43,'Data-Raw'!$D:$D,'Year-Data'!G3)/$D$43</f>
        <v>0</v>
      </c>
      <c r="H43" s="18">
        <f>SUMIFS('Data-Raw'!$E:$E,'Data-Raw'!$G:$G,'Year-Data'!$C$43,'Data-Raw'!$D:$D,'Year-Data'!H3)/$D$43</f>
        <v>0</v>
      </c>
      <c r="I43" s="18">
        <f>SUMIFS('Data-Raw'!$E:$E,'Data-Raw'!$G:$G,'Year-Data'!$C$43,'Data-Raw'!$D:$D,'Year-Data'!I3)/$D$43</f>
        <v>0</v>
      </c>
      <c r="J43" s="18">
        <f>SUMIFS('Data-Raw'!$E:$E,'Data-Raw'!$G:$G,'Year-Data'!$C$43,'Data-Raw'!$D:$D,'Year-Data'!J3)/$D$43</f>
        <v>0</v>
      </c>
      <c r="K43" s="18">
        <f>SUMIFS('Data-Raw'!$E:$E,'Data-Raw'!$G:$G,'Year-Data'!$C$43,'Data-Raw'!$D:$D,'Year-Data'!K3)/$D$43</f>
        <v>0</v>
      </c>
      <c r="L43" s="18">
        <f>SUMIFS('Data-Raw'!$E:$E,'Data-Raw'!$G:$G,'Year-Data'!$C$43,'Data-Raw'!$D:$D,'Year-Data'!L3)/$D$43</f>
        <v>0</v>
      </c>
      <c r="M43" s="18">
        <f>SUMIFS('Data-Raw'!$E:$E,'Data-Raw'!$G:$G,'Year-Data'!$C$43,'Data-Raw'!$D:$D,'Year-Data'!M3)/$D$43</f>
        <v>0</v>
      </c>
      <c r="N43" s="18">
        <f>SUMIFS('Data-Raw'!$E:$E,'Data-Raw'!$G:$G,'Year-Data'!$C$43,'Data-Raw'!$D:$D,'Year-Data'!N3)/$D$43</f>
        <v>0</v>
      </c>
      <c r="O43" s="18">
        <f>SUMIFS('Data-Raw'!$E:$E,'Data-Raw'!$G:$G,'Year-Data'!$C$43,'Data-Raw'!$D:$D,'Year-Data'!O3)/$D$43</f>
        <v>0</v>
      </c>
      <c r="P43" s="18">
        <f>SUMIFS('Data-Raw'!$E:$E,'Data-Raw'!$G:$G,'Year-Data'!$C$43,'Data-Raw'!$D:$D,'Year-Data'!P3)/$D$43</f>
        <v>0</v>
      </c>
      <c r="Q43" s="18">
        <f>SUMIFS('Data-Raw'!$E:$E,'Data-Raw'!$G:$G,'Year-Data'!$C$43,'Data-Raw'!$D:$D,'Year-Data'!Q3)/$D$43</f>
        <v>0</v>
      </c>
      <c r="R43" s="18">
        <f>SUMIFS('Data-Raw'!$E:$E,'Data-Raw'!$G:$G,'Year-Data'!$C$43,'Data-Raw'!$D:$D,'Year-Data'!R3)/$D$43</f>
        <v>0</v>
      </c>
      <c r="S43" s="18">
        <f>SUMIFS('Data-Raw'!$E:$E,'Data-Raw'!$G:$G,'Year-Data'!$C$43,'Data-Raw'!$D:$D,'Year-Data'!S3)/$D$43</f>
        <v>0</v>
      </c>
      <c r="T43" s="18">
        <f>SUMIFS('Data-Raw'!$E:$E,'Data-Raw'!$G:$G,'Year-Data'!$C$43,'Data-Raw'!$D:$D,'Year-Data'!T3)/$D$43</f>
        <v>0</v>
      </c>
      <c r="U43" s="18">
        <f>SUMIFS('Data-Raw'!$E:$E,'Data-Raw'!$G:$G,'Year-Data'!$C$43,'Data-Raw'!$D:$D,'Year-Data'!U3)/$D$43</f>
        <v>0</v>
      </c>
      <c r="V43" s="18">
        <f>SUMIFS('Data-Raw'!$E:$E,'Data-Raw'!$G:$G,'Year-Data'!$C$43,'Data-Raw'!$D:$D,'Year-Data'!V3)/$D$43</f>
        <v>0</v>
      </c>
      <c r="W43" s="18">
        <f>SUMIFS('Data-Raw'!$E:$E,'Data-Raw'!$G:$G,'Year-Data'!$C$43,'Data-Raw'!$D:$D,'Year-Data'!W3)/$D$43</f>
        <v>0</v>
      </c>
      <c r="X43" s="36">
        <f t="shared" si="1"/>
        <v>0.59951573849878936</v>
      </c>
      <c r="Y43" s="36">
        <f t="shared" si="0"/>
        <v>0</v>
      </c>
      <c r="Z43" s="36">
        <f t="shared" si="2"/>
        <v>0</v>
      </c>
    </row>
    <row r="44" spans="1:26" x14ac:dyDescent="0.55000000000000004">
      <c r="A44" s="10" t="s">
        <v>114</v>
      </c>
      <c r="B44" s="11">
        <v>990614</v>
      </c>
      <c r="C44" s="10" t="s">
        <v>29</v>
      </c>
      <c r="D44" s="12">
        <f>SUMIFS(SOF[Trans],SOF[Branch2],$C44)</f>
        <v>3655</v>
      </c>
      <c r="E44" s="18">
        <f>SUMIFS('Data-Raw'!$E:$E,'Data-Raw'!$G:$G,'Year-Data'!$C$44,'Data-Raw'!$D:$D,'Year-Data'!E3)/$D$44</f>
        <v>0.29521203830369358</v>
      </c>
      <c r="F44" s="18">
        <f>SUMIFS('Data-Raw'!$E:$E,'Data-Raw'!$G:$G,'Year-Data'!$C$44,'Data-Raw'!$D:$D,'Year-Data'!F3)/$D$44</f>
        <v>0</v>
      </c>
      <c r="G44" s="18">
        <f>SUMIFS('Data-Raw'!$E:$E,'Data-Raw'!$G:$G,'Year-Data'!$C$44,'Data-Raw'!$D:$D,'Year-Data'!G3)/$D$44</f>
        <v>0</v>
      </c>
      <c r="H44" s="18">
        <f>SUMIFS('Data-Raw'!$E:$E,'Data-Raw'!$G:$G,'Year-Data'!$C$44,'Data-Raw'!$D:$D,'Year-Data'!H3)/$D$44</f>
        <v>0</v>
      </c>
      <c r="I44" s="18">
        <f>SUMIFS('Data-Raw'!$E:$E,'Data-Raw'!$G:$G,'Year-Data'!$C$44,'Data-Raw'!$D:$D,'Year-Data'!I3)/$D$44</f>
        <v>0</v>
      </c>
      <c r="J44" s="18">
        <f>SUMIFS('Data-Raw'!$E:$E,'Data-Raw'!$G:$G,'Year-Data'!$C$44,'Data-Raw'!$D:$D,'Year-Data'!J3)/$D$44</f>
        <v>0</v>
      </c>
      <c r="K44" s="18">
        <f>SUMIFS('Data-Raw'!$E:$E,'Data-Raw'!$G:$G,'Year-Data'!$C$44,'Data-Raw'!$D:$D,'Year-Data'!K3)/$D$44</f>
        <v>0</v>
      </c>
      <c r="L44" s="18">
        <f>SUMIFS('Data-Raw'!$E:$E,'Data-Raw'!$G:$G,'Year-Data'!$C$44,'Data-Raw'!$D:$D,'Year-Data'!L3)/$D$44</f>
        <v>0</v>
      </c>
      <c r="M44" s="18">
        <f>SUMIFS('Data-Raw'!$E:$E,'Data-Raw'!$G:$G,'Year-Data'!$C$44,'Data-Raw'!$D:$D,'Year-Data'!M3)/$D$44</f>
        <v>0</v>
      </c>
      <c r="N44" s="18">
        <f>SUMIFS('Data-Raw'!$E:$E,'Data-Raw'!$G:$G,'Year-Data'!$C$44,'Data-Raw'!$D:$D,'Year-Data'!N3)/$D$44</f>
        <v>0</v>
      </c>
      <c r="O44" s="18">
        <f>SUMIFS('Data-Raw'!$E:$E,'Data-Raw'!$G:$G,'Year-Data'!$C$44,'Data-Raw'!$D:$D,'Year-Data'!O3)/$D$44</f>
        <v>0</v>
      </c>
      <c r="P44" s="18">
        <f>SUMIFS('Data-Raw'!$E:$E,'Data-Raw'!$G:$G,'Year-Data'!$C$44,'Data-Raw'!$D:$D,'Year-Data'!P3)/$D$44</f>
        <v>0</v>
      </c>
      <c r="Q44" s="18">
        <f>SUMIFS('Data-Raw'!$E:$E,'Data-Raw'!$G:$G,'Year-Data'!$C$44,'Data-Raw'!$D:$D,'Year-Data'!Q3)/$D$44</f>
        <v>0</v>
      </c>
      <c r="R44" s="18">
        <f>SUMIFS('Data-Raw'!$E:$E,'Data-Raw'!$G:$G,'Year-Data'!$C$44,'Data-Raw'!$D:$D,'Year-Data'!R3)/$D$44</f>
        <v>0</v>
      </c>
      <c r="S44" s="18">
        <f>SUMIFS('Data-Raw'!$E:$E,'Data-Raw'!$G:$G,'Year-Data'!$C$44,'Data-Raw'!$D:$D,'Year-Data'!S3)/$D$44</f>
        <v>0</v>
      </c>
      <c r="T44" s="18">
        <f>SUMIFS('Data-Raw'!$E:$E,'Data-Raw'!$G:$G,'Year-Data'!$C$44,'Data-Raw'!$D:$D,'Year-Data'!T3)/$D$44</f>
        <v>0</v>
      </c>
      <c r="U44" s="18">
        <f>SUMIFS('Data-Raw'!$E:$E,'Data-Raw'!$G:$G,'Year-Data'!$C$44,'Data-Raw'!$D:$D,'Year-Data'!U3)/$D$44</f>
        <v>0</v>
      </c>
      <c r="V44" s="18">
        <f>SUMIFS('Data-Raw'!$E:$E,'Data-Raw'!$G:$G,'Year-Data'!$C$44,'Data-Raw'!$D:$D,'Year-Data'!V3)/$D$44</f>
        <v>0</v>
      </c>
      <c r="W44" s="18">
        <f>SUMIFS('Data-Raw'!$E:$E,'Data-Raw'!$G:$G,'Year-Data'!$C$44,'Data-Raw'!$D:$D,'Year-Data'!W3)/$D$44</f>
        <v>0</v>
      </c>
      <c r="X44" s="36">
        <f t="shared" si="1"/>
        <v>0.29521203830369358</v>
      </c>
      <c r="Y44" s="36">
        <f t="shared" si="0"/>
        <v>0</v>
      </c>
      <c r="Z44" s="36">
        <f t="shared" si="2"/>
        <v>0</v>
      </c>
    </row>
    <row r="45" spans="1:26" x14ac:dyDescent="0.55000000000000004">
      <c r="A45" s="10" t="s">
        <v>114</v>
      </c>
      <c r="B45" s="11">
        <v>990615</v>
      </c>
      <c r="C45" s="10" t="s">
        <v>57</v>
      </c>
      <c r="D45" s="12">
        <f>SUMIFS(SOF[Trans],SOF[Branch2],$C45)</f>
        <v>4592</v>
      </c>
      <c r="E45" s="18">
        <f>SUMIFS('Data-Raw'!$E:$E,'Data-Raw'!$G:$G,'Year-Data'!$C$45,'Data-Raw'!$D:$D,'Year-Data'!E3)/$D$45</f>
        <v>0.19991289198606271</v>
      </c>
      <c r="F45" s="18">
        <f>SUMIFS('Data-Raw'!$E:$E,'Data-Raw'!$G:$G,'Year-Data'!$C$45,'Data-Raw'!$D:$D,'Year-Data'!F3)/$D$45</f>
        <v>0</v>
      </c>
      <c r="G45" s="18">
        <f>SUMIFS('Data-Raw'!$E:$E,'Data-Raw'!$G:$G,'Year-Data'!$C$45,'Data-Raw'!$D:$D,'Year-Data'!G3)/$D$45</f>
        <v>0</v>
      </c>
      <c r="H45" s="18">
        <f>SUMIFS('Data-Raw'!$E:$E,'Data-Raw'!$G:$G,'Year-Data'!$C$45,'Data-Raw'!$D:$D,'Year-Data'!H3)/$D$45</f>
        <v>0</v>
      </c>
      <c r="I45" s="18">
        <f>SUMIFS('Data-Raw'!$E:$E,'Data-Raw'!$G:$G,'Year-Data'!$C$45,'Data-Raw'!$D:$D,'Year-Data'!I3)/$D$45</f>
        <v>0</v>
      </c>
      <c r="J45" s="18">
        <f>SUMIFS('Data-Raw'!$E:$E,'Data-Raw'!$G:$G,'Year-Data'!$C$45,'Data-Raw'!$D:$D,'Year-Data'!J3)/$D$45</f>
        <v>0</v>
      </c>
      <c r="K45" s="18">
        <f>SUMIFS('Data-Raw'!$E:$E,'Data-Raw'!$G:$G,'Year-Data'!$C$45,'Data-Raw'!$D:$D,'Year-Data'!K3)/$D$45</f>
        <v>0</v>
      </c>
      <c r="L45" s="18">
        <f>SUMIFS('Data-Raw'!$E:$E,'Data-Raw'!$G:$G,'Year-Data'!$C$45,'Data-Raw'!$D:$D,'Year-Data'!L3)/$D$45</f>
        <v>0</v>
      </c>
      <c r="M45" s="18">
        <f>SUMIFS('Data-Raw'!$E:$E,'Data-Raw'!$G:$G,'Year-Data'!$C$45,'Data-Raw'!$D:$D,'Year-Data'!M3)/$D$45</f>
        <v>0</v>
      </c>
      <c r="N45" s="18">
        <f>SUMIFS('Data-Raw'!$E:$E,'Data-Raw'!$G:$G,'Year-Data'!$C$45,'Data-Raw'!$D:$D,'Year-Data'!N3)/$D$45</f>
        <v>0</v>
      </c>
      <c r="O45" s="18">
        <f>SUMIFS('Data-Raw'!$E:$E,'Data-Raw'!$G:$G,'Year-Data'!$C$45,'Data-Raw'!$D:$D,'Year-Data'!O3)/$D$45</f>
        <v>0</v>
      </c>
      <c r="P45" s="18">
        <f>SUMIFS('Data-Raw'!$E:$E,'Data-Raw'!$G:$G,'Year-Data'!$C$45,'Data-Raw'!$D:$D,'Year-Data'!P3)/$D$45</f>
        <v>0</v>
      </c>
      <c r="Q45" s="18">
        <f>SUMIFS('Data-Raw'!$E:$E,'Data-Raw'!$G:$G,'Year-Data'!$C$45,'Data-Raw'!$D:$D,'Year-Data'!Q3)/$D$45</f>
        <v>0</v>
      </c>
      <c r="R45" s="18">
        <f>SUMIFS('Data-Raw'!$E:$E,'Data-Raw'!$G:$G,'Year-Data'!$C$45,'Data-Raw'!$D:$D,'Year-Data'!R3)/$D$45</f>
        <v>0</v>
      </c>
      <c r="S45" s="18">
        <f>SUMIFS('Data-Raw'!$E:$E,'Data-Raw'!$G:$G,'Year-Data'!$C$45,'Data-Raw'!$D:$D,'Year-Data'!S3)/$D$45</f>
        <v>0</v>
      </c>
      <c r="T45" s="18">
        <f>SUMIFS('Data-Raw'!$E:$E,'Data-Raw'!$G:$G,'Year-Data'!$C$45,'Data-Raw'!$D:$D,'Year-Data'!T3)/$D$45</f>
        <v>0</v>
      </c>
      <c r="U45" s="18">
        <f>SUMIFS('Data-Raw'!$E:$E,'Data-Raw'!$G:$G,'Year-Data'!$C$45,'Data-Raw'!$D:$D,'Year-Data'!U3)/$D$45</f>
        <v>0</v>
      </c>
      <c r="V45" s="18">
        <f>SUMIFS('Data-Raw'!$E:$E,'Data-Raw'!$G:$G,'Year-Data'!$C$45,'Data-Raw'!$D:$D,'Year-Data'!V3)/$D$45</f>
        <v>0</v>
      </c>
      <c r="W45" s="18">
        <f>SUMIFS('Data-Raw'!$E:$E,'Data-Raw'!$G:$G,'Year-Data'!$C$45,'Data-Raw'!$D:$D,'Year-Data'!W3)/$D$45</f>
        <v>0</v>
      </c>
      <c r="X45" s="36">
        <f t="shared" si="1"/>
        <v>0.19991289198606271</v>
      </c>
      <c r="Y45" s="36">
        <f t="shared" si="0"/>
        <v>0</v>
      </c>
      <c r="Z45" s="36">
        <f t="shared" si="2"/>
        <v>0</v>
      </c>
    </row>
    <row r="46" spans="1:26" x14ac:dyDescent="0.55000000000000004">
      <c r="A46" s="10" t="s">
        <v>114</v>
      </c>
      <c r="B46" s="11">
        <v>990622</v>
      </c>
      <c r="C46" s="10" t="s">
        <v>5</v>
      </c>
      <c r="D46" s="12">
        <f>SUMIFS(SOF[Trans],SOF[Branch2],$C46)</f>
        <v>6954</v>
      </c>
      <c r="E46" s="18">
        <f>SUMIFS('Data-Raw'!$E:$E,'Data-Raw'!$G:$G,'Year-Data'!$C$46,'Data-Raw'!$D:$D,'Year-Data'!E3)/$D$46</f>
        <v>0.14265171124532644</v>
      </c>
      <c r="F46" s="18">
        <f>SUMIFS('Data-Raw'!$E:$E,'Data-Raw'!$G:$G,'Year-Data'!$C$46,'Data-Raw'!$D:$D,'Year-Data'!F3)/$D$46</f>
        <v>0</v>
      </c>
      <c r="G46" s="18">
        <f>SUMIFS('Data-Raw'!$E:$E,'Data-Raw'!$G:$G,'Year-Data'!$C$46,'Data-Raw'!$D:$D,'Year-Data'!G3)/$D$46</f>
        <v>0</v>
      </c>
      <c r="H46" s="18">
        <f>SUMIFS('Data-Raw'!$E:$E,'Data-Raw'!$G:$G,'Year-Data'!$C$46,'Data-Raw'!$D:$D,'Year-Data'!H3)/$D$46</f>
        <v>0</v>
      </c>
      <c r="I46" s="18">
        <f>SUMIFS('Data-Raw'!$E:$E,'Data-Raw'!$G:$G,'Year-Data'!$C$46,'Data-Raw'!$D:$D,'Year-Data'!I3)/$D$46</f>
        <v>0</v>
      </c>
      <c r="J46" s="18">
        <f>SUMIFS('Data-Raw'!$E:$E,'Data-Raw'!$G:$G,'Year-Data'!$C$46,'Data-Raw'!$D:$D,'Year-Data'!J3)/$D$46</f>
        <v>0</v>
      </c>
      <c r="K46" s="18">
        <f>SUMIFS('Data-Raw'!$E:$E,'Data-Raw'!$G:$G,'Year-Data'!$C$46,'Data-Raw'!$D:$D,'Year-Data'!K3)/$D$46</f>
        <v>0</v>
      </c>
      <c r="L46" s="18">
        <f>SUMIFS('Data-Raw'!$E:$E,'Data-Raw'!$G:$G,'Year-Data'!$C$46,'Data-Raw'!$D:$D,'Year-Data'!L3)/$D$46</f>
        <v>0</v>
      </c>
      <c r="M46" s="18">
        <f>SUMIFS('Data-Raw'!$E:$E,'Data-Raw'!$G:$G,'Year-Data'!$C$46,'Data-Raw'!$D:$D,'Year-Data'!M3)/$D$46</f>
        <v>0</v>
      </c>
      <c r="N46" s="18">
        <f>SUMIFS('Data-Raw'!$E:$E,'Data-Raw'!$G:$G,'Year-Data'!$C$46,'Data-Raw'!$D:$D,'Year-Data'!N3)/$D$46</f>
        <v>0</v>
      </c>
      <c r="O46" s="18">
        <f>SUMIFS('Data-Raw'!$E:$E,'Data-Raw'!$G:$G,'Year-Data'!$C$46,'Data-Raw'!$D:$D,'Year-Data'!O3)/$D$46</f>
        <v>0</v>
      </c>
      <c r="P46" s="18">
        <f>SUMIFS('Data-Raw'!$E:$E,'Data-Raw'!$G:$G,'Year-Data'!$C$46,'Data-Raw'!$D:$D,'Year-Data'!P3)/$D$46</f>
        <v>0</v>
      </c>
      <c r="Q46" s="18">
        <f>SUMIFS('Data-Raw'!$E:$E,'Data-Raw'!$G:$G,'Year-Data'!$C$46,'Data-Raw'!$D:$D,'Year-Data'!Q3)/$D$46</f>
        <v>0</v>
      </c>
      <c r="R46" s="18">
        <f>SUMIFS('Data-Raw'!$E:$E,'Data-Raw'!$G:$G,'Year-Data'!$C$46,'Data-Raw'!$D:$D,'Year-Data'!R3)/$D$46</f>
        <v>0</v>
      </c>
      <c r="S46" s="18">
        <f>SUMIFS('Data-Raw'!$E:$E,'Data-Raw'!$G:$G,'Year-Data'!$C$46,'Data-Raw'!$D:$D,'Year-Data'!S3)/$D$46</f>
        <v>0</v>
      </c>
      <c r="T46" s="18">
        <f>SUMIFS('Data-Raw'!$E:$E,'Data-Raw'!$G:$G,'Year-Data'!$C$46,'Data-Raw'!$D:$D,'Year-Data'!T3)/$D$46</f>
        <v>0</v>
      </c>
      <c r="U46" s="18">
        <f>SUMIFS('Data-Raw'!$E:$E,'Data-Raw'!$G:$G,'Year-Data'!$C$46,'Data-Raw'!$D:$D,'Year-Data'!U3)/$D$46</f>
        <v>0</v>
      </c>
      <c r="V46" s="18">
        <f>SUMIFS('Data-Raw'!$E:$E,'Data-Raw'!$G:$G,'Year-Data'!$C$46,'Data-Raw'!$D:$D,'Year-Data'!V3)/$D$46</f>
        <v>0</v>
      </c>
      <c r="W46" s="18">
        <f>SUMIFS('Data-Raw'!$E:$E,'Data-Raw'!$G:$G,'Year-Data'!$C$46,'Data-Raw'!$D:$D,'Year-Data'!W3)/$D$46</f>
        <v>0</v>
      </c>
      <c r="X46" s="36">
        <f t="shared" si="1"/>
        <v>0.14265171124532644</v>
      </c>
      <c r="Y46" s="36">
        <f t="shared" si="0"/>
        <v>0</v>
      </c>
      <c r="Z46" s="36">
        <f t="shared" si="2"/>
        <v>0</v>
      </c>
    </row>
    <row r="47" spans="1:26" x14ac:dyDescent="0.55000000000000004">
      <c r="A47" s="10" t="s">
        <v>114</v>
      </c>
      <c r="B47" s="11">
        <v>990627</v>
      </c>
      <c r="C47" s="10" t="s">
        <v>46</v>
      </c>
      <c r="D47" s="12">
        <f>SUMIFS(SOF[Trans],SOF[Branch2],$C47)</f>
        <v>6605</v>
      </c>
      <c r="E47" s="18">
        <f>SUMIFS('Data-Raw'!$E:$E,'Data-Raw'!$G:$G,'Year-Data'!$C$47,'Data-Raw'!$D:$D,'Year-Data'!E3)/$D$47</f>
        <v>0.11339894019682059</v>
      </c>
      <c r="F47" s="18">
        <f>SUMIFS('Data-Raw'!$E:$E,'Data-Raw'!$G:$G,'Year-Data'!$C$47,'Data-Raw'!$D:$D,'Year-Data'!F3)/$D$47</f>
        <v>0</v>
      </c>
      <c r="G47" s="18">
        <f>SUMIFS('Data-Raw'!$E:$E,'Data-Raw'!$G:$G,'Year-Data'!$C$47,'Data-Raw'!$D:$D,'Year-Data'!G3)/$D$47</f>
        <v>0</v>
      </c>
      <c r="H47" s="18">
        <f>SUMIFS('Data-Raw'!$E:$E,'Data-Raw'!$G:$G,'Year-Data'!$C$47,'Data-Raw'!$D:$D,'Year-Data'!H3)/$D$47</f>
        <v>0</v>
      </c>
      <c r="I47" s="18">
        <f>SUMIFS('Data-Raw'!$E:$E,'Data-Raw'!$G:$G,'Year-Data'!$C$47,'Data-Raw'!$D:$D,'Year-Data'!I3)/$D$47</f>
        <v>0</v>
      </c>
      <c r="J47" s="18">
        <f>SUMIFS('Data-Raw'!$E:$E,'Data-Raw'!$G:$G,'Year-Data'!$C$47,'Data-Raw'!$D:$D,'Year-Data'!J3)/$D$47</f>
        <v>0</v>
      </c>
      <c r="K47" s="18">
        <f>SUMIFS('Data-Raw'!$E:$E,'Data-Raw'!$G:$G,'Year-Data'!$C$47,'Data-Raw'!$D:$D,'Year-Data'!K3)/$D$47</f>
        <v>0</v>
      </c>
      <c r="L47" s="18">
        <f>SUMIFS('Data-Raw'!$E:$E,'Data-Raw'!$G:$G,'Year-Data'!$C$47,'Data-Raw'!$D:$D,'Year-Data'!L3)/$D$47</f>
        <v>0</v>
      </c>
      <c r="M47" s="18">
        <f>SUMIFS('Data-Raw'!$E:$E,'Data-Raw'!$G:$G,'Year-Data'!$C$47,'Data-Raw'!$D:$D,'Year-Data'!M3)/$D$47</f>
        <v>0</v>
      </c>
      <c r="N47" s="18">
        <f>SUMIFS('Data-Raw'!$E:$E,'Data-Raw'!$G:$G,'Year-Data'!$C$47,'Data-Raw'!$D:$D,'Year-Data'!N3)/$D$47</f>
        <v>0</v>
      </c>
      <c r="O47" s="18">
        <f>SUMIFS('Data-Raw'!$E:$E,'Data-Raw'!$G:$G,'Year-Data'!$C$47,'Data-Raw'!$D:$D,'Year-Data'!O3)/$D$47</f>
        <v>0</v>
      </c>
      <c r="P47" s="18">
        <f>SUMIFS('Data-Raw'!$E:$E,'Data-Raw'!$G:$G,'Year-Data'!$C$47,'Data-Raw'!$D:$D,'Year-Data'!P3)/$D$47</f>
        <v>0</v>
      </c>
      <c r="Q47" s="18">
        <f>SUMIFS('Data-Raw'!$E:$E,'Data-Raw'!$G:$G,'Year-Data'!$C$47,'Data-Raw'!$D:$D,'Year-Data'!Q3)/$D$47</f>
        <v>0</v>
      </c>
      <c r="R47" s="18">
        <f>SUMIFS('Data-Raw'!$E:$E,'Data-Raw'!$G:$G,'Year-Data'!$C$47,'Data-Raw'!$D:$D,'Year-Data'!R3)/$D$47</f>
        <v>0</v>
      </c>
      <c r="S47" s="18">
        <f>SUMIFS('Data-Raw'!$E:$E,'Data-Raw'!$G:$G,'Year-Data'!$C$47,'Data-Raw'!$D:$D,'Year-Data'!S3)/$D$47</f>
        <v>0</v>
      </c>
      <c r="T47" s="18">
        <f>SUMIFS('Data-Raw'!$E:$E,'Data-Raw'!$G:$G,'Year-Data'!$C$47,'Data-Raw'!$D:$D,'Year-Data'!T3)/$D$47</f>
        <v>0</v>
      </c>
      <c r="U47" s="18">
        <f>SUMIFS('Data-Raw'!$E:$E,'Data-Raw'!$G:$G,'Year-Data'!$C$47,'Data-Raw'!$D:$D,'Year-Data'!U3)/$D$47</f>
        <v>0</v>
      </c>
      <c r="V47" s="18">
        <f>SUMIFS('Data-Raw'!$E:$E,'Data-Raw'!$G:$G,'Year-Data'!$C$47,'Data-Raw'!$D:$D,'Year-Data'!V3)/$D$47</f>
        <v>0</v>
      </c>
      <c r="W47" s="18">
        <f>SUMIFS('Data-Raw'!$E:$E,'Data-Raw'!$G:$G,'Year-Data'!$C$47,'Data-Raw'!$D:$D,'Year-Data'!W3)/$D$47</f>
        <v>0</v>
      </c>
      <c r="X47" s="36">
        <f t="shared" si="1"/>
        <v>0.11339894019682059</v>
      </c>
      <c r="Y47" s="36">
        <f t="shared" si="0"/>
        <v>0</v>
      </c>
      <c r="Z47" s="36">
        <f t="shared" si="2"/>
        <v>0</v>
      </c>
    </row>
    <row r="48" spans="1:26" x14ac:dyDescent="0.55000000000000004">
      <c r="A48" s="10" t="s">
        <v>114</v>
      </c>
      <c r="B48" s="11">
        <v>990628</v>
      </c>
      <c r="C48" s="10" t="s">
        <v>18</v>
      </c>
      <c r="D48" s="12">
        <f>SUMIFS(SOF[Trans],SOF[Branch2],$C48)</f>
        <v>6383</v>
      </c>
      <c r="E48" s="18">
        <f>SUMIFS('Data-Raw'!$E:$E,'Data-Raw'!$G:$G,'Year-Data'!$C$48,'Data-Raw'!$D:$D,'Year-Data'!E3)/$D$48</f>
        <v>0.1912893623687921</v>
      </c>
      <c r="F48" s="18">
        <f>SUMIFS('Data-Raw'!$E:$E,'Data-Raw'!$G:$G,'Year-Data'!$C$48,'Data-Raw'!$D:$D,'Year-Data'!F3)/$D$48</f>
        <v>0</v>
      </c>
      <c r="G48" s="18">
        <f>SUMIFS('Data-Raw'!$E:$E,'Data-Raw'!$G:$G,'Year-Data'!$C$48,'Data-Raw'!$D:$D,'Year-Data'!G3)/$D$48</f>
        <v>0</v>
      </c>
      <c r="H48" s="18">
        <f>SUMIFS('Data-Raw'!$E:$E,'Data-Raw'!$G:$G,'Year-Data'!$C$48,'Data-Raw'!$D:$D,'Year-Data'!H3)/$D$48</f>
        <v>0</v>
      </c>
      <c r="I48" s="18">
        <f>SUMIFS('Data-Raw'!$E:$E,'Data-Raw'!$G:$G,'Year-Data'!$C$48,'Data-Raw'!$D:$D,'Year-Data'!I3)/$D$48</f>
        <v>0</v>
      </c>
      <c r="J48" s="18">
        <f>SUMIFS('Data-Raw'!$E:$E,'Data-Raw'!$G:$G,'Year-Data'!$C$48,'Data-Raw'!$D:$D,'Year-Data'!J3)/$D$48</f>
        <v>0</v>
      </c>
      <c r="K48" s="18">
        <f>SUMIFS('Data-Raw'!$E:$E,'Data-Raw'!$G:$G,'Year-Data'!$C$48,'Data-Raw'!$D:$D,'Year-Data'!K3)/$D$48</f>
        <v>0</v>
      </c>
      <c r="L48" s="18">
        <f>SUMIFS('Data-Raw'!$E:$E,'Data-Raw'!$G:$G,'Year-Data'!$C$48,'Data-Raw'!$D:$D,'Year-Data'!L3)/$D$48</f>
        <v>0</v>
      </c>
      <c r="M48" s="18">
        <f>SUMIFS('Data-Raw'!$E:$E,'Data-Raw'!$G:$G,'Year-Data'!$C$48,'Data-Raw'!$D:$D,'Year-Data'!M3)/$D$48</f>
        <v>0</v>
      </c>
      <c r="N48" s="18">
        <f>SUMIFS('Data-Raw'!$E:$E,'Data-Raw'!$G:$G,'Year-Data'!$C$48,'Data-Raw'!$D:$D,'Year-Data'!N3)/$D$48</f>
        <v>0</v>
      </c>
      <c r="O48" s="18">
        <f>SUMIFS('Data-Raw'!$E:$E,'Data-Raw'!$G:$G,'Year-Data'!$C$48,'Data-Raw'!$D:$D,'Year-Data'!O3)/$D$48</f>
        <v>0</v>
      </c>
      <c r="P48" s="18">
        <f>SUMIFS('Data-Raw'!$E:$E,'Data-Raw'!$G:$G,'Year-Data'!$C$48,'Data-Raw'!$D:$D,'Year-Data'!P3)/$D$48</f>
        <v>0</v>
      </c>
      <c r="Q48" s="18">
        <f>SUMIFS('Data-Raw'!$E:$E,'Data-Raw'!$G:$G,'Year-Data'!$C$48,'Data-Raw'!$D:$D,'Year-Data'!Q3)/$D$48</f>
        <v>0</v>
      </c>
      <c r="R48" s="18">
        <f>SUMIFS('Data-Raw'!$E:$E,'Data-Raw'!$G:$G,'Year-Data'!$C$48,'Data-Raw'!$D:$D,'Year-Data'!R3)/$D$48</f>
        <v>0</v>
      </c>
      <c r="S48" s="18">
        <f>SUMIFS('Data-Raw'!$E:$E,'Data-Raw'!$G:$G,'Year-Data'!$C$48,'Data-Raw'!$D:$D,'Year-Data'!S3)/$D$48</f>
        <v>0</v>
      </c>
      <c r="T48" s="18">
        <f>SUMIFS('Data-Raw'!$E:$E,'Data-Raw'!$G:$G,'Year-Data'!$C$48,'Data-Raw'!$D:$D,'Year-Data'!T3)/$D$48</f>
        <v>0</v>
      </c>
      <c r="U48" s="18">
        <f>SUMIFS('Data-Raw'!$E:$E,'Data-Raw'!$G:$G,'Year-Data'!$C$48,'Data-Raw'!$D:$D,'Year-Data'!U3)/$D$48</f>
        <v>0</v>
      </c>
      <c r="V48" s="18">
        <f>SUMIFS('Data-Raw'!$E:$E,'Data-Raw'!$G:$G,'Year-Data'!$C$48,'Data-Raw'!$D:$D,'Year-Data'!V3)/$D$48</f>
        <v>0</v>
      </c>
      <c r="W48" s="18">
        <f>SUMIFS('Data-Raw'!$E:$E,'Data-Raw'!$G:$G,'Year-Data'!$C$48,'Data-Raw'!$D:$D,'Year-Data'!W3)/$D$48</f>
        <v>0</v>
      </c>
      <c r="X48" s="36">
        <f t="shared" si="1"/>
        <v>0.1912893623687921</v>
      </c>
      <c r="Y48" s="36">
        <f t="shared" si="0"/>
        <v>0</v>
      </c>
      <c r="Z48" s="36">
        <f t="shared" si="2"/>
        <v>0</v>
      </c>
    </row>
    <row r="49" spans="1:26" x14ac:dyDescent="0.55000000000000004">
      <c r="A49" s="10" t="s">
        <v>114</v>
      </c>
      <c r="B49" s="11">
        <v>990643</v>
      </c>
      <c r="C49" s="10" t="s">
        <v>26</v>
      </c>
      <c r="D49" s="12">
        <f>SUMIFS(SOF[Trans],SOF[Branch2],$C49)</f>
        <v>2226</v>
      </c>
      <c r="E49" s="18">
        <f>SUMIFS('Data-Raw'!$E:$E,'Data-Raw'!$G:$G,'Year-Data'!$C$49,'Data-Raw'!$D:$D,'Year-Data'!E3)/$D$49</f>
        <v>0.46495956873315364</v>
      </c>
      <c r="F49" s="18">
        <f>SUMIFS('Data-Raw'!$E:$E,'Data-Raw'!$G:$G,'Year-Data'!$C$49,'Data-Raw'!$D:$D,'Year-Data'!F3)/$D$49</f>
        <v>0</v>
      </c>
      <c r="G49" s="18">
        <f>SUMIFS('Data-Raw'!$E:$E,'Data-Raw'!$G:$G,'Year-Data'!$C$49,'Data-Raw'!$D:$D,'Year-Data'!G3)/$D$49</f>
        <v>0</v>
      </c>
      <c r="H49" s="18">
        <f>SUMIFS('Data-Raw'!$E:$E,'Data-Raw'!$G:$G,'Year-Data'!$C$49,'Data-Raw'!$D:$D,'Year-Data'!H3)/$D$49</f>
        <v>0</v>
      </c>
      <c r="I49" s="18">
        <f>SUMIFS('Data-Raw'!$E:$E,'Data-Raw'!$G:$G,'Year-Data'!$C$49,'Data-Raw'!$D:$D,'Year-Data'!I3)/$D$49</f>
        <v>0</v>
      </c>
      <c r="J49" s="18">
        <f>SUMIFS('Data-Raw'!$E:$E,'Data-Raw'!$G:$G,'Year-Data'!$C$49,'Data-Raw'!$D:$D,'Year-Data'!J3)/$D$49</f>
        <v>0</v>
      </c>
      <c r="K49" s="18">
        <f>SUMIFS('Data-Raw'!$E:$E,'Data-Raw'!$G:$G,'Year-Data'!$C$49,'Data-Raw'!$D:$D,'Year-Data'!K3)/$D$49</f>
        <v>0</v>
      </c>
      <c r="L49" s="18">
        <f>SUMIFS('Data-Raw'!$E:$E,'Data-Raw'!$G:$G,'Year-Data'!$C$49,'Data-Raw'!$D:$D,'Year-Data'!L3)/$D$49</f>
        <v>0</v>
      </c>
      <c r="M49" s="18">
        <f>SUMIFS('Data-Raw'!$E:$E,'Data-Raw'!$G:$G,'Year-Data'!$C$49,'Data-Raw'!$D:$D,'Year-Data'!M3)/$D$49</f>
        <v>0</v>
      </c>
      <c r="N49" s="18">
        <f>SUMIFS('Data-Raw'!$E:$E,'Data-Raw'!$G:$G,'Year-Data'!$C$49,'Data-Raw'!$D:$D,'Year-Data'!N3)/$D$49</f>
        <v>0</v>
      </c>
      <c r="O49" s="18">
        <f>SUMIFS('Data-Raw'!$E:$E,'Data-Raw'!$G:$G,'Year-Data'!$C$49,'Data-Raw'!$D:$D,'Year-Data'!O3)/$D$49</f>
        <v>0</v>
      </c>
      <c r="P49" s="18">
        <f>SUMIFS('Data-Raw'!$E:$E,'Data-Raw'!$G:$G,'Year-Data'!$C$49,'Data-Raw'!$D:$D,'Year-Data'!P3)/$D$49</f>
        <v>0</v>
      </c>
      <c r="Q49" s="18">
        <f>SUMIFS('Data-Raw'!$E:$E,'Data-Raw'!$G:$G,'Year-Data'!$C$49,'Data-Raw'!$D:$D,'Year-Data'!Q3)/$D$49</f>
        <v>0</v>
      </c>
      <c r="R49" s="18">
        <f>SUMIFS('Data-Raw'!$E:$E,'Data-Raw'!$G:$G,'Year-Data'!$C$49,'Data-Raw'!$D:$D,'Year-Data'!R3)/$D$49</f>
        <v>0</v>
      </c>
      <c r="S49" s="18">
        <f>SUMIFS('Data-Raw'!$E:$E,'Data-Raw'!$G:$G,'Year-Data'!$C$49,'Data-Raw'!$D:$D,'Year-Data'!S3)/$D$49</f>
        <v>0</v>
      </c>
      <c r="T49" s="18">
        <f>SUMIFS('Data-Raw'!$E:$E,'Data-Raw'!$G:$G,'Year-Data'!$C$49,'Data-Raw'!$D:$D,'Year-Data'!T3)/$D$49</f>
        <v>0</v>
      </c>
      <c r="U49" s="18">
        <f>SUMIFS('Data-Raw'!$E:$E,'Data-Raw'!$G:$G,'Year-Data'!$C$49,'Data-Raw'!$D:$D,'Year-Data'!U3)/$D$49</f>
        <v>0</v>
      </c>
      <c r="V49" s="18">
        <f>SUMIFS('Data-Raw'!$E:$E,'Data-Raw'!$G:$G,'Year-Data'!$C$49,'Data-Raw'!$D:$D,'Year-Data'!V3)/$D$49</f>
        <v>0</v>
      </c>
      <c r="W49" s="18">
        <f>SUMIFS('Data-Raw'!$E:$E,'Data-Raw'!$G:$G,'Year-Data'!$C$49,'Data-Raw'!$D:$D,'Year-Data'!W3)/$D$49</f>
        <v>0</v>
      </c>
      <c r="X49" s="36">
        <f t="shared" si="1"/>
        <v>0.46495956873315364</v>
      </c>
      <c r="Y49" s="36">
        <f t="shared" si="0"/>
        <v>0</v>
      </c>
      <c r="Z49" s="36">
        <f t="shared" si="2"/>
        <v>0</v>
      </c>
    </row>
    <row r="50" spans="1:26" x14ac:dyDescent="0.55000000000000004">
      <c r="A50" s="10" t="s">
        <v>114</v>
      </c>
      <c r="B50" s="11">
        <v>990645</v>
      </c>
      <c r="C50" s="10" t="s">
        <v>47</v>
      </c>
      <c r="D50" s="12">
        <f>SUMIFS(SOF[Trans],SOF[Branch2],$C50)</f>
        <v>1741</v>
      </c>
      <c r="E50" s="18">
        <f>SUMIFS('Data-Raw'!$E:$E,'Data-Raw'!$G:$G,'Year-Data'!$C$50,'Data-Raw'!$D:$D,'Year-Data'!E3)/$D$50</f>
        <v>0.45089029293509475</v>
      </c>
      <c r="F50" s="18">
        <f>SUMIFS('Data-Raw'!$E:$E,'Data-Raw'!$G:$G,'Year-Data'!$C$50,'Data-Raw'!$D:$D,'Year-Data'!F3)/$D$50</f>
        <v>0</v>
      </c>
      <c r="G50" s="18">
        <f>SUMIFS('Data-Raw'!$E:$E,'Data-Raw'!$G:$G,'Year-Data'!$C$50,'Data-Raw'!$D:$D,'Year-Data'!G3)/$D$50</f>
        <v>0</v>
      </c>
      <c r="H50" s="18">
        <f>SUMIFS('Data-Raw'!$E:$E,'Data-Raw'!$G:$G,'Year-Data'!$C$50,'Data-Raw'!$D:$D,'Year-Data'!H3)/$D$50</f>
        <v>0</v>
      </c>
      <c r="I50" s="18">
        <f>SUMIFS('Data-Raw'!$E:$E,'Data-Raw'!$G:$G,'Year-Data'!$C$50,'Data-Raw'!$D:$D,'Year-Data'!I3)/$D$50</f>
        <v>0</v>
      </c>
      <c r="J50" s="18">
        <f>SUMIFS('Data-Raw'!$E:$E,'Data-Raw'!$G:$G,'Year-Data'!$C$50,'Data-Raw'!$D:$D,'Year-Data'!J3)/$D$50</f>
        <v>0</v>
      </c>
      <c r="K50" s="18">
        <f>SUMIFS('Data-Raw'!$E:$E,'Data-Raw'!$G:$G,'Year-Data'!$C$50,'Data-Raw'!$D:$D,'Year-Data'!K3)/$D$50</f>
        <v>0</v>
      </c>
      <c r="L50" s="18">
        <f>SUMIFS('Data-Raw'!$E:$E,'Data-Raw'!$G:$G,'Year-Data'!$C$50,'Data-Raw'!$D:$D,'Year-Data'!L3)/$D$50</f>
        <v>0</v>
      </c>
      <c r="M50" s="18">
        <f>SUMIFS('Data-Raw'!$E:$E,'Data-Raw'!$G:$G,'Year-Data'!$C$50,'Data-Raw'!$D:$D,'Year-Data'!M3)/$D$50</f>
        <v>0</v>
      </c>
      <c r="N50" s="18">
        <f>SUMIFS('Data-Raw'!$E:$E,'Data-Raw'!$G:$G,'Year-Data'!$C$50,'Data-Raw'!$D:$D,'Year-Data'!N3)/$D$50</f>
        <v>0</v>
      </c>
      <c r="O50" s="18">
        <f>SUMIFS('Data-Raw'!$E:$E,'Data-Raw'!$G:$G,'Year-Data'!$C$50,'Data-Raw'!$D:$D,'Year-Data'!O3)/$D$50</f>
        <v>0</v>
      </c>
      <c r="P50" s="18">
        <f>SUMIFS('Data-Raw'!$E:$E,'Data-Raw'!$G:$G,'Year-Data'!$C$50,'Data-Raw'!$D:$D,'Year-Data'!P3)/$D$50</f>
        <v>0</v>
      </c>
      <c r="Q50" s="18">
        <f>SUMIFS('Data-Raw'!$E:$E,'Data-Raw'!$G:$G,'Year-Data'!$C$50,'Data-Raw'!$D:$D,'Year-Data'!Q3)/$D$50</f>
        <v>0</v>
      </c>
      <c r="R50" s="18">
        <f>SUMIFS('Data-Raw'!$E:$E,'Data-Raw'!$G:$G,'Year-Data'!$C$50,'Data-Raw'!$D:$D,'Year-Data'!R3)/$D$50</f>
        <v>0</v>
      </c>
      <c r="S50" s="18">
        <f>SUMIFS('Data-Raw'!$E:$E,'Data-Raw'!$G:$G,'Year-Data'!$C$50,'Data-Raw'!$D:$D,'Year-Data'!S3)/$D$50</f>
        <v>0</v>
      </c>
      <c r="T50" s="18">
        <f>SUMIFS('Data-Raw'!$E:$E,'Data-Raw'!$G:$G,'Year-Data'!$C$50,'Data-Raw'!$D:$D,'Year-Data'!T3)/$D$50</f>
        <v>0</v>
      </c>
      <c r="U50" s="18">
        <f>SUMIFS('Data-Raw'!$E:$E,'Data-Raw'!$G:$G,'Year-Data'!$C$50,'Data-Raw'!$D:$D,'Year-Data'!U3)/$D$50</f>
        <v>0</v>
      </c>
      <c r="V50" s="18">
        <f>SUMIFS('Data-Raw'!$E:$E,'Data-Raw'!$G:$G,'Year-Data'!$C$50,'Data-Raw'!$D:$D,'Year-Data'!V3)/$D$50</f>
        <v>0</v>
      </c>
      <c r="W50" s="18">
        <f>SUMIFS('Data-Raw'!$E:$E,'Data-Raw'!$G:$G,'Year-Data'!$C$50,'Data-Raw'!$D:$D,'Year-Data'!W3)/$D$50</f>
        <v>0</v>
      </c>
      <c r="X50" s="36">
        <f t="shared" si="1"/>
        <v>0.45089029293509475</v>
      </c>
      <c r="Y50" s="36">
        <f t="shared" si="0"/>
        <v>0</v>
      </c>
      <c r="Z50" s="36">
        <f t="shared" si="2"/>
        <v>0</v>
      </c>
    </row>
    <row r="51" spans="1:26" ht="15" customHeight="1" x14ac:dyDescent="0.55000000000000004">
      <c r="A51" s="10" t="s">
        <v>114</v>
      </c>
      <c r="B51" s="11">
        <v>990646</v>
      </c>
      <c r="C51" s="10" t="s">
        <v>6</v>
      </c>
      <c r="D51" s="12">
        <f>SUMIFS(SOF[Trans],SOF[Branch2],$C51)</f>
        <v>8228</v>
      </c>
      <c r="E51" s="18">
        <f>SUMIFS('Data-Raw'!$E:$E,'Data-Raw'!$G:$G,'Year-Data'!$C$51,'Data-Raw'!$D:$D,'Year-Data'!E3)/$D$51</f>
        <v>0.14231891103548858</v>
      </c>
      <c r="F51" s="18">
        <f>SUMIFS('Data-Raw'!$E:$E,'Data-Raw'!$G:$G,'Year-Data'!$C$51,'Data-Raw'!$D:$D,'Year-Data'!F3)/$D$51</f>
        <v>0</v>
      </c>
      <c r="G51" s="18">
        <f>SUMIFS('Data-Raw'!$E:$E,'Data-Raw'!$G:$G,'Year-Data'!$C$51,'Data-Raw'!$D:$D,'Year-Data'!G3)/$D$51</f>
        <v>0</v>
      </c>
      <c r="H51" s="18">
        <f>SUMIFS('Data-Raw'!$E:$E,'Data-Raw'!$G:$G,'Year-Data'!$C$51,'Data-Raw'!$D:$D,'Year-Data'!H3)/$D$51</f>
        <v>0</v>
      </c>
      <c r="I51" s="18">
        <f>SUMIFS('Data-Raw'!$E:$E,'Data-Raw'!$G:$G,'Year-Data'!$C$51,'Data-Raw'!$D:$D,'Year-Data'!I3)/$D$51</f>
        <v>0</v>
      </c>
      <c r="J51" s="18">
        <f>SUMIFS('Data-Raw'!$E:$E,'Data-Raw'!$G:$G,'Year-Data'!$C$51,'Data-Raw'!$D:$D,'Year-Data'!J3)/$D$51</f>
        <v>0</v>
      </c>
      <c r="K51" s="18">
        <f>SUMIFS('Data-Raw'!$E:$E,'Data-Raw'!$G:$G,'Year-Data'!$C$51,'Data-Raw'!$D:$D,'Year-Data'!K3)/$D$51</f>
        <v>0</v>
      </c>
      <c r="L51" s="18">
        <f>SUMIFS('Data-Raw'!$E:$E,'Data-Raw'!$G:$G,'Year-Data'!$C$51,'Data-Raw'!$D:$D,'Year-Data'!L3)/$D$51</f>
        <v>0</v>
      </c>
      <c r="M51" s="18">
        <f>SUMIFS('Data-Raw'!$E:$E,'Data-Raw'!$G:$G,'Year-Data'!$C$51,'Data-Raw'!$D:$D,'Year-Data'!M3)/$D$51</f>
        <v>0</v>
      </c>
      <c r="N51" s="18">
        <f>SUMIFS('Data-Raw'!$E:$E,'Data-Raw'!$G:$G,'Year-Data'!$C$51,'Data-Raw'!$D:$D,'Year-Data'!N3)/$D$51</f>
        <v>0</v>
      </c>
      <c r="O51" s="18">
        <f>SUMIFS('Data-Raw'!$E:$E,'Data-Raw'!$G:$G,'Year-Data'!$C$51,'Data-Raw'!$D:$D,'Year-Data'!O3)/$D$51</f>
        <v>0</v>
      </c>
      <c r="P51" s="18">
        <f>SUMIFS('Data-Raw'!$E:$E,'Data-Raw'!$G:$G,'Year-Data'!$C$51,'Data-Raw'!$D:$D,'Year-Data'!P3)/$D$51</f>
        <v>0</v>
      </c>
      <c r="Q51" s="18">
        <f>SUMIFS('Data-Raw'!$E:$E,'Data-Raw'!$G:$G,'Year-Data'!$C$51,'Data-Raw'!$D:$D,'Year-Data'!Q3)/$D$51</f>
        <v>0</v>
      </c>
      <c r="R51" s="18">
        <f>SUMIFS('Data-Raw'!$E:$E,'Data-Raw'!$G:$G,'Year-Data'!$C$51,'Data-Raw'!$D:$D,'Year-Data'!R3)/$D$51</f>
        <v>0</v>
      </c>
      <c r="S51" s="18">
        <f>SUMIFS('Data-Raw'!$E:$E,'Data-Raw'!$G:$G,'Year-Data'!$C$51,'Data-Raw'!$D:$D,'Year-Data'!S3)/$D$51</f>
        <v>0</v>
      </c>
      <c r="T51" s="18">
        <f>SUMIFS('Data-Raw'!$E:$E,'Data-Raw'!$G:$G,'Year-Data'!$C$51,'Data-Raw'!$D:$D,'Year-Data'!T3)/$D$51</f>
        <v>0</v>
      </c>
      <c r="U51" s="18">
        <f>SUMIFS('Data-Raw'!$E:$E,'Data-Raw'!$G:$G,'Year-Data'!$C$51,'Data-Raw'!$D:$D,'Year-Data'!U3)/$D$51</f>
        <v>0</v>
      </c>
      <c r="V51" s="18">
        <f>SUMIFS('Data-Raw'!$E:$E,'Data-Raw'!$G:$G,'Year-Data'!$C$51,'Data-Raw'!$D:$D,'Year-Data'!V3)/$D$51</f>
        <v>0</v>
      </c>
      <c r="W51" s="18">
        <f>SUMIFS('Data-Raw'!$E:$E,'Data-Raw'!$G:$G,'Year-Data'!$C$51,'Data-Raw'!$D:$D,'Year-Data'!W3)/$D$51</f>
        <v>0</v>
      </c>
      <c r="X51" s="36">
        <f t="shared" si="1"/>
        <v>0.14231891103548858</v>
      </c>
      <c r="Y51" s="36">
        <f t="shared" si="0"/>
        <v>0</v>
      </c>
      <c r="Z51" s="36">
        <f t="shared" si="2"/>
        <v>0</v>
      </c>
    </row>
    <row r="52" spans="1:26" x14ac:dyDescent="0.55000000000000004">
      <c r="A52" s="10" t="s">
        <v>114</v>
      </c>
      <c r="B52" s="11">
        <v>990668</v>
      </c>
      <c r="C52" s="10" t="s">
        <v>10</v>
      </c>
      <c r="D52" s="12">
        <f>SUMIFS(SOF[Trans],SOF[Branch2],$C52)</f>
        <v>1077</v>
      </c>
      <c r="E52" s="18">
        <f>SUMIFS('Data-Raw'!$E:$E,'Data-Raw'!$G:$G,'Year-Data'!$C$52,'Data-Raw'!$D:$D,'Year-Data'!E3)/$D$52</f>
        <v>0.78551532033426186</v>
      </c>
      <c r="F52" s="18">
        <f>SUMIFS('Data-Raw'!$E:$E,'Data-Raw'!$G:$G,'Year-Data'!$C$52,'Data-Raw'!$D:$D,'Year-Data'!F3)/$D$52</f>
        <v>0</v>
      </c>
      <c r="G52" s="18">
        <f>SUMIFS('Data-Raw'!$E:$E,'Data-Raw'!$G:$G,'Year-Data'!$C$52,'Data-Raw'!$D:$D,'Year-Data'!G3)/$D$52</f>
        <v>0</v>
      </c>
      <c r="H52" s="18">
        <f>SUMIFS('Data-Raw'!$E:$E,'Data-Raw'!$G:$G,'Year-Data'!$C$52,'Data-Raw'!$D:$D,'Year-Data'!H3)/$D$52</f>
        <v>0</v>
      </c>
      <c r="I52" s="18">
        <f>SUMIFS('Data-Raw'!$E:$E,'Data-Raw'!$G:$G,'Year-Data'!$C$52,'Data-Raw'!$D:$D,'Year-Data'!I3)/$D$52</f>
        <v>0</v>
      </c>
      <c r="J52" s="18">
        <f>SUMIFS('Data-Raw'!$E:$E,'Data-Raw'!$G:$G,'Year-Data'!$C$52,'Data-Raw'!$D:$D,'Year-Data'!J3)/$D$52</f>
        <v>0</v>
      </c>
      <c r="K52" s="18">
        <f>SUMIFS('Data-Raw'!$E:$E,'Data-Raw'!$G:$G,'Year-Data'!$C$52,'Data-Raw'!$D:$D,'Year-Data'!K3)/$D$52</f>
        <v>0</v>
      </c>
      <c r="L52" s="18">
        <f>SUMIFS('Data-Raw'!$E:$E,'Data-Raw'!$G:$G,'Year-Data'!$C$52,'Data-Raw'!$D:$D,'Year-Data'!L3)/$D$52</f>
        <v>0</v>
      </c>
      <c r="M52" s="18">
        <f>SUMIFS('Data-Raw'!$E:$E,'Data-Raw'!$G:$G,'Year-Data'!$C$52,'Data-Raw'!$D:$D,'Year-Data'!M3)/$D$52</f>
        <v>0</v>
      </c>
      <c r="N52" s="18">
        <f>SUMIFS('Data-Raw'!$E:$E,'Data-Raw'!$G:$G,'Year-Data'!$C$52,'Data-Raw'!$D:$D,'Year-Data'!N3)/$D$52</f>
        <v>0</v>
      </c>
      <c r="O52" s="18">
        <f>SUMIFS('Data-Raw'!$E:$E,'Data-Raw'!$G:$G,'Year-Data'!$C$52,'Data-Raw'!$D:$D,'Year-Data'!O3)/$D$52</f>
        <v>0</v>
      </c>
      <c r="P52" s="18">
        <f>SUMIFS('Data-Raw'!$E:$E,'Data-Raw'!$G:$G,'Year-Data'!$C$52,'Data-Raw'!$D:$D,'Year-Data'!P3)/$D$52</f>
        <v>0</v>
      </c>
      <c r="Q52" s="18">
        <f>SUMIFS('Data-Raw'!$E:$E,'Data-Raw'!$G:$G,'Year-Data'!$C$52,'Data-Raw'!$D:$D,'Year-Data'!Q3)/$D$52</f>
        <v>0</v>
      </c>
      <c r="R52" s="18">
        <f>SUMIFS('Data-Raw'!$E:$E,'Data-Raw'!$G:$G,'Year-Data'!$C$52,'Data-Raw'!$D:$D,'Year-Data'!R3)/$D$52</f>
        <v>0</v>
      </c>
      <c r="S52" s="18">
        <f>SUMIFS('Data-Raw'!$E:$E,'Data-Raw'!$G:$G,'Year-Data'!$C$52,'Data-Raw'!$D:$D,'Year-Data'!S3)/$D$52</f>
        <v>0</v>
      </c>
      <c r="T52" s="18">
        <f>SUMIFS('Data-Raw'!$E:$E,'Data-Raw'!$G:$G,'Year-Data'!$C$52,'Data-Raw'!$D:$D,'Year-Data'!T3)/$D$52</f>
        <v>0</v>
      </c>
      <c r="U52" s="18">
        <f>SUMIFS('Data-Raw'!$E:$E,'Data-Raw'!$G:$G,'Year-Data'!$C$52,'Data-Raw'!$D:$D,'Year-Data'!U3)/$D$52</f>
        <v>0</v>
      </c>
      <c r="V52" s="18">
        <f>SUMIFS('Data-Raw'!$E:$E,'Data-Raw'!$G:$G,'Year-Data'!$C$52,'Data-Raw'!$D:$D,'Year-Data'!V3)/$D$52</f>
        <v>0</v>
      </c>
      <c r="W52" s="18">
        <f>SUMIFS('Data-Raw'!$E:$E,'Data-Raw'!$G:$G,'Year-Data'!$C$52,'Data-Raw'!$D:$D,'Year-Data'!W3)/$D$52</f>
        <v>0</v>
      </c>
      <c r="X52" s="36">
        <f t="shared" si="1"/>
        <v>0.78551532033426186</v>
      </c>
      <c r="Y52" s="36">
        <f t="shared" si="0"/>
        <v>0</v>
      </c>
      <c r="Z52" s="36">
        <f t="shared" si="2"/>
        <v>0</v>
      </c>
    </row>
    <row r="53" spans="1:26" x14ac:dyDescent="0.55000000000000004">
      <c r="A53" s="10" t="s">
        <v>114</v>
      </c>
      <c r="B53" s="11">
        <v>990671</v>
      </c>
      <c r="C53" s="10" t="s">
        <v>55</v>
      </c>
      <c r="D53" s="12">
        <f>SUMIFS(SOF[Trans],SOF[Branch2],$C53)</f>
        <v>1694</v>
      </c>
      <c r="E53" s="18">
        <f>SUMIFS('Data-Raw'!$E:$E,'Data-Raw'!$G:$G,'Year-Data'!$C$53,'Data-Raw'!$D:$D,'Year-Data'!E3)/$D$53</f>
        <v>0.17532467532467533</v>
      </c>
      <c r="F53" s="18">
        <f>SUMIFS('Data-Raw'!$E:$E,'Data-Raw'!$G:$G,'Year-Data'!$C$53,'Data-Raw'!$D:$D,'Year-Data'!F3)/$D$53</f>
        <v>0</v>
      </c>
      <c r="G53" s="18">
        <f>SUMIFS('Data-Raw'!$E:$E,'Data-Raw'!$G:$G,'Year-Data'!$C$53,'Data-Raw'!$D:$D,'Year-Data'!G3)/$D$53</f>
        <v>0</v>
      </c>
      <c r="H53" s="18">
        <f>SUMIFS('Data-Raw'!$E:$E,'Data-Raw'!$G:$G,'Year-Data'!$C$53,'Data-Raw'!$D:$D,'Year-Data'!H3)/$D$53</f>
        <v>0</v>
      </c>
      <c r="I53" s="18">
        <f>SUMIFS('Data-Raw'!$E:$E,'Data-Raw'!$G:$G,'Year-Data'!$C$53,'Data-Raw'!$D:$D,'Year-Data'!I3)/$D$53</f>
        <v>0</v>
      </c>
      <c r="J53" s="18">
        <f>SUMIFS('Data-Raw'!$E:$E,'Data-Raw'!$G:$G,'Year-Data'!$C$53,'Data-Raw'!$D:$D,'Year-Data'!J3)/$D$53</f>
        <v>0</v>
      </c>
      <c r="K53" s="18">
        <f>SUMIFS('Data-Raw'!$E:$E,'Data-Raw'!$G:$G,'Year-Data'!$C$53,'Data-Raw'!$D:$D,'Year-Data'!K3)/$D$53</f>
        <v>0</v>
      </c>
      <c r="L53" s="18">
        <f>SUMIFS('Data-Raw'!$E:$E,'Data-Raw'!$G:$G,'Year-Data'!$C$53,'Data-Raw'!$D:$D,'Year-Data'!L3)/$D$53</f>
        <v>0</v>
      </c>
      <c r="M53" s="18">
        <f>SUMIFS('Data-Raw'!$E:$E,'Data-Raw'!$G:$G,'Year-Data'!$C$53,'Data-Raw'!$D:$D,'Year-Data'!M3)/$D$53</f>
        <v>0</v>
      </c>
      <c r="N53" s="18">
        <f>SUMIFS('Data-Raw'!$E:$E,'Data-Raw'!$G:$G,'Year-Data'!$C$53,'Data-Raw'!$D:$D,'Year-Data'!N3)/$D$53</f>
        <v>0</v>
      </c>
      <c r="O53" s="18">
        <f>SUMIFS('Data-Raw'!$E:$E,'Data-Raw'!$G:$G,'Year-Data'!$C$53,'Data-Raw'!$D:$D,'Year-Data'!O3)/$D$53</f>
        <v>0</v>
      </c>
      <c r="P53" s="18">
        <f>SUMIFS('Data-Raw'!$E:$E,'Data-Raw'!$G:$G,'Year-Data'!$C$53,'Data-Raw'!$D:$D,'Year-Data'!P3)/$D$53</f>
        <v>0</v>
      </c>
      <c r="Q53" s="18">
        <f>SUMIFS('Data-Raw'!$E:$E,'Data-Raw'!$G:$G,'Year-Data'!$C$53,'Data-Raw'!$D:$D,'Year-Data'!Q3)/$D$53</f>
        <v>0</v>
      </c>
      <c r="R53" s="18">
        <f>SUMIFS('Data-Raw'!$E:$E,'Data-Raw'!$G:$G,'Year-Data'!$C$53,'Data-Raw'!$D:$D,'Year-Data'!R3)/$D$53</f>
        <v>0</v>
      </c>
      <c r="S53" s="18">
        <f>SUMIFS('Data-Raw'!$E:$E,'Data-Raw'!$G:$G,'Year-Data'!$C$53,'Data-Raw'!$D:$D,'Year-Data'!S3)/$D$53</f>
        <v>0</v>
      </c>
      <c r="T53" s="18">
        <f>SUMIFS('Data-Raw'!$E:$E,'Data-Raw'!$G:$G,'Year-Data'!$C$53,'Data-Raw'!$D:$D,'Year-Data'!T3)/$D$53</f>
        <v>0</v>
      </c>
      <c r="U53" s="18">
        <f>SUMIFS('Data-Raw'!$E:$E,'Data-Raw'!$G:$G,'Year-Data'!$C$53,'Data-Raw'!$D:$D,'Year-Data'!U3)/$D$53</f>
        <v>0</v>
      </c>
      <c r="V53" s="18">
        <f>SUMIFS('Data-Raw'!$E:$E,'Data-Raw'!$G:$G,'Year-Data'!$C$53,'Data-Raw'!$D:$D,'Year-Data'!V3)/$D$53</f>
        <v>0</v>
      </c>
      <c r="W53" s="18">
        <f>SUMIFS('Data-Raw'!$E:$E,'Data-Raw'!$G:$G,'Year-Data'!$C$53,'Data-Raw'!$D:$D,'Year-Data'!W3)/$D$53</f>
        <v>0</v>
      </c>
      <c r="X53" s="36">
        <f t="shared" si="1"/>
        <v>0.17532467532467533</v>
      </c>
      <c r="Y53" s="36">
        <f t="shared" si="0"/>
        <v>0</v>
      </c>
      <c r="Z53" s="36">
        <f t="shared" si="2"/>
        <v>0</v>
      </c>
    </row>
    <row r="54" spans="1:26" x14ac:dyDescent="0.55000000000000004">
      <c r="A54" s="10" t="s">
        <v>114</v>
      </c>
      <c r="B54" s="11">
        <v>990718</v>
      </c>
      <c r="C54" s="10" t="s">
        <v>28</v>
      </c>
      <c r="D54" s="12">
        <f>SUMIFS(SOF[Trans],SOF[Branch2],$C54)</f>
        <v>3553</v>
      </c>
      <c r="E54" s="18">
        <f>SUMIFS('Data-Raw'!$E:$E,'Data-Raw'!$G:$G,'Year-Data'!$C$54,'Data-Raw'!$D:$D,'Year-Data'!E3)/$D$54</f>
        <v>0.30002814522938365</v>
      </c>
      <c r="F54" s="18">
        <f>SUMIFS('Data-Raw'!$E:$E,'Data-Raw'!$G:$G,'Year-Data'!$C$54,'Data-Raw'!$D:$D,'Year-Data'!F3)/$D$54</f>
        <v>0</v>
      </c>
      <c r="G54" s="18">
        <f>SUMIFS('Data-Raw'!$E:$E,'Data-Raw'!$G:$G,'Year-Data'!$C$54,'Data-Raw'!$D:$D,'Year-Data'!G3)/$D$54</f>
        <v>0</v>
      </c>
      <c r="H54" s="18">
        <f>SUMIFS('Data-Raw'!$E:$E,'Data-Raw'!$G:$G,'Year-Data'!$C$54,'Data-Raw'!$D:$D,'Year-Data'!H3)/$D$54</f>
        <v>0</v>
      </c>
      <c r="I54" s="18">
        <f>SUMIFS('Data-Raw'!$E:$E,'Data-Raw'!$G:$G,'Year-Data'!$C$54,'Data-Raw'!$D:$D,'Year-Data'!I3)/$D$54</f>
        <v>0</v>
      </c>
      <c r="J54" s="18">
        <f>SUMIFS('Data-Raw'!$E:$E,'Data-Raw'!$G:$G,'Year-Data'!$C$54,'Data-Raw'!$D:$D,'Year-Data'!J3)/$D$54</f>
        <v>0</v>
      </c>
      <c r="K54" s="18">
        <f>SUMIFS('Data-Raw'!$E:$E,'Data-Raw'!$G:$G,'Year-Data'!$C$54,'Data-Raw'!$D:$D,'Year-Data'!K3)/$D$54</f>
        <v>0</v>
      </c>
      <c r="L54" s="18">
        <f>SUMIFS('Data-Raw'!$E:$E,'Data-Raw'!$G:$G,'Year-Data'!$C$54,'Data-Raw'!$D:$D,'Year-Data'!L3)/$D$54</f>
        <v>0</v>
      </c>
      <c r="M54" s="18">
        <f>SUMIFS('Data-Raw'!$E:$E,'Data-Raw'!$G:$G,'Year-Data'!$C$54,'Data-Raw'!$D:$D,'Year-Data'!M3)/$D$54</f>
        <v>0</v>
      </c>
      <c r="N54" s="18">
        <f>SUMIFS('Data-Raw'!$E:$E,'Data-Raw'!$G:$G,'Year-Data'!$C$54,'Data-Raw'!$D:$D,'Year-Data'!N3)/$D$54</f>
        <v>0</v>
      </c>
      <c r="O54" s="18">
        <f>SUMIFS('Data-Raw'!$E:$E,'Data-Raw'!$G:$G,'Year-Data'!$C$54,'Data-Raw'!$D:$D,'Year-Data'!O3)/$D$54</f>
        <v>0</v>
      </c>
      <c r="P54" s="18">
        <f>SUMIFS('Data-Raw'!$E:$E,'Data-Raw'!$G:$G,'Year-Data'!$C$54,'Data-Raw'!$D:$D,'Year-Data'!P3)/$D$54</f>
        <v>0</v>
      </c>
      <c r="Q54" s="18">
        <f>SUMIFS('Data-Raw'!$E:$E,'Data-Raw'!$G:$G,'Year-Data'!$C$54,'Data-Raw'!$D:$D,'Year-Data'!Q3)/$D$54</f>
        <v>0</v>
      </c>
      <c r="R54" s="18">
        <f>SUMIFS('Data-Raw'!$E:$E,'Data-Raw'!$G:$G,'Year-Data'!$C$54,'Data-Raw'!$D:$D,'Year-Data'!R3)/$D$54</f>
        <v>0</v>
      </c>
      <c r="S54" s="18">
        <f>SUMIFS('Data-Raw'!$E:$E,'Data-Raw'!$G:$G,'Year-Data'!$C$54,'Data-Raw'!$D:$D,'Year-Data'!S3)/$D$54</f>
        <v>0</v>
      </c>
      <c r="T54" s="18">
        <f>SUMIFS('Data-Raw'!$E:$E,'Data-Raw'!$G:$G,'Year-Data'!$C$54,'Data-Raw'!$D:$D,'Year-Data'!T3)/$D$54</f>
        <v>0</v>
      </c>
      <c r="U54" s="18">
        <f>SUMIFS('Data-Raw'!$E:$E,'Data-Raw'!$G:$G,'Year-Data'!$C$54,'Data-Raw'!$D:$D,'Year-Data'!U3)/$D$54</f>
        <v>0</v>
      </c>
      <c r="V54" s="18">
        <f>SUMIFS('Data-Raw'!$E:$E,'Data-Raw'!$G:$G,'Year-Data'!$C$54,'Data-Raw'!$D:$D,'Year-Data'!V3)/$D$54</f>
        <v>0</v>
      </c>
      <c r="W54" s="18">
        <f>SUMIFS('Data-Raw'!$E:$E,'Data-Raw'!$G:$G,'Year-Data'!$C$54,'Data-Raw'!$D:$D,'Year-Data'!W3)/$D$54</f>
        <v>0</v>
      </c>
      <c r="X54" s="36">
        <f t="shared" si="1"/>
        <v>0.30002814522938365</v>
      </c>
      <c r="Y54" s="36">
        <f t="shared" si="0"/>
        <v>0</v>
      </c>
      <c r="Z54" s="36">
        <f t="shared" si="2"/>
        <v>0</v>
      </c>
    </row>
    <row r="55" spans="1:26" x14ac:dyDescent="0.55000000000000004">
      <c r="A55" s="10" t="s">
        <v>114</v>
      </c>
      <c r="B55" s="11">
        <v>990721</v>
      </c>
      <c r="C55" s="10" t="s">
        <v>113</v>
      </c>
      <c r="D55" s="12">
        <f>SUMIFS(SOF[Trans],SOF[Branch2],$C55)</f>
        <v>3871</v>
      </c>
      <c r="E55" s="18">
        <f>SUMIFS('Data-Raw'!$E:$E,'Data-Raw'!$G:$G,'Year-Data'!$C$55,'Data-Raw'!$D:$D,'Year-Data'!E3)/$D$55</f>
        <v>0.23404804959958667</v>
      </c>
      <c r="F55" s="18">
        <f>SUMIFS('Data-Raw'!$E:$E,'Data-Raw'!$G:$G,'Year-Data'!$C$55,'Data-Raw'!$D:$D,'Year-Data'!F3)/$D$55</f>
        <v>0</v>
      </c>
      <c r="G55" s="18">
        <f>SUMIFS('Data-Raw'!$E:$E,'Data-Raw'!$G:$G,'Year-Data'!$C$55,'Data-Raw'!$D:$D,'Year-Data'!G3)/$D$55</f>
        <v>0</v>
      </c>
      <c r="H55" s="18">
        <f>SUMIFS('Data-Raw'!$E:$E,'Data-Raw'!$G:$G,'Year-Data'!$C$55,'Data-Raw'!$D:$D,'Year-Data'!H3)/$D$55</f>
        <v>0</v>
      </c>
      <c r="I55" s="18">
        <f>SUMIFS('Data-Raw'!$E:$E,'Data-Raw'!$G:$G,'Year-Data'!$C$55,'Data-Raw'!$D:$D,'Year-Data'!I3)/$D$55</f>
        <v>0</v>
      </c>
      <c r="J55" s="18">
        <f>SUMIFS('Data-Raw'!$E:$E,'Data-Raw'!$G:$G,'Year-Data'!$C$55,'Data-Raw'!$D:$D,'Year-Data'!J3)/$D$55</f>
        <v>0</v>
      </c>
      <c r="K55" s="18">
        <f>SUMIFS('Data-Raw'!$E:$E,'Data-Raw'!$G:$G,'Year-Data'!$C$55,'Data-Raw'!$D:$D,'Year-Data'!K3)/$D$55</f>
        <v>0</v>
      </c>
      <c r="L55" s="18">
        <f>SUMIFS('Data-Raw'!$E:$E,'Data-Raw'!$G:$G,'Year-Data'!$C$55,'Data-Raw'!$D:$D,'Year-Data'!L3)/$D$55</f>
        <v>0</v>
      </c>
      <c r="M55" s="18">
        <f>SUMIFS('Data-Raw'!$E:$E,'Data-Raw'!$G:$G,'Year-Data'!$C$55,'Data-Raw'!$D:$D,'Year-Data'!M3)/$D$55</f>
        <v>0</v>
      </c>
      <c r="N55" s="18">
        <f>SUMIFS('Data-Raw'!$E:$E,'Data-Raw'!$G:$G,'Year-Data'!$C$55,'Data-Raw'!$D:$D,'Year-Data'!N3)/$D$55</f>
        <v>0</v>
      </c>
      <c r="O55" s="18">
        <f>SUMIFS('Data-Raw'!$E:$E,'Data-Raw'!$G:$G,'Year-Data'!$C$55,'Data-Raw'!$D:$D,'Year-Data'!O3)/$D$55</f>
        <v>0</v>
      </c>
      <c r="P55" s="18">
        <f>SUMIFS('Data-Raw'!$E:$E,'Data-Raw'!$G:$G,'Year-Data'!$C$55,'Data-Raw'!$D:$D,'Year-Data'!P3)/$D$55</f>
        <v>0</v>
      </c>
      <c r="Q55" s="18">
        <f>SUMIFS('Data-Raw'!$E:$E,'Data-Raw'!$G:$G,'Year-Data'!$C$55,'Data-Raw'!$D:$D,'Year-Data'!Q3)/$D$55</f>
        <v>0</v>
      </c>
      <c r="R55" s="18">
        <f>SUMIFS('Data-Raw'!$E:$E,'Data-Raw'!$G:$G,'Year-Data'!$C$55,'Data-Raw'!$D:$D,'Year-Data'!R3)/$D$55</f>
        <v>0</v>
      </c>
      <c r="S55" s="18">
        <f>SUMIFS('Data-Raw'!$E:$E,'Data-Raw'!$G:$G,'Year-Data'!$C$55,'Data-Raw'!$D:$D,'Year-Data'!S3)/$D$55</f>
        <v>0</v>
      </c>
      <c r="T55" s="18">
        <f>SUMIFS('Data-Raw'!$E:$E,'Data-Raw'!$G:$G,'Year-Data'!$C$55,'Data-Raw'!$D:$D,'Year-Data'!T3)/$D$55</f>
        <v>0</v>
      </c>
      <c r="U55" s="18">
        <f>SUMIFS('Data-Raw'!$E:$E,'Data-Raw'!$G:$G,'Year-Data'!$C$55,'Data-Raw'!$D:$D,'Year-Data'!U3)/$D$55</f>
        <v>0</v>
      </c>
      <c r="V55" s="18">
        <f>SUMIFS('Data-Raw'!$E:$E,'Data-Raw'!$G:$G,'Year-Data'!$C$55,'Data-Raw'!$D:$D,'Year-Data'!V3)/$D$55</f>
        <v>0</v>
      </c>
      <c r="W55" s="18">
        <f>SUMIFS('Data-Raw'!$E:$E,'Data-Raw'!$G:$G,'Year-Data'!$C$55,'Data-Raw'!$D:$D,'Year-Data'!W3)/$D$55</f>
        <v>0</v>
      </c>
      <c r="X55" s="36">
        <f t="shared" si="1"/>
        <v>0.23404804959958667</v>
      </c>
      <c r="Y55" s="36">
        <f t="shared" si="0"/>
        <v>0</v>
      </c>
      <c r="Z55" s="36">
        <f t="shared" si="2"/>
        <v>0</v>
      </c>
    </row>
    <row r="56" spans="1:26" x14ac:dyDescent="0.55000000000000004">
      <c r="A56" s="10" t="s">
        <v>114</v>
      </c>
      <c r="B56" s="11">
        <v>990722</v>
      </c>
      <c r="C56" s="10" t="s">
        <v>14</v>
      </c>
      <c r="D56" s="12">
        <f>SUMIFS(SOF[Trans],SOF[Branch2],$C56)</f>
        <v>3467</v>
      </c>
      <c r="E56" s="18">
        <f>SUMIFS('Data-Raw'!$E:$E,'Data-Raw'!$G:$G,'Year-Data'!$C$56,'Data-Raw'!$D:$D,'Year-Data'!E3)/$D$56</f>
        <v>0.16094606287856936</v>
      </c>
      <c r="F56" s="18">
        <f>SUMIFS('Data-Raw'!$E:$E,'Data-Raw'!$G:$G,'Year-Data'!$C$56,'Data-Raw'!$D:$D,'Year-Data'!F3)/$D$56</f>
        <v>0</v>
      </c>
      <c r="G56" s="18">
        <f>SUMIFS('Data-Raw'!$E:$E,'Data-Raw'!$G:$G,'Year-Data'!$C$56,'Data-Raw'!$D:$D,'Year-Data'!G3)/$D$56</f>
        <v>0</v>
      </c>
      <c r="H56" s="18">
        <f>SUMIFS('Data-Raw'!$E:$E,'Data-Raw'!$G:$G,'Year-Data'!$C$56,'Data-Raw'!$D:$D,'Year-Data'!H3)/$D$56</f>
        <v>0</v>
      </c>
      <c r="I56" s="18">
        <f>SUMIFS('Data-Raw'!$E:$E,'Data-Raw'!$G:$G,'Year-Data'!$C$56,'Data-Raw'!$D:$D,'Year-Data'!I3)/$D$56</f>
        <v>0</v>
      </c>
      <c r="J56" s="18">
        <f>SUMIFS('Data-Raw'!$E:$E,'Data-Raw'!$G:$G,'Year-Data'!$C$56,'Data-Raw'!$D:$D,'Year-Data'!J3)/$D$56</f>
        <v>0</v>
      </c>
      <c r="K56" s="18">
        <f>SUMIFS('Data-Raw'!$E:$E,'Data-Raw'!$G:$G,'Year-Data'!$C$56,'Data-Raw'!$D:$D,'Year-Data'!K3)/$D$56</f>
        <v>0</v>
      </c>
      <c r="L56" s="18">
        <f>SUMIFS('Data-Raw'!$E:$E,'Data-Raw'!$G:$G,'Year-Data'!$C$56,'Data-Raw'!$D:$D,'Year-Data'!L3)/$D$56</f>
        <v>0</v>
      </c>
      <c r="M56" s="18">
        <f>SUMIFS('Data-Raw'!$E:$E,'Data-Raw'!$G:$G,'Year-Data'!$C$56,'Data-Raw'!$D:$D,'Year-Data'!M3)/$D$56</f>
        <v>0</v>
      </c>
      <c r="N56" s="18">
        <f>SUMIFS('Data-Raw'!$E:$E,'Data-Raw'!$G:$G,'Year-Data'!$C$56,'Data-Raw'!$D:$D,'Year-Data'!N3)/$D$56</f>
        <v>0</v>
      </c>
      <c r="O56" s="18">
        <f>SUMIFS('Data-Raw'!$E:$E,'Data-Raw'!$G:$G,'Year-Data'!$C$56,'Data-Raw'!$D:$D,'Year-Data'!O3)/$D$56</f>
        <v>0</v>
      </c>
      <c r="P56" s="18">
        <f>SUMIFS('Data-Raw'!$E:$E,'Data-Raw'!$G:$G,'Year-Data'!$C$56,'Data-Raw'!$D:$D,'Year-Data'!P3)/$D$56</f>
        <v>0</v>
      </c>
      <c r="Q56" s="18">
        <f>SUMIFS('Data-Raw'!$E:$E,'Data-Raw'!$G:$G,'Year-Data'!$C$56,'Data-Raw'!$D:$D,'Year-Data'!Q3)/$D$56</f>
        <v>0</v>
      </c>
      <c r="R56" s="18">
        <f>SUMIFS('Data-Raw'!$E:$E,'Data-Raw'!$G:$G,'Year-Data'!$C$56,'Data-Raw'!$D:$D,'Year-Data'!R3)/$D$56</f>
        <v>0</v>
      </c>
      <c r="S56" s="18">
        <f>SUMIFS('Data-Raw'!$E:$E,'Data-Raw'!$G:$G,'Year-Data'!$C$56,'Data-Raw'!$D:$D,'Year-Data'!S3)/$D$56</f>
        <v>0</v>
      </c>
      <c r="T56" s="18">
        <f>SUMIFS('Data-Raw'!$E:$E,'Data-Raw'!$G:$G,'Year-Data'!$C$56,'Data-Raw'!$D:$D,'Year-Data'!T3)/$D$56</f>
        <v>0</v>
      </c>
      <c r="U56" s="18">
        <f>SUMIFS('Data-Raw'!$E:$E,'Data-Raw'!$G:$G,'Year-Data'!$C$56,'Data-Raw'!$D:$D,'Year-Data'!U3)/$D$56</f>
        <v>0</v>
      </c>
      <c r="V56" s="18">
        <f>SUMIFS('Data-Raw'!$E:$E,'Data-Raw'!$G:$G,'Year-Data'!$C$56,'Data-Raw'!$D:$D,'Year-Data'!V3)/$D$56</f>
        <v>0</v>
      </c>
      <c r="W56" s="18">
        <f>SUMIFS('Data-Raw'!$E:$E,'Data-Raw'!$G:$G,'Year-Data'!$C$56,'Data-Raw'!$D:$D,'Year-Data'!W3)/$D$56</f>
        <v>0</v>
      </c>
      <c r="X56" s="36">
        <f t="shared" si="1"/>
        <v>0.16094606287856936</v>
      </c>
      <c r="Y56" s="36">
        <f t="shared" si="0"/>
        <v>0</v>
      </c>
      <c r="Z56" s="36">
        <f t="shared" si="2"/>
        <v>0</v>
      </c>
    </row>
    <row r="57" spans="1:26" x14ac:dyDescent="0.55000000000000004">
      <c r="A57" s="10" t="s">
        <v>114</v>
      </c>
      <c r="B57" s="11">
        <v>990724</v>
      </c>
      <c r="C57" s="10" t="s">
        <v>115</v>
      </c>
      <c r="D57" s="12">
        <f>SUMIFS(SOF[Trans],SOF[Branch2],$C57)</f>
        <v>7521</v>
      </c>
      <c r="E57" s="18">
        <f>SUMIFS('Data-Raw'!$E:$E,'Data-Raw'!$G:$G,'Year-Data'!$C$57,'Data-Raw'!$D:$D,'Year-Data'!E3)/$D$57</f>
        <v>8.9083898417763596E-2</v>
      </c>
      <c r="F57" s="18">
        <f>SUMIFS('Data-Raw'!$E:$E,'Data-Raw'!$G:$G,'Year-Data'!$C$57,'Data-Raw'!$D:$D,'Year-Data'!F3)/$D$57</f>
        <v>0</v>
      </c>
      <c r="G57" s="18">
        <f>SUMIFS('Data-Raw'!$E:$E,'Data-Raw'!$G:$G,'Year-Data'!$C$57,'Data-Raw'!$D:$D,'Year-Data'!G3)/$D$57</f>
        <v>0</v>
      </c>
      <c r="H57" s="18">
        <f>SUMIFS('Data-Raw'!$E:$E,'Data-Raw'!$G:$G,'Year-Data'!$C$57,'Data-Raw'!$D:$D,'Year-Data'!H3)/$D$57</f>
        <v>0</v>
      </c>
      <c r="I57" s="18">
        <f>SUMIFS('Data-Raw'!$E:$E,'Data-Raw'!$G:$G,'Year-Data'!$C$57,'Data-Raw'!$D:$D,'Year-Data'!I3)/$D$57</f>
        <v>0</v>
      </c>
      <c r="J57" s="18">
        <f>SUMIFS('Data-Raw'!$E:$E,'Data-Raw'!$G:$G,'Year-Data'!$C$57,'Data-Raw'!$D:$D,'Year-Data'!J3)/$D$57</f>
        <v>0</v>
      </c>
      <c r="K57" s="18">
        <f>SUMIFS('Data-Raw'!$E:$E,'Data-Raw'!$G:$G,'Year-Data'!$C$57,'Data-Raw'!$D:$D,'Year-Data'!K3)/$D$57</f>
        <v>0</v>
      </c>
      <c r="L57" s="18">
        <f>SUMIFS('Data-Raw'!$E:$E,'Data-Raw'!$G:$G,'Year-Data'!$C$57,'Data-Raw'!$D:$D,'Year-Data'!L3)/$D$57</f>
        <v>0</v>
      </c>
      <c r="M57" s="18">
        <f>SUMIFS('Data-Raw'!$E:$E,'Data-Raw'!$G:$G,'Year-Data'!$C$57,'Data-Raw'!$D:$D,'Year-Data'!M3)/$D$57</f>
        <v>0</v>
      </c>
      <c r="N57" s="18">
        <f>SUMIFS('Data-Raw'!$E:$E,'Data-Raw'!$G:$G,'Year-Data'!$C$57,'Data-Raw'!$D:$D,'Year-Data'!N3)/$D$57</f>
        <v>0</v>
      </c>
      <c r="O57" s="18">
        <f>SUMIFS('Data-Raw'!$E:$E,'Data-Raw'!$G:$G,'Year-Data'!$C$57,'Data-Raw'!$D:$D,'Year-Data'!O3)/$D$57</f>
        <v>0</v>
      </c>
      <c r="P57" s="18">
        <f>SUMIFS('Data-Raw'!$E:$E,'Data-Raw'!$G:$G,'Year-Data'!$C$57,'Data-Raw'!$D:$D,'Year-Data'!P3)/$D$57</f>
        <v>0</v>
      </c>
      <c r="Q57" s="18">
        <f>SUMIFS('Data-Raw'!$E:$E,'Data-Raw'!$G:$G,'Year-Data'!$C$57,'Data-Raw'!$D:$D,'Year-Data'!Q3)/$D$57</f>
        <v>0</v>
      </c>
      <c r="R57" s="18">
        <f>SUMIFS('Data-Raw'!$E:$E,'Data-Raw'!$G:$G,'Year-Data'!$C$57,'Data-Raw'!$D:$D,'Year-Data'!R3)/$D$57</f>
        <v>0</v>
      </c>
      <c r="S57" s="18">
        <f>SUMIFS('Data-Raw'!$E:$E,'Data-Raw'!$G:$G,'Year-Data'!$C$57,'Data-Raw'!$D:$D,'Year-Data'!S3)/$D$57</f>
        <v>0</v>
      </c>
      <c r="T57" s="18">
        <f>SUMIFS('Data-Raw'!$E:$E,'Data-Raw'!$G:$G,'Year-Data'!$C$57,'Data-Raw'!$D:$D,'Year-Data'!T3)/$D$57</f>
        <v>0</v>
      </c>
      <c r="U57" s="18">
        <f>SUMIFS('Data-Raw'!$E:$E,'Data-Raw'!$G:$G,'Year-Data'!$C$57,'Data-Raw'!$D:$D,'Year-Data'!U3)/$D$57</f>
        <v>0</v>
      </c>
      <c r="V57" s="18">
        <f>SUMIFS('Data-Raw'!$E:$E,'Data-Raw'!$G:$G,'Year-Data'!$C$57,'Data-Raw'!$D:$D,'Year-Data'!V3)/$D$57</f>
        <v>0</v>
      </c>
      <c r="W57" s="18">
        <f>SUMIFS('Data-Raw'!$E:$E,'Data-Raw'!$G:$G,'Year-Data'!$C$57,'Data-Raw'!$D:$D,'Year-Data'!W3)/$D$57</f>
        <v>0</v>
      </c>
      <c r="X57" s="36">
        <f t="shared" si="1"/>
        <v>8.9083898417763596E-2</v>
      </c>
      <c r="Y57" s="36">
        <f t="shared" si="0"/>
        <v>0</v>
      </c>
      <c r="Z57" s="36">
        <f t="shared" si="2"/>
        <v>0</v>
      </c>
    </row>
    <row r="58" spans="1:26" x14ac:dyDescent="0.55000000000000004">
      <c r="A58" s="10" t="s">
        <v>114</v>
      </c>
      <c r="B58" s="11">
        <v>990725</v>
      </c>
      <c r="C58" s="10" t="s">
        <v>117</v>
      </c>
      <c r="D58" s="12">
        <f>SUMIFS(SOF[Trans],SOF[Branch2],$C58)</f>
        <v>1117</v>
      </c>
      <c r="E58" s="18">
        <f>SUMIFS('Data-Raw'!$E:$E,'Data-Raw'!$G:$G,'Year-Data'!$C$58,'Data-Raw'!$D:$D,'Year-Data'!E3)/$D$58</f>
        <v>0.88719785138764551</v>
      </c>
      <c r="F58" s="18">
        <f>SUMIFS('Data-Raw'!$E:$E,'Data-Raw'!$G:$G,'Year-Data'!$C$58,'Data-Raw'!$D:$D,'Year-Data'!F3)/$D$58</f>
        <v>0</v>
      </c>
      <c r="G58" s="18">
        <f>SUMIFS('Data-Raw'!$E:$E,'Data-Raw'!$G:$G,'Year-Data'!$C$58,'Data-Raw'!$D:$D,'Year-Data'!G3)/$D$58</f>
        <v>0</v>
      </c>
      <c r="H58" s="18">
        <f>SUMIFS('Data-Raw'!$E:$E,'Data-Raw'!$G:$G,'Year-Data'!$C$58,'Data-Raw'!$D:$D,'Year-Data'!H3)/$D$58</f>
        <v>0</v>
      </c>
      <c r="I58" s="18">
        <f>SUMIFS('Data-Raw'!$E:$E,'Data-Raw'!$G:$G,'Year-Data'!$C$58,'Data-Raw'!$D:$D,'Year-Data'!I3)/$D$58</f>
        <v>0</v>
      </c>
      <c r="J58" s="18">
        <f>SUMIFS('Data-Raw'!$E:$E,'Data-Raw'!$G:$G,'Year-Data'!$C$58,'Data-Raw'!$D:$D,'Year-Data'!J3)/$D$58</f>
        <v>0</v>
      </c>
      <c r="K58" s="18">
        <f>SUMIFS('Data-Raw'!$E:$E,'Data-Raw'!$G:$G,'Year-Data'!$C$58,'Data-Raw'!$D:$D,'Year-Data'!K3)/$D$58</f>
        <v>0</v>
      </c>
      <c r="L58" s="18">
        <f>SUMIFS('Data-Raw'!$E:$E,'Data-Raw'!$G:$G,'Year-Data'!$C$58,'Data-Raw'!$D:$D,'Year-Data'!L3)/$D$58</f>
        <v>0</v>
      </c>
      <c r="M58" s="18">
        <f>SUMIFS('Data-Raw'!$E:$E,'Data-Raw'!$G:$G,'Year-Data'!$C$58,'Data-Raw'!$D:$D,'Year-Data'!M3)/$D$58</f>
        <v>0</v>
      </c>
      <c r="N58" s="18">
        <f>SUMIFS('Data-Raw'!$E:$E,'Data-Raw'!$G:$G,'Year-Data'!$C$58,'Data-Raw'!$D:$D,'Year-Data'!N3)/$D$58</f>
        <v>0</v>
      </c>
      <c r="O58" s="18">
        <f>SUMIFS('Data-Raw'!$E:$E,'Data-Raw'!$G:$G,'Year-Data'!$C$58,'Data-Raw'!$D:$D,'Year-Data'!O3)/$D$58</f>
        <v>0</v>
      </c>
      <c r="P58" s="18">
        <f>SUMIFS('Data-Raw'!$E:$E,'Data-Raw'!$G:$G,'Year-Data'!$C$58,'Data-Raw'!$D:$D,'Year-Data'!P3)/$D$58</f>
        <v>0</v>
      </c>
      <c r="Q58" s="18">
        <f>SUMIFS('Data-Raw'!$E:$E,'Data-Raw'!$G:$G,'Year-Data'!$C$58,'Data-Raw'!$D:$D,'Year-Data'!Q3)/$D$58</f>
        <v>0</v>
      </c>
      <c r="R58" s="18">
        <f>SUMIFS('Data-Raw'!$E:$E,'Data-Raw'!$G:$G,'Year-Data'!$C$58,'Data-Raw'!$D:$D,'Year-Data'!R3)/$D$58</f>
        <v>0</v>
      </c>
      <c r="S58" s="18">
        <f>SUMIFS('Data-Raw'!$E:$E,'Data-Raw'!$G:$G,'Year-Data'!$C$58,'Data-Raw'!$D:$D,'Year-Data'!S3)/$D$58</f>
        <v>0</v>
      </c>
      <c r="T58" s="18">
        <f>SUMIFS('Data-Raw'!$E:$E,'Data-Raw'!$G:$G,'Year-Data'!$C$58,'Data-Raw'!$D:$D,'Year-Data'!T3)/$D$58</f>
        <v>0</v>
      </c>
      <c r="U58" s="18">
        <f>SUMIFS('Data-Raw'!$E:$E,'Data-Raw'!$G:$G,'Year-Data'!$C$58,'Data-Raw'!$D:$D,'Year-Data'!U3)/$D$58</f>
        <v>0</v>
      </c>
      <c r="V58" s="18">
        <f>SUMIFS('Data-Raw'!$E:$E,'Data-Raw'!$G:$G,'Year-Data'!$C$58,'Data-Raw'!$D:$D,'Year-Data'!V3)/$D$58</f>
        <v>0</v>
      </c>
      <c r="W58" s="18">
        <f>SUMIFS('Data-Raw'!$E:$E,'Data-Raw'!$G:$G,'Year-Data'!$C$58,'Data-Raw'!$D:$D,'Year-Data'!W3)/$D$58</f>
        <v>0</v>
      </c>
      <c r="X58" s="36">
        <f t="shared" si="1"/>
        <v>0.88719785138764551</v>
      </c>
      <c r="Y58" s="36">
        <f t="shared" si="0"/>
        <v>0</v>
      </c>
      <c r="Z58" s="36">
        <f t="shared" si="2"/>
        <v>0</v>
      </c>
    </row>
    <row r="59" spans="1:26" x14ac:dyDescent="0.55000000000000004">
      <c r="A59" s="10" t="s">
        <v>114</v>
      </c>
      <c r="B59" s="11">
        <v>990726</v>
      </c>
      <c r="C59" s="10" t="s">
        <v>63</v>
      </c>
      <c r="D59" s="12">
        <f>SUMIFS(SOF[Trans],SOF[Branch2],$C59)</f>
        <v>2194</v>
      </c>
      <c r="E59" s="18">
        <f>SUMIFS('Data-Raw'!$E:$E,'Data-Raw'!$G:$G,'Year-Data'!$C$59,'Data-Raw'!$D:$D,'Year-Data'!E3)/$D$59</f>
        <v>0.46216955332725618</v>
      </c>
      <c r="F59" s="18">
        <f>SUMIFS('Data-Raw'!$E:$E,'Data-Raw'!$G:$G,'Year-Data'!$C$59,'Data-Raw'!$D:$D,'Year-Data'!F3)/$D$59</f>
        <v>0</v>
      </c>
      <c r="G59" s="18">
        <f>SUMIFS('Data-Raw'!$E:$E,'Data-Raw'!$G:$G,'Year-Data'!$C$59,'Data-Raw'!$D:$D,'Year-Data'!G3)/$D$59</f>
        <v>0</v>
      </c>
      <c r="H59" s="18">
        <f>SUMIFS('Data-Raw'!$E:$E,'Data-Raw'!$G:$G,'Year-Data'!$C$59,'Data-Raw'!$D:$D,'Year-Data'!H3)/$D$59</f>
        <v>0</v>
      </c>
      <c r="I59" s="18">
        <f>SUMIFS('Data-Raw'!$E:$E,'Data-Raw'!$G:$G,'Year-Data'!$C$59,'Data-Raw'!$D:$D,'Year-Data'!I3)/$D$59</f>
        <v>0</v>
      </c>
      <c r="J59" s="18">
        <f>SUMIFS('Data-Raw'!$E:$E,'Data-Raw'!$G:$G,'Year-Data'!$C$59,'Data-Raw'!$D:$D,'Year-Data'!J3)/$D$59</f>
        <v>0</v>
      </c>
      <c r="K59" s="18">
        <f>SUMIFS('Data-Raw'!$E:$E,'Data-Raw'!$G:$G,'Year-Data'!$C$59,'Data-Raw'!$D:$D,'Year-Data'!K3)/$D$59</f>
        <v>0</v>
      </c>
      <c r="L59" s="18">
        <f>SUMIFS('Data-Raw'!$E:$E,'Data-Raw'!$G:$G,'Year-Data'!$C$59,'Data-Raw'!$D:$D,'Year-Data'!L3)/$D$59</f>
        <v>0</v>
      </c>
      <c r="M59" s="18">
        <f>SUMIFS('Data-Raw'!$E:$E,'Data-Raw'!$G:$G,'Year-Data'!$C$59,'Data-Raw'!$D:$D,'Year-Data'!M3)/$D$59</f>
        <v>0</v>
      </c>
      <c r="N59" s="18">
        <f>SUMIFS('Data-Raw'!$E:$E,'Data-Raw'!$G:$G,'Year-Data'!$C$59,'Data-Raw'!$D:$D,'Year-Data'!N3)/$D$59</f>
        <v>0</v>
      </c>
      <c r="O59" s="18">
        <f>SUMIFS('Data-Raw'!$E:$E,'Data-Raw'!$G:$G,'Year-Data'!$C$59,'Data-Raw'!$D:$D,'Year-Data'!O3)/$D$59</f>
        <v>0</v>
      </c>
      <c r="P59" s="18">
        <f>SUMIFS('Data-Raw'!$E:$E,'Data-Raw'!$G:$G,'Year-Data'!$C$59,'Data-Raw'!$D:$D,'Year-Data'!P3)/$D$59</f>
        <v>0</v>
      </c>
      <c r="Q59" s="18">
        <f>SUMIFS('Data-Raw'!$E:$E,'Data-Raw'!$G:$G,'Year-Data'!$C$59,'Data-Raw'!$D:$D,'Year-Data'!Q3)/$D$59</f>
        <v>0</v>
      </c>
      <c r="R59" s="18">
        <f>SUMIFS('Data-Raw'!$E:$E,'Data-Raw'!$G:$G,'Year-Data'!$C$59,'Data-Raw'!$D:$D,'Year-Data'!R3)/$D$59</f>
        <v>0</v>
      </c>
      <c r="S59" s="18">
        <f>SUMIFS('Data-Raw'!$E:$E,'Data-Raw'!$G:$G,'Year-Data'!$C$59,'Data-Raw'!$D:$D,'Year-Data'!S3)/$D$59</f>
        <v>0</v>
      </c>
      <c r="T59" s="18">
        <f>SUMIFS('Data-Raw'!$E:$E,'Data-Raw'!$G:$G,'Year-Data'!$C$59,'Data-Raw'!$D:$D,'Year-Data'!T3)/$D$59</f>
        <v>0</v>
      </c>
      <c r="U59" s="18">
        <f>SUMIFS('Data-Raw'!$E:$E,'Data-Raw'!$G:$G,'Year-Data'!$C$59,'Data-Raw'!$D:$D,'Year-Data'!U3)/$D$59</f>
        <v>0</v>
      </c>
      <c r="V59" s="18">
        <f>SUMIFS('Data-Raw'!$E:$E,'Data-Raw'!$G:$G,'Year-Data'!$C$59,'Data-Raw'!$D:$D,'Year-Data'!V3)/$D$59</f>
        <v>0</v>
      </c>
      <c r="W59" s="18">
        <f>SUMIFS('Data-Raw'!$E:$E,'Data-Raw'!$G:$G,'Year-Data'!$C$59,'Data-Raw'!$D:$D,'Year-Data'!W3)/$D$59</f>
        <v>0</v>
      </c>
      <c r="X59" s="36">
        <f t="shared" si="1"/>
        <v>0.46216955332725618</v>
      </c>
      <c r="Y59" s="36">
        <f t="shared" si="0"/>
        <v>0</v>
      </c>
      <c r="Z59" s="36">
        <f t="shared" si="2"/>
        <v>0</v>
      </c>
    </row>
    <row r="60" spans="1:26" x14ac:dyDescent="0.55000000000000004">
      <c r="A60" s="10" t="s">
        <v>114</v>
      </c>
      <c r="B60" s="11">
        <v>990727</v>
      </c>
      <c r="C60" s="10" t="s">
        <v>44</v>
      </c>
      <c r="D60" s="12">
        <f>SUMIFS(SOF[Trans],SOF[Branch2],$C60)</f>
        <v>3818</v>
      </c>
      <c r="E60" s="18">
        <f>SUMIFS('Data-Raw'!$E:$E,'Data-Raw'!$G:$G,'Year-Data'!$C$60,'Data-Raw'!$D:$D,'Year-Data'!E3)/$D$60</f>
        <v>0.14457831325301204</v>
      </c>
      <c r="F60" s="18">
        <f>SUMIFS('Data-Raw'!$E:$E,'Data-Raw'!$G:$G,'Year-Data'!$C$60,'Data-Raw'!$D:$D,'Year-Data'!F3)/$D$60</f>
        <v>0</v>
      </c>
      <c r="G60" s="18">
        <f>SUMIFS('Data-Raw'!$E:$E,'Data-Raw'!$G:$G,'Year-Data'!$C$60,'Data-Raw'!$D:$D,'Year-Data'!G3)/$D$60</f>
        <v>0</v>
      </c>
      <c r="H60" s="18">
        <f>SUMIFS('Data-Raw'!$E:$E,'Data-Raw'!$G:$G,'Year-Data'!$C$60,'Data-Raw'!$D:$D,'Year-Data'!H3)/$D$60</f>
        <v>0</v>
      </c>
      <c r="I60" s="18">
        <f>SUMIFS('Data-Raw'!$E:$E,'Data-Raw'!$G:$G,'Year-Data'!$C$60,'Data-Raw'!$D:$D,'Year-Data'!I3)/$D$60</f>
        <v>0</v>
      </c>
      <c r="J60" s="18">
        <f>SUMIFS('Data-Raw'!$E:$E,'Data-Raw'!$G:$G,'Year-Data'!$C$60,'Data-Raw'!$D:$D,'Year-Data'!J3)/$D$60</f>
        <v>0</v>
      </c>
      <c r="K60" s="18">
        <f>SUMIFS('Data-Raw'!$E:$E,'Data-Raw'!$G:$G,'Year-Data'!$C$60,'Data-Raw'!$D:$D,'Year-Data'!K3)/$D$60</f>
        <v>0</v>
      </c>
      <c r="L60" s="18">
        <f>SUMIFS('Data-Raw'!$E:$E,'Data-Raw'!$G:$G,'Year-Data'!$C$60,'Data-Raw'!$D:$D,'Year-Data'!L3)/$D$60</f>
        <v>0</v>
      </c>
      <c r="M60" s="18">
        <f>SUMIFS('Data-Raw'!$E:$E,'Data-Raw'!$G:$G,'Year-Data'!$C$60,'Data-Raw'!$D:$D,'Year-Data'!M3)/$D$60</f>
        <v>0</v>
      </c>
      <c r="N60" s="18">
        <f>SUMIFS('Data-Raw'!$E:$E,'Data-Raw'!$G:$G,'Year-Data'!$C$60,'Data-Raw'!$D:$D,'Year-Data'!N3)/$D$60</f>
        <v>0</v>
      </c>
      <c r="O60" s="18">
        <f>SUMIFS('Data-Raw'!$E:$E,'Data-Raw'!$G:$G,'Year-Data'!$C$60,'Data-Raw'!$D:$D,'Year-Data'!O3)/$D$60</f>
        <v>0</v>
      </c>
      <c r="P60" s="18">
        <f>SUMIFS('Data-Raw'!$E:$E,'Data-Raw'!$G:$G,'Year-Data'!$C$60,'Data-Raw'!$D:$D,'Year-Data'!P3)/$D$60</f>
        <v>0</v>
      </c>
      <c r="Q60" s="18">
        <f>SUMIFS('Data-Raw'!$E:$E,'Data-Raw'!$G:$G,'Year-Data'!$C$60,'Data-Raw'!$D:$D,'Year-Data'!Q3)/$D$60</f>
        <v>0</v>
      </c>
      <c r="R60" s="18">
        <f>SUMIFS('Data-Raw'!$E:$E,'Data-Raw'!$G:$G,'Year-Data'!$C$60,'Data-Raw'!$D:$D,'Year-Data'!R3)/$D$60</f>
        <v>0</v>
      </c>
      <c r="S60" s="18">
        <f>SUMIFS('Data-Raw'!$E:$E,'Data-Raw'!$G:$G,'Year-Data'!$C$60,'Data-Raw'!$D:$D,'Year-Data'!S3)/$D$60</f>
        <v>0</v>
      </c>
      <c r="T60" s="18">
        <f>SUMIFS('Data-Raw'!$E:$E,'Data-Raw'!$G:$G,'Year-Data'!$C$60,'Data-Raw'!$D:$D,'Year-Data'!T3)/$D$60</f>
        <v>0</v>
      </c>
      <c r="U60" s="18">
        <f>SUMIFS('Data-Raw'!$E:$E,'Data-Raw'!$G:$G,'Year-Data'!$C$60,'Data-Raw'!$D:$D,'Year-Data'!U3)/$D$60</f>
        <v>0</v>
      </c>
      <c r="V60" s="18">
        <f>SUMIFS('Data-Raw'!$E:$E,'Data-Raw'!$G:$G,'Year-Data'!$C$60,'Data-Raw'!$D:$D,'Year-Data'!V3)/$D$60</f>
        <v>0</v>
      </c>
      <c r="W60" s="18">
        <f>SUMIFS('Data-Raw'!$E:$E,'Data-Raw'!$G:$G,'Year-Data'!$C$60,'Data-Raw'!$D:$D,'Year-Data'!W3)/$D$60</f>
        <v>0</v>
      </c>
      <c r="X60" s="36">
        <f t="shared" si="1"/>
        <v>0.14457831325301204</v>
      </c>
      <c r="Y60" s="36">
        <f t="shared" si="0"/>
        <v>0</v>
      </c>
      <c r="Z60" s="36">
        <f t="shared" si="2"/>
        <v>0</v>
      </c>
    </row>
    <row r="61" spans="1:26" x14ac:dyDescent="0.55000000000000004">
      <c r="A61" s="10" t="s">
        <v>114</v>
      </c>
      <c r="B61" s="11">
        <v>990728</v>
      </c>
      <c r="C61" s="10" t="s">
        <v>31</v>
      </c>
      <c r="D61" s="12">
        <f>SUMIFS(SOF[Trans],SOF[Branch2],$C61)</f>
        <v>8566</v>
      </c>
      <c r="E61" s="18">
        <f>SUMIFS('Data-Raw'!$E:$E,'Data-Raw'!$G:$G,'Year-Data'!$C$61,'Data-Raw'!$D:$D,'Year-Data'!E3)/$D$61</f>
        <v>0.10553350455288349</v>
      </c>
      <c r="F61" s="18">
        <f>SUMIFS('Data-Raw'!$E:$E,'Data-Raw'!$G:$G,'Year-Data'!$C$61,'Data-Raw'!$D:$D,'Year-Data'!F3)/$D$61</f>
        <v>0</v>
      </c>
      <c r="G61" s="18">
        <f>SUMIFS('Data-Raw'!$E:$E,'Data-Raw'!$G:$G,'Year-Data'!$C$61,'Data-Raw'!$D:$D,'Year-Data'!G3)/$D$61</f>
        <v>0</v>
      </c>
      <c r="H61" s="18">
        <f>SUMIFS('Data-Raw'!$E:$E,'Data-Raw'!$G:$G,'Year-Data'!$C$61,'Data-Raw'!$D:$D,'Year-Data'!H3)/$D$61</f>
        <v>0</v>
      </c>
      <c r="I61" s="18">
        <f>SUMIFS('Data-Raw'!$E:$E,'Data-Raw'!$G:$G,'Year-Data'!$C$61,'Data-Raw'!$D:$D,'Year-Data'!I3)/$D$61</f>
        <v>0</v>
      </c>
      <c r="J61" s="18">
        <f>SUMIFS('Data-Raw'!$E:$E,'Data-Raw'!$G:$G,'Year-Data'!$C$61,'Data-Raw'!$D:$D,'Year-Data'!J3)/$D$61</f>
        <v>0</v>
      </c>
      <c r="K61" s="18">
        <f>SUMIFS('Data-Raw'!$E:$E,'Data-Raw'!$G:$G,'Year-Data'!$C$61,'Data-Raw'!$D:$D,'Year-Data'!K3)/$D$61</f>
        <v>0</v>
      </c>
      <c r="L61" s="18">
        <f>SUMIFS('Data-Raw'!$E:$E,'Data-Raw'!$G:$G,'Year-Data'!$C$61,'Data-Raw'!$D:$D,'Year-Data'!L3)/$D$61</f>
        <v>0</v>
      </c>
      <c r="M61" s="18">
        <f>SUMIFS('Data-Raw'!$E:$E,'Data-Raw'!$G:$G,'Year-Data'!$C$61,'Data-Raw'!$D:$D,'Year-Data'!M3)/$D$61</f>
        <v>0</v>
      </c>
      <c r="N61" s="18">
        <f>SUMIFS('Data-Raw'!$E:$E,'Data-Raw'!$G:$G,'Year-Data'!$C$61,'Data-Raw'!$D:$D,'Year-Data'!N3)/$D$61</f>
        <v>0</v>
      </c>
      <c r="O61" s="18">
        <f>SUMIFS('Data-Raw'!$E:$E,'Data-Raw'!$G:$G,'Year-Data'!$C$61,'Data-Raw'!$D:$D,'Year-Data'!O3)/$D$61</f>
        <v>0</v>
      </c>
      <c r="P61" s="18">
        <f>SUMIFS('Data-Raw'!$E:$E,'Data-Raw'!$G:$G,'Year-Data'!$C$61,'Data-Raw'!$D:$D,'Year-Data'!P3)/$D$61</f>
        <v>0</v>
      </c>
      <c r="Q61" s="18">
        <f>SUMIFS('Data-Raw'!$E:$E,'Data-Raw'!$G:$G,'Year-Data'!$C$61,'Data-Raw'!$D:$D,'Year-Data'!Q3)/$D$61</f>
        <v>0</v>
      </c>
      <c r="R61" s="18">
        <f>SUMIFS('Data-Raw'!$E:$E,'Data-Raw'!$G:$G,'Year-Data'!$C$61,'Data-Raw'!$D:$D,'Year-Data'!R3)/$D$61</f>
        <v>0</v>
      </c>
      <c r="S61" s="18">
        <f>SUMIFS('Data-Raw'!$E:$E,'Data-Raw'!$G:$G,'Year-Data'!$C$61,'Data-Raw'!$D:$D,'Year-Data'!S3)/$D$61</f>
        <v>0</v>
      </c>
      <c r="T61" s="18">
        <f>SUMIFS('Data-Raw'!$E:$E,'Data-Raw'!$G:$G,'Year-Data'!$C$61,'Data-Raw'!$D:$D,'Year-Data'!T3)/$D$61</f>
        <v>0</v>
      </c>
      <c r="U61" s="18">
        <f>SUMIFS('Data-Raw'!$E:$E,'Data-Raw'!$G:$G,'Year-Data'!$C$61,'Data-Raw'!$D:$D,'Year-Data'!U3)/$D$61</f>
        <v>0</v>
      </c>
      <c r="V61" s="18">
        <f>SUMIFS('Data-Raw'!$E:$E,'Data-Raw'!$G:$G,'Year-Data'!$C$61,'Data-Raw'!$D:$D,'Year-Data'!V3)/$D$61</f>
        <v>0</v>
      </c>
      <c r="W61" s="18">
        <f>SUMIFS('Data-Raw'!$E:$E,'Data-Raw'!$G:$G,'Year-Data'!$C$61,'Data-Raw'!$D:$D,'Year-Data'!W3)/$D$61</f>
        <v>0</v>
      </c>
      <c r="X61" s="36">
        <f t="shared" si="1"/>
        <v>0.10553350455288349</v>
      </c>
      <c r="Y61" s="36">
        <f t="shared" si="0"/>
        <v>0</v>
      </c>
      <c r="Z61" s="36">
        <f t="shared" si="2"/>
        <v>0</v>
      </c>
    </row>
    <row r="62" spans="1:26" x14ac:dyDescent="0.55000000000000004">
      <c r="A62" s="10" t="s">
        <v>114</v>
      </c>
      <c r="B62" s="11">
        <v>990729</v>
      </c>
      <c r="C62" s="10" t="s">
        <v>9</v>
      </c>
      <c r="D62" s="12">
        <f>SUMIFS(SOF[Trans],SOF[Branch2],$C62)</f>
        <v>5449</v>
      </c>
      <c r="E62" s="18">
        <f>SUMIFS('Data-Raw'!$E:$E,'Data-Raw'!$G:$G,'Year-Data'!$C$62,'Data-Raw'!$D:$D,'Year-Data'!E3)/$D$62</f>
        <v>0.25233987887685816</v>
      </c>
      <c r="F62" s="18">
        <f>SUMIFS('Data-Raw'!$E:$E,'Data-Raw'!$G:$G,'Year-Data'!$C$62,'Data-Raw'!$D:$D,'Year-Data'!F3)/$D$62</f>
        <v>0</v>
      </c>
      <c r="G62" s="18">
        <f>SUMIFS('Data-Raw'!$E:$E,'Data-Raw'!$G:$G,'Year-Data'!$C$62,'Data-Raw'!$D:$D,'Year-Data'!G3)/$D$62</f>
        <v>0</v>
      </c>
      <c r="H62" s="18">
        <f>SUMIFS('Data-Raw'!$E:$E,'Data-Raw'!$G:$G,'Year-Data'!$C$62,'Data-Raw'!$D:$D,'Year-Data'!H3)/$D$62</f>
        <v>0</v>
      </c>
      <c r="I62" s="18">
        <f>SUMIFS('Data-Raw'!$E:$E,'Data-Raw'!$G:$G,'Year-Data'!$C$62,'Data-Raw'!$D:$D,'Year-Data'!I3)/$D$62</f>
        <v>0</v>
      </c>
      <c r="J62" s="18">
        <f>SUMIFS('Data-Raw'!$E:$E,'Data-Raw'!$G:$G,'Year-Data'!$C$62,'Data-Raw'!$D:$D,'Year-Data'!J3)/$D$62</f>
        <v>0</v>
      </c>
      <c r="K62" s="18">
        <f>SUMIFS('Data-Raw'!$E:$E,'Data-Raw'!$G:$G,'Year-Data'!$C$62,'Data-Raw'!$D:$D,'Year-Data'!K3)/$D$62</f>
        <v>0</v>
      </c>
      <c r="L62" s="18">
        <f>SUMIFS('Data-Raw'!$E:$E,'Data-Raw'!$G:$G,'Year-Data'!$C$62,'Data-Raw'!$D:$D,'Year-Data'!L3)/$D$62</f>
        <v>0</v>
      </c>
      <c r="M62" s="18">
        <f>SUMIFS('Data-Raw'!$E:$E,'Data-Raw'!$G:$G,'Year-Data'!$C$62,'Data-Raw'!$D:$D,'Year-Data'!M3)/$D$62</f>
        <v>0</v>
      </c>
      <c r="N62" s="18">
        <f>SUMIFS('Data-Raw'!$E:$E,'Data-Raw'!$G:$G,'Year-Data'!$C$62,'Data-Raw'!$D:$D,'Year-Data'!N3)/$D$62</f>
        <v>0</v>
      </c>
      <c r="O62" s="18">
        <f>SUMIFS('Data-Raw'!$E:$E,'Data-Raw'!$G:$G,'Year-Data'!$C$62,'Data-Raw'!$D:$D,'Year-Data'!O3)/$D$62</f>
        <v>0</v>
      </c>
      <c r="P62" s="18">
        <f>SUMIFS('Data-Raw'!$E:$E,'Data-Raw'!$G:$G,'Year-Data'!$C$62,'Data-Raw'!$D:$D,'Year-Data'!P3)/$D$62</f>
        <v>0</v>
      </c>
      <c r="Q62" s="18">
        <f>SUMIFS('Data-Raw'!$E:$E,'Data-Raw'!$G:$G,'Year-Data'!$C$62,'Data-Raw'!$D:$D,'Year-Data'!Q3)/$D$62</f>
        <v>0</v>
      </c>
      <c r="R62" s="18">
        <f>SUMIFS('Data-Raw'!$E:$E,'Data-Raw'!$G:$G,'Year-Data'!$C$62,'Data-Raw'!$D:$D,'Year-Data'!R3)/$D$62</f>
        <v>0</v>
      </c>
      <c r="S62" s="18">
        <f>SUMIFS('Data-Raw'!$E:$E,'Data-Raw'!$G:$G,'Year-Data'!$C$62,'Data-Raw'!$D:$D,'Year-Data'!S3)/$D$62</f>
        <v>0</v>
      </c>
      <c r="T62" s="18">
        <f>SUMIFS('Data-Raw'!$E:$E,'Data-Raw'!$G:$G,'Year-Data'!$C$62,'Data-Raw'!$D:$D,'Year-Data'!T3)/$D$62</f>
        <v>0</v>
      </c>
      <c r="U62" s="18">
        <f>SUMIFS('Data-Raw'!$E:$E,'Data-Raw'!$G:$G,'Year-Data'!$C$62,'Data-Raw'!$D:$D,'Year-Data'!U3)/$D$62</f>
        <v>0</v>
      </c>
      <c r="V62" s="18">
        <f>SUMIFS('Data-Raw'!$E:$E,'Data-Raw'!$G:$G,'Year-Data'!$C$62,'Data-Raw'!$D:$D,'Year-Data'!V3)/$D$62</f>
        <v>0</v>
      </c>
      <c r="W62" s="18">
        <f>SUMIFS('Data-Raw'!$E:$E,'Data-Raw'!$G:$G,'Year-Data'!$C$62,'Data-Raw'!$D:$D,'Year-Data'!W3)/$D$62</f>
        <v>0</v>
      </c>
      <c r="X62" s="36">
        <f t="shared" si="1"/>
        <v>0.25233987887685816</v>
      </c>
      <c r="Y62" s="36">
        <f t="shared" si="0"/>
        <v>0</v>
      </c>
      <c r="Z62" s="36">
        <f t="shared" si="2"/>
        <v>0</v>
      </c>
    </row>
    <row r="63" spans="1:26" x14ac:dyDescent="0.55000000000000004">
      <c r="A63" s="10" t="s">
        <v>114</v>
      </c>
      <c r="B63" s="11">
        <v>990730</v>
      </c>
      <c r="C63" s="10" t="s">
        <v>118</v>
      </c>
      <c r="D63" s="12">
        <f>SUMIFS(SOF[Trans],SOF[Branch2],$C63)</f>
        <v>3477</v>
      </c>
      <c r="E63" s="18">
        <f>SUMIFS('Data-Raw'!$E:$E,'Data-Raw'!$G:$G,'Year-Data'!$C$63,'Data-Raw'!$D:$D,'Year-Data'!E3)/$D$63</f>
        <v>0.2079378774805867</v>
      </c>
      <c r="F63" s="18">
        <f>SUMIFS('Data-Raw'!$E:$E,'Data-Raw'!$G:$G,'Year-Data'!$C$63,'Data-Raw'!$D:$D,'Year-Data'!F3)/$D$63</f>
        <v>0</v>
      </c>
      <c r="G63" s="18">
        <f>SUMIFS('Data-Raw'!$E:$E,'Data-Raw'!$G:$G,'Year-Data'!$C$63,'Data-Raw'!$D:$D,'Year-Data'!G3)/$D$63</f>
        <v>0</v>
      </c>
      <c r="H63" s="18">
        <f>SUMIFS('Data-Raw'!$E:$E,'Data-Raw'!$G:$G,'Year-Data'!$C$63,'Data-Raw'!$D:$D,'Year-Data'!H3)/$D$63</f>
        <v>0</v>
      </c>
      <c r="I63" s="18">
        <f>SUMIFS('Data-Raw'!$E:$E,'Data-Raw'!$G:$G,'Year-Data'!$C$63,'Data-Raw'!$D:$D,'Year-Data'!I3)/$D$63</f>
        <v>0</v>
      </c>
      <c r="J63" s="18">
        <f>SUMIFS('Data-Raw'!$E:$E,'Data-Raw'!$G:$G,'Year-Data'!$C$63,'Data-Raw'!$D:$D,'Year-Data'!J3)/$D$63</f>
        <v>0</v>
      </c>
      <c r="K63" s="18">
        <f>SUMIFS('Data-Raw'!$E:$E,'Data-Raw'!$G:$G,'Year-Data'!$C$63,'Data-Raw'!$D:$D,'Year-Data'!K3)/$D$63</f>
        <v>0</v>
      </c>
      <c r="L63" s="18">
        <f>SUMIFS('Data-Raw'!$E:$E,'Data-Raw'!$G:$G,'Year-Data'!$C$63,'Data-Raw'!$D:$D,'Year-Data'!L3)/$D$63</f>
        <v>0</v>
      </c>
      <c r="M63" s="18">
        <f>SUMIFS('Data-Raw'!$E:$E,'Data-Raw'!$G:$G,'Year-Data'!$C$63,'Data-Raw'!$D:$D,'Year-Data'!M3)/$D$63</f>
        <v>0</v>
      </c>
      <c r="N63" s="18">
        <f>SUMIFS('Data-Raw'!$E:$E,'Data-Raw'!$G:$G,'Year-Data'!$C$63,'Data-Raw'!$D:$D,'Year-Data'!N3)/$D$63</f>
        <v>0</v>
      </c>
      <c r="O63" s="18">
        <f>SUMIFS('Data-Raw'!$E:$E,'Data-Raw'!$G:$G,'Year-Data'!$C$63,'Data-Raw'!$D:$D,'Year-Data'!O3)/$D$63</f>
        <v>0</v>
      </c>
      <c r="P63" s="18">
        <f>SUMIFS('Data-Raw'!$E:$E,'Data-Raw'!$G:$G,'Year-Data'!$C$63,'Data-Raw'!$D:$D,'Year-Data'!P3)/$D$63</f>
        <v>0</v>
      </c>
      <c r="Q63" s="18">
        <f>SUMIFS('Data-Raw'!$E:$E,'Data-Raw'!$G:$G,'Year-Data'!$C$63,'Data-Raw'!$D:$D,'Year-Data'!Q3)/$D$63</f>
        <v>0</v>
      </c>
      <c r="R63" s="18">
        <f>SUMIFS('Data-Raw'!$E:$E,'Data-Raw'!$G:$G,'Year-Data'!$C$63,'Data-Raw'!$D:$D,'Year-Data'!R3)/$D$63</f>
        <v>0</v>
      </c>
      <c r="S63" s="18">
        <f>SUMIFS('Data-Raw'!$E:$E,'Data-Raw'!$G:$G,'Year-Data'!$C$63,'Data-Raw'!$D:$D,'Year-Data'!S3)/$D$63</f>
        <v>0</v>
      </c>
      <c r="T63" s="18">
        <f>SUMIFS('Data-Raw'!$E:$E,'Data-Raw'!$G:$G,'Year-Data'!$C$63,'Data-Raw'!$D:$D,'Year-Data'!T3)/$D$63</f>
        <v>0</v>
      </c>
      <c r="U63" s="18">
        <f>SUMIFS('Data-Raw'!$E:$E,'Data-Raw'!$G:$G,'Year-Data'!$C$63,'Data-Raw'!$D:$D,'Year-Data'!U3)/$D$63</f>
        <v>0</v>
      </c>
      <c r="V63" s="18">
        <f>SUMIFS('Data-Raw'!$E:$E,'Data-Raw'!$G:$G,'Year-Data'!$C$63,'Data-Raw'!$D:$D,'Year-Data'!V3)/$D$63</f>
        <v>0</v>
      </c>
      <c r="W63" s="18">
        <f>SUMIFS('Data-Raw'!$E:$E,'Data-Raw'!$G:$G,'Year-Data'!$C$63,'Data-Raw'!$D:$D,'Year-Data'!W3)/$D$63</f>
        <v>0</v>
      </c>
      <c r="X63" s="36">
        <f t="shared" si="1"/>
        <v>0.2079378774805867</v>
      </c>
      <c r="Y63" s="36">
        <f t="shared" si="0"/>
        <v>0</v>
      </c>
      <c r="Z63" s="36">
        <f t="shared" si="2"/>
        <v>0</v>
      </c>
    </row>
    <row r="64" spans="1:26" x14ac:dyDescent="0.55000000000000004">
      <c r="A64" s="10" t="s">
        <v>114</v>
      </c>
      <c r="B64" s="11">
        <v>990731</v>
      </c>
      <c r="C64" s="10" t="s">
        <v>32</v>
      </c>
      <c r="D64" s="12">
        <f>SUMIFS(SOF[Trans],SOF[Branch2],$C64)</f>
        <v>1634</v>
      </c>
      <c r="E64" s="18">
        <f>SUMIFS('Data-Raw'!$E:$E,'Data-Raw'!$G:$G,'Year-Data'!$C$64,'Data-Raw'!$D:$D,'Year-Data'!E3)/$D$64</f>
        <v>0.42533659730722156</v>
      </c>
      <c r="F64" s="18">
        <f>SUMIFS('Data-Raw'!$E:$E,'Data-Raw'!$G:$G,'Year-Data'!$C$64,'Data-Raw'!$D:$D,'Year-Data'!F3)/$D$64</f>
        <v>0</v>
      </c>
      <c r="G64" s="18">
        <f>SUMIFS('Data-Raw'!$E:$E,'Data-Raw'!$G:$G,'Year-Data'!$C$64,'Data-Raw'!$D:$D,'Year-Data'!G3)/$D$64</f>
        <v>0</v>
      </c>
      <c r="H64" s="18">
        <f>SUMIFS('Data-Raw'!$E:$E,'Data-Raw'!$G:$G,'Year-Data'!$C$64,'Data-Raw'!$D:$D,'Year-Data'!H3)/$D$64</f>
        <v>0</v>
      </c>
      <c r="I64" s="18">
        <f>SUMIFS('Data-Raw'!$E:$E,'Data-Raw'!$G:$G,'Year-Data'!$C$64,'Data-Raw'!$D:$D,'Year-Data'!I3)/$D$64</f>
        <v>0</v>
      </c>
      <c r="J64" s="18">
        <f>SUMIFS('Data-Raw'!$E:$E,'Data-Raw'!$G:$G,'Year-Data'!$C$64,'Data-Raw'!$D:$D,'Year-Data'!J3)/$D$64</f>
        <v>0</v>
      </c>
      <c r="K64" s="18">
        <f>SUMIFS('Data-Raw'!$E:$E,'Data-Raw'!$G:$G,'Year-Data'!$C$64,'Data-Raw'!$D:$D,'Year-Data'!K3)/$D$64</f>
        <v>0</v>
      </c>
      <c r="L64" s="18">
        <f>SUMIFS('Data-Raw'!$E:$E,'Data-Raw'!$G:$G,'Year-Data'!$C$64,'Data-Raw'!$D:$D,'Year-Data'!L3)/$D$64</f>
        <v>0</v>
      </c>
      <c r="M64" s="18">
        <f>SUMIFS('Data-Raw'!$E:$E,'Data-Raw'!$G:$G,'Year-Data'!$C$64,'Data-Raw'!$D:$D,'Year-Data'!M3)/$D$64</f>
        <v>0</v>
      </c>
      <c r="N64" s="18">
        <f>SUMIFS('Data-Raw'!$E:$E,'Data-Raw'!$G:$G,'Year-Data'!$C$64,'Data-Raw'!$D:$D,'Year-Data'!N3)/$D$64</f>
        <v>0</v>
      </c>
      <c r="O64" s="18">
        <f>SUMIFS('Data-Raw'!$E:$E,'Data-Raw'!$G:$G,'Year-Data'!$C$64,'Data-Raw'!$D:$D,'Year-Data'!O3)/$D$64</f>
        <v>0</v>
      </c>
      <c r="P64" s="18">
        <f>SUMIFS('Data-Raw'!$E:$E,'Data-Raw'!$G:$G,'Year-Data'!$C$64,'Data-Raw'!$D:$D,'Year-Data'!P3)/$D$64</f>
        <v>0</v>
      </c>
      <c r="Q64" s="18">
        <f>SUMIFS('Data-Raw'!$E:$E,'Data-Raw'!$G:$G,'Year-Data'!$C$64,'Data-Raw'!$D:$D,'Year-Data'!Q3)/$D$64</f>
        <v>0</v>
      </c>
      <c r="R64" s="18">
        <f>SUMIFS('Data-Raw'!$E:$E,'Data-Raw'!$G:$G,'Year-Data'!$C$64,'Data-Raw'!$D:$D,'Year-Data'!R3)/$D$64</f>
        <v>0</v>
      </c>
      <c r="S64" s="18">
        <f>SUMIFS('Data-Raw'!$E:$E,'Data-Raw'!$G:$G,'Year-Data'!$C$64,'Data-Raw'!$D:$D,'Year-Data'!S3)/$D$64</f>
        <v>0</v>
      </c>
      <c r="T64" s="18">
        <f>SUMIFS('Data-Raw'!$E:$E,'Data-Raw'!$G:$G,'Year-Data'!$C$64,'Data-Raw'!$D:$D,'Year-Data'!T3)/$D$64</f>
        <v>0</v>
      </c>
      <c r="U64" s="18">
        <f>SUMIFS('Data-Raw'!$E:$E,'Data-Raw'!$G:$G,'Year-Data'!$C$64,'Data-Raw'!$D:$D,'Year-Data'!U3)/$D$64</f>
        <v>0</v>
      </c>
      <c r="V64" s="18">
        <f>SUMIFS('Data-Raw'!$E:$E,'Data-Raw'!$G:$G,'Year-Data'!$C$64,'Data-Raw'!$D:$D,'Year-Data'!V3)/$D$64</f>
        <v>0</v>
      </c>
      <c r="W64" s="18">
        <f>SUMIFS('Data-Raw'!$E:$E,'Data-Raw'!$G:$G,'Year-Data'!$C$64,'Data-Raw'!$D:$D,'Year-Data'!W3)/$D$64</f>
        <v>0</v>
      </c>
      <c r="X64" s="36">
        <f t="shared" si="1"/>
        <v>0.42533659730722156</v>
      </c>
      <c r="Y64" s="36">
        <f t="shared" si="0"/>
        <v>0</v>
      </c>
      <c r="Z64" s="36">
        <f t="shared" si="2"/>
        <v>0</v>
      </c>
    </row>
    <row r="65" spans="1:26" x14ac:dyDescent="0.55000000000000004">
      <c r="A65" s="10" t="s">
        <v>114</v>
      </c>
      <c r="B65" s="11">
        <v>990733</v>
      </c>
      <c r="C65" s="10" t="s">
        <v>27</v>
      </c>
      <c r="D65" s="12">
        <f>SUMIFS(SOF[Trans],SOF[Branch2],$C65)</f>
        <v>5355</v>
      </c>
      <c r="E65" s="18">
        <f>SUMIFS('Data-Raw'!$E:$E,'Data-Raw'!$G:$G,'Year-Data'!$C$65,'Data-Raw'!$D:$D,'Year-Data'!E3)/$D$65</f>
        <v>0.15779645191409897</v>
      </c>
      <c r="F65" s="18">
        <f>SUMIFS('Data-Raw'!$E:$E,'Data-Raw'!$G:$G,'Year-Data'!$C$65,'Data-Raw'!$D:$D,'Year-Data'!F3)/$D$65</f>
        <v>0</v>
      </c>
      <c r="G65" s="18">
        <f>SUMIFS('Data-Raw'!$E:$E,'Data-Raw'!$G:$G,'Year-Data'!$C$65,'Data-Raw'!$D:$D,'Year-Data'!G3)/$D$65</f>
        <v>0</v>
      </c>
      <c r="H65" s="18">
        <f>SUMIFS('Data-Raw'!$E:$E,'Data-Raw'!$G:$G,'Year-Data'!$C$65,'Data-Raw'!$D:$D,'Year-Data'!H3)/$D$65</f>
        <v>0</v>
      </c>
      <c r="I65" s="18">
        <f>SUMIFS('Data-Raw'!$E:$E,'Data-Raw'!$G:$G,'Year-Data'!$C$65,'Data-Raw'!$D:$D,'Year-Data'!I3)/$D$65</f>
        <v>0</v>
      </c>
      <c r="J65" s="18">
        <f>SUMIFS('Data-Raw'!$E:$E,'Data-Raw'!$G:$G,'Year-Data'!$C$65,'Data-Raw'!$D:$D,'Year-Data'!J3)/$D$65</f>
        <v>0</v>
      </c>
      <c r="K65" s="18">
        <f>SUMIFS('Data-Raw'!$E:$E,'Data-Raw'!$G:$G,'Year-Data'!$C$65,'Data-Raw'!$D:$D,'Year-Data'!K3)/$D$65</f>
        <v>0</v>
      </c>
      <c r="L65" s="18">
        <f>SUMIFS('Data-Raw'!$E:$E,'Data-Raw'!$G:$G,'Year-Data'!$C$65,'Data-Raw'!$D:$D,'Year-Data'!L3)/$D$65</f>
        <v>0</v>
      </c>
      <c r="M65" s="18">
        <f>SUMIFS('Data-Raw'!$E:$E,'Data-Raw'!$G:$G,'Year-Data'!$C$65,'Data-Raw'!$D:$D,'Year-Data'!M3)/$D$65</f>
        <v>0</v>
      </c>
      <c r="N65" s="18">
        <f>SUMIFS('Data-Raw'!$E:$E,'Data-Raw'!$G:$G,'Year-Data'!$C$65,'Data-Raw'!$D:$D,'Year-Data'!N3)/$D$65</f>
        <v>0</v>
      </c>
      <c r="O65" s="18">
        <f>SUMIFS('Data-Raw'!$E:$E,'Data-Raw'!$G:$G,'Year-Data'!$C$65,'Data-Raw'!$D:$D,'Year-Data'!O3)/$D$65</f>
        <v>0</v>
      </c>
      <c r="P65" s="18">
        <f>SUMIFS('Data-Raw'!$E:$E,'Data-Raw'!$G:$G,'Year-Data'!$C$65,'Data-Raw'!$D:$D,'Year-Data'!P3)/$D$65</f>
        <v>0</v>
      </c>
      <c r="Q65" s="18">
        <f>SUMIFS('Data-Raw'!$E:$E,'Data-Raw'!$G:$G,'Year-Data'!$C$65,'Data-Raw'!$D:$D,'Year-Data'!Q3)/$D$65</f>
        <v>0</v>
      </c>
      <c r="R65" s="18">
        <f>SUMIFS('Data-Raw'!$E:$E,'Data-Raw'!$G:$G,'Year-Data'!$C$65,'Data-Raw'!$D:$D,'Year-Data'!R3)/$D$65</f>
        <v>0</v>
      </c>
      <c r="S65" s="18">
        <f>SUMIFS('Data-Raw'!$E:$E,'Data-Raw'!$G:$G,'Year-Data'!$C$65,'Data-Raw'!$D:$D,'Year-Data'!S3)/$D$65</f>
        <v>0</v>
      </c>
      <c r="T65" s="18">
        <f>SUMIFS('Data-Raw'!$E:$E,'Data-Raw'!$G:$G,'Year-Data'!$C$65,'Data-Raw'!$D:$D,'Year-Data'!T3)/$D$65</f>
        <v>0</v>
      </c>
      <c r="U65" s="18">
        <f>SUMIFS('Data-Raw'!$E:$E,'Data-Raw'!$G:$G,'Year-Data'!$C$65,'Data-Raw'!$D:$D,'Year-Data'!U3)/$D$65</f>
        <v>0</v>
      </c>
      <c r="V65" s="18">
        <f>SUMIFS('Data-Raw'!$E:$E,'Data-Raw'!$G:$G,'Year-Data'!$C$65,'Data-Raw'!$D:$D,'Year-Data'!V3)/$D$65</f>
        <v>0</v>
      </c>
      <c r="W65" s="18">
        <f>SUMIFS('Data-Raw'!$E:$E,'Data-Raw'!$G:$G,'Year-Data'!$C$65,'Data-Raw'!$D:$D,'Year-Data'!W3)/$D$65</f>
        <v>0</v>
      </c>
      <c r="X65" s="36">
        <f t="shared" si="1"/>
        <v>0.15779645191409897</v>
      </c>
      <c r="Y65" s="36">
        <f t="shared" si="0"/>
        <v>0</v>
      </c>
      <c r="Z65" s="36">
        <f t="shared" si="2"/>
        <v>0</v>
      </c>
    </row>
    <row r="66" spans="1:26" x14ac:dyDescent="0.55000000000000004">
      <c r="A66" s="10" t="s">
        <v>114</v>
      </c>
      <c r="B66" s="11">
        <v>990742</v>
      </c>
      <c r="C66" s="10" t="s">
        <v>116</v>
      </c>
      <c r="D66" s="12">
        <f>SUMIFS(SOF[Trans],SOF[Branch2],$C66)</f>
        <v>4021</v>
      </c>
      <c r="E66" s="18">
        <f>SUMIFS('Data-Raw'!$E:$E,'Data-Raw'!$G:$G,'Year-Data'!$C$66,'Data-Raw'!$D:$D,'Year-Data'!E3)/$D$66</f>
        <v>0.20989803531459836</v>
      </c>
      <c r="F66" s="18">
        <f>SUMIFS('Data-Raw'!$E:$E,'Data-Raw'!$G:$G,'Year-Data'!$C$66,'Data-Raw'!$D:$D,'Year-Data'!F3)/$D$66</f>
        <v>0</v>
      </c>
      <c r="G66" s="18">
        <f>SUMIFS('Data-Raw'!$E:$E,'Data-Raw'!$G:$G,'Year-Data'!$C$66,'Data-Raw'!$D:$D,'Year-Data'!G3)/$D$66</f>
        <v>0</v>
      </c>
      <c r="H66" s="18">
        <f>SUMIFS('Data-Raw'!$E:$E,'Data-Raw'!$G:$G,'Year-Data'!$C$66,'Data-Raw'!$D:$D,'Year-Data'!H3)/$D$66</f>
        <v>0</v>
      </c>
      <c r="I66" s="18">
        <f>SUMIFS('Data-Raw'!$E:$E,'Data-Raw'!$G:$G,'Year-Data'!$C$66,'Data-Raw'!$D:$D,'Year-Data'!I3)/$D$66</f>
        <v>0</v>
      </c>
      <c r="J66" s="18">
        <f>SUMIFS('Data-Raw'!$E:$E,'Data-Raw'!$G:$G,'Year-Data'!$C$66,'Data-Raw'!$D:$D,'Year-Data'!J3)/$D$66</f>
        <v>0</v>
      </c>
      <c r="K66" s="18">
        <f>SUMIFS('Data-Raw'!$E:$E,'Data-Raw'!$G:$G,'Year-Data'!$C$66,'Data-Raw'!$D:$D,'Year-Data'!K3)/$D$66</f>
        <v>0</v>
      </c>
      <c r="L66" s="18">
        <f>SUMIFS('Data-Raw'!$E:$E,'Data-Raw'!$G:$G,'Year-Data'!$C$66,'Data-Raw'!$D:$D,'Year-Data'!L3)/$D$66</f>
        <v>0</v>
      </c>
      <c r="M66" s="18">
        <f>SUMIFS('Data-Raw'!$E:$E,'Data-Raw'!$G:$G,'Year-Data'!$C$66,'Data-Raw'!$D:$D,'Year-Data'!M3)/$D$66</f>
        <v>0</v>
      </c>
      <c r="N66" s="18">
        <f>SUMIFS('Data-Raw'!$E:$E,'Data-Raw'!$G:$G,'Year-Data'!$C$66,'Data-Raw'!$D:$D,'Year-Data'!N3)/$D$66</f>
        <v>0</v>
      </c>
      <c r="O66" s="18">
        <f>SUMIFS('Data-Raw'!$E:$E,'Data-Raw'!$G:$G,'Year-Data'!$C$66,'Data-Raw'!$D:$D,'Year-Data'!O3)/$D$66</f>
        <v>0</v>
      </c>
      <c r="P66" s="18">
        <f>SUMIFS('Data-Raw'!$E:$E,'Data-Raw'!$G:$G,'Year-Data'!$C$66,'Data-Raw'!$D:$D,'Year-Data'!P3)/$D$66</f>
        <v>0</v>
      </c>
      <c r="Q66" s="18">
        <f>SUMIFS('Data-Raw'!$E:$E,'Data-Raw'!$G:$G,'Year-Data'!$C$66,'Data-Raw'!$D:$D,'Year-Data'!Q3)/$D$66</f>
        <v>0</v>
      </c>
      <c r="R66" s="18">
        <f>SUMIFS('Data-Raw'!$E:$E,'Data-Raw'!$G:$G,'Year-Data'!$C$66,'Data-Raw'!$D:$D,'Year-Data'!R3)/$D$66</f>
        <v>0</v>
      </c>
      <c r="S66" s="18">
        <f>SUMIFS('Data-Raw'!$E:$E,'Data-Raw'!$G:$G,'Year-Data'!$C$66,'Data-Raw'!$D:$D,'Year-Data'!S3)/$D$66</f>
        <v>0</v>
      </c>
      <c r="T66" s="18">
        <f>SUMIFS('Data-Raw'!$E:$E,'Data-Raw'!$G:$G,'Year-Data'!$C$66,'Data-Raw'!$D:$D,'Year-Data'!T3)/$D$66</f>
        <v>0</v>
      </c>
      <c r="U66" s="18">
        <f>SUMIFS('Data-Raw'!$E:$E,'Data-Raw'!$G:$G,'Year-Data'!$C$66,'Data-Raw'!$D:$D,'Year-Data'!U3)/$D$66</f>
        <v>0</v>
      </c>
      <c r="V66" s="18">
        <f>SUMIFS('Data-Raw'!$E:$E,'Data-Raw'!$G:$G,'Year-Data'!$C$66,'Data-Raw'!$D:$D,'Year-Data'!V3)/$D$66</f>
        <v>0</v>
      </c>
      <c r="W66" s="18">
        <f>SUMIFS('Data-Raw'!$E:$E,'Data-Raw'!$G:$G,'Year-Data'!$C$66,'Data-Raw'!$D:$D,'Year-Data'!W3)/$D$66</f>
        <v>0</v>
      </c>
      <c r="X66" s="36">
        <f t="shared" si="1"/>
        <v>0.20989803531459836</v>
      </c>
      <c r="Y66" s="36">
        <f t="shared" si="0"/>
        <v>0</v>
      </c>
      <c r="Z66" s="36">
        <f t="shared" si="2"/>
        <v>0</v>
      </c>
    </row>
    <row r="67" spans="1:26" x14ac:dyDescent="0.55000000000000004">
      <c r="A67" s="10" t="s">
        <v>114</v>
      </c>
      <c r="B67" s="11">
        <v>990745</v>
      </c>
      <c r="C67" s="10" t="s">
        <v>33</v>
      </c>
      <c r="D67" s="12">
        <f>SUMIFS(SOF[Trans],SOF[Branch2],$C67)</f>
        <v>4468</v>
      </c>
      <c r="E67" s="18">
        <f>SUMIFS('Data-Raw'!$E:$E,'Data-Raw'!$G:$G,'Year-Data'!$C$67,'Data-Raw'!$D:$D,'Year-Data'!E3)/$D$67</f>
        <v>0.13294538943598927</v>
      </c>
      <c r="F67" s="18">
        <f>SUMIFS('Data-Raw'!$E:$E,'Data-Raw'!$G:$G,'Year-Data'!$C$67,'Data-Raw'!$D:$D,'Year-Data'!F3)/$D$67</f>
        <v>0</v>
      </c>
      <c r="G67" s="18">
        <f>SUMIFS('Data-Raw'!$E:$E,'Data-Raw'!$G:$G,'Year-Data'!$C$67,'Data-Raw'!$D:$D,'Year-Data'!G3)/$D$67</f>
        <v>0</v>
      </c>
      <c r="H67" s="18">
        <f>SUMIFS('Data-Raw'!$E:$E,'Data-Raw'!$G:$G,'Year-Data'!$C$67,'Data-Raw'!$D:$D,'Year-Data'!H3)/$D$67</f>
        <v>0</v>
      </c>
      <c r="I67" s="18">
        <f>SUMIFS('Data-Raw'!$E:$E,'Data-Raw'!$G:$G,'Year-Data'!$C$67,'Data-Raw'!$D:$D,'Year-Data'!I3)/$D$67</f>
        <v>0</v>
      </c>
      <c r="J67" s="18">
        <f>SUMIFS('Data-Raw'!$E:$E,'Data-Raw'!$G:$G,'Year-Data'!$C$67,'Data-Raw'!$D:$D,'Year-Data'!J3)/$D$67</f>
        <v>0</v>
      </c>
      <c r="K67" s="18">
        <f>SUMIFS('Data-Raw'!$E:$E,'Data-Raw'!$G:$G,'Year-Data'!$C$67,'Data-Raw'!$D:$D,'Year-Data'!K3)/$D$67</f>
        <v>0</v>
      </c>
      <c r="L67" s="18">
        <f>SUMIFS('Data-Raw'!$E:$E,'Data-Raw'!$G:$G,'Year-Data'!$C$67,'Data-Raw'!$D:$D,'Year-Data'!L3)/$D$67</f>
        <v>0</v>
      </c>
      <c r="M67" s="18">
        <f>SUMIFS('Data-Raw'!$E:$E,'Data-Raw'!$G:$G,'Year-Data'!$C$67,'Data-Raw'!$D:$D,'Year-Data'!M3)/$D$67</f>
        <v>0</v>
      </c>
      <c r="N67" s="18">
        <f>SUMIFS('Data-Raw'!$E:$E,'Data-Raw'!$G:$G,'Year-Data'!$C$67,'Data-Raw'!$D:$D,'Year-Data'!N3)/$D$67</f>
        <v>0</v>
      </c>
      <c r="O67" s="18">
        <f>SUMIFS('Data-Raw'!$E:$E,'Data-Raw'!$G:$G,'Year-Data'!$C$67,'Data-Raw'!$D:$D,'Year-Data'!O3)/$D$67</f>
        <v>0</v>
      </c>
      <c r="P67" s="18">
        <f>SUMIFS('Data-Raw'!$E:$E,'Data-Raw'!$G:$G,'Year-Data'!$C$67,'Data-Raw'!$D:$D,'Year-Data'!P3)/$D$67</f>
        <v>0</v>
      </c>
      <c r="Q67" s="18">
        <f>SUMIFS('Data-Raw'!$E:$E,'Data-Raw'!$G:$G,'Year-Data'!$C$67,'Data-Raw'!$D:$D,'Year-Data'!Q3)/$D$67</f>
        <v>0</v>
      </c>
      <c r="R67" s="18">
        <f>SUMIFS('Data-Raw'!$E:$E,'Data-Raw'!$G:$G,'Year-Data'!$C$67,'Data-Raw'!$D:$D,'Year-Data'!R3)/$D$67</f>
        <v>0</v>
      </c>
      <c r="S67" s="18">
        <f>SUMIFS('Data-Raw'!$E:$E,'Data-Raw'!$G:$G,'Year-Data'!$C$67,'Data-Raw'!$D:$D,'Year-Data'!S3)/$D$67</f>
        <v>0</v>
      </c>
      <c r="T67" s="18">
        <f>SUMIFS('Data-Raw'!$E:$E,'Data-Raw'!$G:$G,'Year-Data'!$C$67,'Data-Raw'!$D:$D,'Year-Data'!T3)/$D$67</f>
        <v>0</v>
      </c>
      <c r="U67" s="18">
        <f>SUMIFS('Data-Raw'!$E:$E,'Data-Raw'!$G:$G,'Year-Data'!$C$67,'Data-Raw'!$D:$D,'Year-Data'!U3)/$D$67</f>
        <v>0</v>
      </c>
      <c r="V67" s="18">
        <f>SUMIFS('Data-Raw'!$E:$E,'Data-Raw'!$G:$G,'Year-Data'!$C$67,'Data-Raw'!$D:$D,'Year-Data'!V3)/$D$67</f>
        <v>0</v>
      </c>
      <c r="W67" s="18">
        <f>SUMIFS('Data-Raw'!$E:$E,'Data-Raw'!$G:$G,'Year-Data'!$C$67,'Data-Raw'!$D:$D,'Year-Data'!W3)/$D$67</f>
        <v>0</v>
      </c>
      <c r="X67" s="36">
        <f t="shared" si="1"/>
        <v>0.13294538943598927</v>
      </c>
      <c r="Y67" s="36">
        <f t="shared" si="0"/>
        <v>0</v>
      </c>
      <c r="Z67" s="36">
        <f t="shared" si="2"/>
        <v>0</v>
      </c>
    </row>
    <row r="68" spans="1:26" x14ac:dyDescent="0.55000000000000004">
      <c r="A68" s="37"/>
      <c r="B68" s="11">
        <v>990751</v>
      </c>
      <c r="C68" s="10" t="s">
        <v>17</v>
      </c>
      <c r="D68" s="12">
        <f>SUMIFS(SOF[Trans],SOF[Branch2],$C68)</f>
        <v>1964</v>
      </c>
      <c r="E68" s="18">
        <f>SUMIFS('Data-Raw'!$E:$E,'Data-Raw'!$G:$G,'Year-Data'!$C$68,'Data-Raw'!$D:$D,'Year-Data'!E3)/$D$68</f>
        <v>0.54124236252545821</v>
      </c>
      <c r="F68" s="18">
        <f>SUMIFS('Data-Raw'!$E:$E,'Data-Raw'!$G:$G,'Year-Data'!$C$68,'Data-Raw'!$D:$D,'Year-Data'!F3)/$D$68</f>
        <v>0</v>
      </c>
      <c r="G68" s="18">
        <f>SUMIFS('Data-Raw'!$E:$E,'Data-Raw'!$G:$G,'Year-Data'!$C$68,'Data-Raw'!$D:$D,'Year-Data'!G3)/$D$68</f>
        <v>0</v>
      </c>
      <c r="H68" s="18">
        <f>SUMIFS('Data-Raw'!$E:$E,'Data-Raw'!$G:$G,'Year-Data'!$C$68,'Data-Raw'!$D:$D,'Year-Data'!H3)/$D$68</f>
        <v>0</v>
      </c>
      <c r="I68" s="18">
        <f>SUMIFS('Data-Raw'!$E:$E,'Data-Raw'!$G:$G,'Year-Data'!$C$68,'Data-Raw'!$D:$D,'Year-Data'!I3)/$D$68</f>
        <v>0</v>
      </c>
      <c r="J68" s="18">
        <f>SUMIFS('Data-Raw'!$E:$E,'Data-Raw'!$G:$G,'Year-Data'!$C$68,'Data-Raw'!$D:$D,'Year-Data'!J3)/$D$68</f>
        <v>0</v>
      </c>
      <c r="K68" s="18">
        <f>SUMIFS('Data-Raw'!$E:$E,'Data-Raw'!$G:$G,'Year-Data'!$C$68,'Data-Raw'!$D:$D,'Year-Data'!K3)/$D$68</f>
        <v>0</v>
      </c>
      <c r="L68" s="18">
        <f>SUMIFS('Data-Raw'!$E:$E,'Data-Raw'!$G:$G,'Year-Data'!$C$68,'Data-Raw'!$D:$D,'Year-Data'!L3)/$D$68</f>
        <v>0</v>
      </c>
      <c r="M68" s="18">
        <f>SUMIFS('Data-Raw'!$E:$E,'Data-Raw'!$G:$G,'Year-Data'!$C$68,'Data-Raw'!$D:$D,'Year-Data'!M3)/$D$68</f>
        <v>0</v>
      </c>
      <c r="N68" s="18">
        <f>SUMIFS('Data-Raw'!$E:$E,'Data-Raw'!$G:$G,'Year-Data'!$C$68,'Data-Raw'!$D:$D,'Year-Data'!N3)/$D$68</f>
        <v>0</v>
      </c>
      <c r="O68" s="18">
        <f>SUMIFS('Data-Raw'!$E:$E,'Data-Raw'!$G:$G,'Year-Data'!$C$68,'Data-Raw'!$D:$D,'Year-Data'!O3)/$D$68</f>
        <v>0</v>
      </c>
      <c r="P68" s="18">
        <f>SUMIFS('Data-Raw'!$E:$E,'Data-Raw'!$G:$G,'Year-Data'!$C$68,'Data-Raw'!$D:$D,'Year-Data'!P3)/$D$68</f>
        <v>0</v>
      </c>
      <c r="Q68" s="18">
        <f>SUMIFS('Data-Raw'!$E:$E,'Data-Raw'!$G:$G,'Year-Data'!$C$68,'Data-Raw'!$D:$D,'Year-Data'!Q3)/$D$68</f>
        <v>0</v>
      </c>
      <c r="R68" s="18">
        <f>SUMIFS('Data-Raw'!$E:$E,'Data-Raw'!$G:$G,'Year-Data'!$C$68,'Data-Raw'!$D:$D,'Year-Data'!R3)/$D$68</f>
        <v>0</v>
      </c>
      <c r="S68" s="18">
        <f>SUMIFS('Data-Raw'!$E:$E,'Data-Raw'!$G:$G,'Year-Data'!$C$68,'Data-Raw'!$D:$D,'Year-Data'!S3)/$D$68</f>
        <v>0</v>
      </c>
      <c r="T68" s="18">
        <f>SUMIFS('Data-Raw'!$E:$E,'Data-Raw'!$G:$G,'Year-Data'!$C$68,'Data-Raw'!$D:$D,'Year-Data'!T3)/$D$68</f>
        <v>0</v>
      </c>
      <c r="U68" s="18">
        <f>SUMIFS('Data-Raw'!$E:$E,'Data-Raw'!$G:$G,'Year-Data'!$C$68,'Data-Raw'!$D:$D,'Year-Data'!U3)/$D$68</f>
        <v>0</v>
      </c>
      <c r="V68" s="18">
        <f>SUMIFS('Data-Raw'!$E:$E,'Data-Raw'!$G:$G,'Year-Data'!$C$68,'Data-Raw'!$D:$D,'Year-Data'!V3)/$D$68</f>
        <v>0</v>
      </c>
      <c r="W68" s="18">
        <f>SUMIFS('Data-Raw'!$E:$E,'Data-Raw'!$G:$G,'Year-Data'!$C$68,'Data-Raw'!$D:$D,'Year-Data'!W3)/$D$68</f>
        <v>0</v>
      </c>
      <c r="X68" s="36">
        <f t="shared" si="1"/>
        <v>0.54124236252545821</v>
      </c>
      <c r="Y68" s="36">
        <f t="shared" si="0"/>
        <v>0</v>
      </c>
      <c r="Z68" s="36">
        <f t="shared" si="2"/>
        <v>0</v>
      </c>
    </row>
    <row r="69" spans="1:26" s="2" customFormat="1" x14ac:dyDescent="0.55000000000000004">
      <c r="A69" s="10" t="s">
        <v>119</v>
      </c>
      <c r="B69" s="37"/>
      <c r="C69" s="37" t="s">
        <v>114</v>
      </c>
      <c r="D69" s="38">
        <f>SUMIFS(SOF[Trans],SOF[Region],$C69)</f>
        <v>105695</v>
      </c>
      <c r="E69" s="37">
        <f>SUMIFS('Data-Raw'!$E:$E,'Data-Raw'!$F:$F,'Year-Data'!$C$69,'Data-Raw'!$D:$D,'Year-Data'!E3)/$D$69</f>
        <v>0.21884668148919059</v>
      </c>
      <c r="F69" s="37">
        <f>SUMIFS('Data-Raw'!$E:$E,'Data-Raw'!$F:$F,'Year-Data'!$C$69,'Data-Raw'!$D:$D,'Year-Data'!F3)/$D$69</f>
        <v>0</v>
      </c>
      <c r="G69" s="37">
        <f>SUMIFS('Data-Raw'!$E:$E,'Data-Raw'!$F:$F,'Year-Data'!$C$69,'Data-Raw'!$D:$D,'Year-Data'!G3)/$D$69</f>
        <v>0</v>
      </c>
      <c r="H69" s="37">
        <f>SUMIFS('Data-Raw'!$E:$E,'Data-Raw'!$F:$F,'Year-Data'!$C$69,'Data-Raw'!$D:$D,'Year-Data'!H3)/$D$69</f>
        <v>0</v>
      </c>
      <c r="I69" s="37">
        <f>SUMIFS('Data-Raw'!$E:$E,'Data-Raw'!$F:$F,'Year-Data'!$C$69,'Data-Raw'!$D:$D,'Year-Data'!I3)/$D$69</f>
        <v>0</v>
      </c>
      <c r="J69" s="37">
        <f>SUMIFS('Data-Raw'!$E:$E,'Data-Raw'!$F:$F,'Year-Data'!$C$69,'Data-Raw'!$D:$D,'Year-Data'!J3)/$D$69</f>
        <v>0</v>
      </c>
      <c r="K69" s="37">
        <f>SUMIFS('Data-Raw'!$E:$E,'Data-Raw'!$F:$F,'Year-Data'!$C$69,'Data-Raw'!$D:$D,'Year-Data'!K3)/$D$69</f>
        <v>0</v>
      </c>
      <c r="L69" s="37">
        <f>SUMIFS('Data-Raw'!$E:$E,'Data-Raw'!$F:$F,'Year-Data'!$C$69,'Data-Raw'!$D:$D,'Year-Data'!L3)/$D$69</f>
        <v>0</v>
      </c>
      <c r="M69" s="37">
        <f>SUMIFS('Data-Raw'!$E:$E,'Data-Raw'!$F:$F,'Year-Data'!$C$69,'Data-Raw'!$D:$D,'Year-Data'!M3)/$D$69</f>
        <v>0</v>
      </c>
      <c r="N69" s="37">
        <f>SUMIFS('Data-Raw'!$E:$E,'Data-Raw'!$F:$F,'Year-Data'!$C$69,'Data-Raw'!$D:$D,'Year-Data'!N3)/$D$69</f>
        <v>0</v>
      </c>
      <c r="O69" s="37">
        <f>SUMIFS('Data-Raw'!$E:$E,'Data-Raw'!$F:$F,'Year-Data'!$C$69,'Data-Raw'!$D:$D,'Year-Data'!O3)/$D$69</f>
        <v>0</v>
      </c>
      <c r="P69" s="37">
        <f>SUMIFS('Data-Raw'!$E:$E,'Data-Raw'!$F:$F,'Year-Data'!$C$69,'Data-Raw'!$D:$D,'Year-Data'!P3)/$D$69</f>
        <v>0</v>
      </c>
      <c r="Q69" s="37">
        <f>SUMIFS('Data-Raw'!$E:$E,'Data-Raw'!$F:$F,'Year-Data'!$C$69,'Data-Raw'!$D:$D,'Year-Data'!Q3)/$D$69</f>
        <v>0</v>
      </c>
      <c r="R69" s="37">
        <f>SUMIFS('Data-Raw'!$E:$E,'Data-Raw'!$F:$F,'Year-Data'!$C$69,'Data-Raw'!$D:$D,'Year-Data'!R3)/$D$69</f>
        <v>0</v>
      </c>
      <c r="S69" s="37">
        <f>SUMIFS('Data-Raw'!$E:$E,'Data-Raw'!$F:$F,'Year-Data'!$C$69,'Data-Raw'!$D:$D,'Year-Data'!S3)/$D$69</f>
        <v>0</v>
      </c>
      <c r="T69" s="37">
        <f>SUMIFS('Data-Raw'!$E:$E,'Data-Raw'!$F:$F,'Year-Data'!$C$69,'Data-Raw'!$D:$D,'Year-Data'!T3)/$D$69</f>
        <v>0</v>
      </c>
      <c r="U69" s="37">
        <f>SUMIFS('Data-Raw'!$E:$E,'Data-Raw'!$F:$F,'Year-Data'!$C$69,'Data-Raw'!$D:$D,'Year-Data'!U3)/$D$69</f>
        <v>0</v>
      </c>
      <c r="V69" s="37">
        <f>SUMIFS('Data-Raw'!$E:$E,'Data-Raw'!$F:$F,'Year-Data'!$C$69,'Data-Raw'!$D:$D,'Year-Data'!V3)/$D$69</f>
        <v>0</v>
      </c>
      <c r="W69" s="37">
        <f>SUMIFS('Data-Raw'!$E:$E,'Data-Raw'!$F:$F,'Year-Data'!$C$69,'Data-Raw'!$D:$D,'Year-Data'!W3)/$D$69</f>
        <v>0</v>
      </c>
      <c r="X69" s="37">
        <f t="shared" si="1"/>
        <v>0.21884668148919059</v>
      </c>
      <c r="Y69" s="37">
        <f t="shared" si="0"/>
        <v>0</v>
      </c>
      <c r="Z69" s="37">
        <f t="shared" si="2"/>
        <v>0</v>
      </c>
    </row>
    <row r="70" spans="1:26" s="2" customFormat="1" x14ac:dyDescent="0.55000000000000004">
      <c r="A70" s="10"/>
      <c r="B70" s="120" t="s">
        <v>1</v>
      </c>
      <c r="C70" s="120" t="s">
        <v>0</v>
      </c>
      <c r="D70" s="125" t="s">
        <v>67</v>
      </c>
      <c r="E70" s="125" t="s">
        <v>65</v>
      </c>
      <c r="F70" s="125" t="s">
        <v>86</v>
      </c>
      <c r="G70" s="125" t="s">
        <v>87</v>
      </c>
      <c r="H70" s="125" t="s">
        <v>88</v>
      </c>
      <c r="I70" s="125" t="s">
        <v>89</v>
      </c>
      <c r="J70" s="125" t="s">
        <v>90</v>
      </c>
      <c r="K70" s="125" t="s">
        <v>91</v>
      </c>
      <c r="L70" s="125" t="s">
        <v>92</v>
      </c>
      <c r="M70" s="125" t="s">
        <v>93</v>
      </c>
      <c r="N70" s="125" t="s">
        <v>94</v>
      </c>
      <c r="O70" s="125" t="s">
        <v>95</v>
      </c>
      <c r="P70" s="125" t="s">
        <v>96</v>
      </c>
      <c r="Q70" s="125" t="s">
        <v>97</v>
      </c>
      <c r="R70" s="125" t="s">
        <v>104</v>
      </c>
      <c r="S70" s="125" t="s">
        <v>98</v>
      </c>
      <c r="T70" s="125" t="s">
        <v>99</v>
      </c>
      <c r="U70" s="125" t="s">
        <v>100</v>
      </c>
      <c r="V70" s="125" t="s">
        <v>101</v>
      </c>
      <c r="W70" s="125" t="s">
        <v>102</v>
      </c>
      <c r="X70" s="132" t="str">
        <f t="shared" si="1"/>
        <v>% DOF option selected</v>
      </c>
      <c r="Y70" s="132" t="str">
        <f t="shared" si="0"/>
        <v>Source not disclosed</v>
      </c>
      <c r="Z70" s="132" t="s">
        <v>140</v>
      </c>
    </row>
    <row r="71" spans="1:26" s="2" customFormat="1" x14ac:dyDescent="0.55000000000000004">
      <c r="A71" s="10"/>
      <c r="B71" s="122"/>
      <c r="C71" s="122"/>
      <c r="D71" s="126"/>
      <c r="E71" s="126"/>
      <c r="F71" s="126"/>
      <c r="G71" s="126"/>
      <c r="H71" s="126"/>
      <c r="I71" s="126"/>
      <c r="J71" s="126"/>
      <c r="K71" s="126"/>
      <c r="L71" s="126"/>
      <c r="M71" s="126"/>
      <c r="N71" s="126"/>
      <c r="O71" s="126"/>
      <c r="P71" s="126"/>
      <c r="Q71" s="126"/>
      <c r="R71" s="126"/>
      <c r="S71" s="126"/>
      <c r="T71" s="126"/>
      <c r="U71" s="126"/>
      <c r="V71" s="126"/>
      <c r="W71" s="126"/>
      <c r="X71" s="133"/>
      <c r="Y71" s="133">
        <f t="shared" si="0"/>
        <v>0</v>
      </c>
      <c r="Z71" s="133"/>
    </row>
    <row r="72" spans="1:26" x14ac:dyDescent="0.55000000000000004">
      <c r="A72" s="10" t="s">
        <v>119</v>
      </c>
      <c r="B72" s="11">
        <v>990632</v>
      </c>
      <c r="C72" s="10" t="s">
        <v>123</v>
      </c>
      <c r="D72" s="12">
        <f>SUMIFS(SOF[Trans],SOF[Branch2],$C72)</f>
        <v>6952</v>
      </c>
      <c r="E72" s="29">
        <f>SUMIFS('Data-Raw'!$E:$E,'Data-Raw'!$G:$G,'Year-Data'!$C$72,'Data-Raw'!$D:$D,'Year-Data'!E3)/$D$72</f>
        <v>0.11176639815880322</v>
      </c>
      <c r="F72" s="29">
        <f>SUMIFS('Data-Raw'!$E:$E,'Data-Raw'!$G:$G,'Year-Data'!$C$72,'Data-Raw'!$D:$D,'Year-Data'!F3)/$D$72</f>
        <v>0</v>
      </c>
      <c r="G72" s="29">
        <f>SUMIFS('Data-Raw'!$E:$E,'Data-Raw'!$G:$G,'Year-Data'!$C$72,'Data-Raw'!$D:$D,'Year-Data'!G3)/$D$72</f>
        <v>0</v>
      </c>
      <c r="H72" s="29">
        <f>SUMIFS('Data-Raw'!$E:$E,'Data-Raw'!$G:$G,'Year-Data'!$C$72,'Data-Raw'!$D:$D,'Year-Data'!H3)/$D$72</f>
        <v>0</v>
      </c>
      <c r="I72" s="29">
        <f>SUMIFS('Data-Raw'!$E:$E,'Data-Raw'!$G:$G,'Year-Data'!$C$72,'Data-Raw'!$D:$D,'Year-Data'!I3)/$D$72</f>
        <v>0</v>
      </c>
      <c r="J72" s="29">
        <f>SUMIFS('Data-Raw'!$E:$E,'Data-Raw'!$G:$G,'Year-Data'!$C$72,'Data-Raw'!$D:$D,'Year-Data'!J3)/$D$72</f>
        <v>0</v>
      </c>
      <c r="K72" s="29">
        <f>SUMIFS('Data-Raw'!$E:$E,'Data-Raw'!$G:$G,'Year-Data'!$C$72,'Data-Raw'!$D:$D,'Year-Data'!K3)/$D$72</f>
        <v>0</v>
      </c>
      <c r="L72" s="29">
        <f>SUMIFS('Data-Raw'!$E:$E,'Data-Raw'!$G:$G,'Year-Data'!$C$72,'Data-Raw'!$D:$D,'Year-Data'!L3)/$D$72</f>
        <v>0</v>
      </c>
      <c r="M72" s="29">
        <f>SUMIFS('Data-Raw'!$E:$E,'Data-Raw'!$G:$G,'Year-Data'!$C$72,'Data-Raw'!$D:$D,'Year-Data'!M3)/$D$72</f>
        <v>0</v>
      </c>
      <c r="N72" s="29">
        <f>SUMIFS('Data-Raw'!$E:$E,'Data-Raw'!$G:$G,'Year-Data'!$C$72,'Data-Raw'!$D:$D,'Year-Data'!N3)/$D$72</f>
        <v>0</v>
      </c>
      <c r="O72" s="29">
        <f>SUMIFS('Data-Raw'!$E:$E,'Data-Raw'!$G:$G,'Year-Data'!$C$72,'Data-Raw'!$D:$D,'Year-Data'!O3)/$D$72</f>
        <v>0</v>
      </c>
      <c r="P72" s="29">
        <f>SUMIFS('Data-Raw'!$E:$E,'Data-Raw'!$G:$G,'Year-Data'!$C$72,'Data-Raw'!$D:$D,'Year-Data'!P3)/$D$72</f>
        <v>0</v>
      </c>
      <c r="Q72" s="29">
        <f>SUMIFS('Data-Raw'!$E:$E,'Data-Raw'!$G:$G,'Year-Data'!$C$72,'Data-Raw'!$D:$D,'Year-Data'!Q3)/$D$72</f>
        <v>0</v>
      </c>
      <c r="R72" s="29">
        <f>SUMIFS('Data-Raw'!$E:$E,'Data-Raw'!$G:$G,'Year-Data'!$C$72,'Data-Raw'!$D:$D,'Year-Data'!R3)/$D$72</f>
        <v>0</v>
      </c>
      <c r="S72" s="29">
        <f>SUMIFS('Data-Raw'!$E:$E,'Data-Raw'!$G:$G,'Year-Data'!$C$72,'Data-Raw'!$D:$D,'Year-Data'!S3)/$D$72</f>
        <v>0</v>
      </c>
      <c r="T72" s="29">
        <f>SUMIFS('Data-Raw'!$E:$E,'Data-Raw'!$G:$G,'Year-Data'!$C$72,'Data-Raw'!$D:$D,'Year-Data'!T3)/$D$72</f>
        <v>0</v>
      </c>
      <c r="U72" s="29">
        <f>SUMIFS('Data-Raw'!$E:$E,'Data-Raw'!$G:$G,'Year-Data'!$C$72,'Data-Raw'!$D:$D,'Year-Data'!U3)/$D$72</f>
        <v>0</v>
      </c>
      <c r="V72" s="29">
        <f>SUMIFS('Data-Raw'!$E:$E,'Data-Raw'!$G:$G,'Year-Data'!$C$72,'Data-Raw'!$D:$D,'Year-Data'!V3)/$D$72</f>
        <v>0</v>
      </c>
      <c r="W72" s="29">
        <f>SUMIFS('Data-Raw'!$E:$E,'Data-Raw'!$G:$G,'Year-Data'!$C$72,'Data-Raw'!$D:$D,'Year-Data'!W3)/$D$72</f>
        <v>0</v>
      </c>
      <c r="X72" s="36">
        <f t="shared" si="1"/>
        <v>0.11176639815880322</v>
      </c>
      <c r="Y72" s="36">
        <f t="shared" si="0"/>
        <v>0</v>
      </c>
      <c r="Z72" s="36">
        <f t="shared" si="2"/>
        <v>0</v>
      </c>
    </row>
    <row r="73" spans="1:26" x14ac:dyDescent="0.55000000000000004">
      <c r="A73" s="10" t="s">
        <v>119</v>
      </c>
      <c r="B73" s="11">
        <v>990634</v>
      </c>
      <c r="C73" s="10" t="s">
        <v>21</v>
      </c>
      <c r="D73" s="12">
        <f>SUMIFS(SOF[Trans],SOF[Branch2],$C73)</f>
        <v>3369</v>
      </c>
      <c r="E73" s="29">
        <f>SUMIFS('Data-Raw'!$E:$E,'Data-Raw'!$G:$G,'Year-Data'!$C$73,'Data-Raw'!$D:$D,'Year-Data'!E3)/$D$73</f>
        <v>0.18996734936182844</v>
      </c>
      <c r="F73" s="29">
        <f>SUMIFS('Data-Raw'!$E:$E,'Data-Raw'!$G:$G,'Year-Data'!$C$73,'Data-Raw'!$D:$D,'Year-Data'!F3)/$D$73</f>
        <v>0</v>
      </c>
      <c r="G73" s="29">
        <f>SUMIFS('Data-Raw'!$E:$E,'Data-Raw'!$G:$G,'Year-Data'!$C$73,'Data-Raw'!$D:$D,'Year-Data'!G3)/$D$73</f>
        <v>0</v>
      </c>
      <c r="H73" s="29">
        <f>SUMIFS('Data-Raw'!$E:$E,'Data-Raw'!$G:$G,'Year-Data'!$C$73,'Data-Raw'!$D:$D,'Year-Data'!H3)/$D$73</f>
        <v>0</v>
      </c>
      <c r="I73" s="29">
        <f>SUMIFS('Data-Raw'!$E:$E,'Data-Raw'!$G:$G,'Year-Data'!$C$73,'Data-Raw'!$D:$D,'Year-Data'!I3)/$D$73</f>
        <v>0</v>
      </c>
      <c r="J73" s="29">
        <f>SUMIFS('Data-Raw'!$E:$E,'Data-Raw'!$G:$G,'Year-Data'!$C$73,'Data-Raw'!$D:$D,'Year-Data'!J3)/$D$73</f>
        <v>0</v>
      </c>
      <c r="K73" s="29">
        <f>SUMIFS('Data-Raw'!$E:$E,'Data-Raw'!$G:$G,'Year-Data'!$C$73,'Data-Raw'!$D:$D,'Year-Data'!K3)/$D$73</f>
        <v>0</v>
      </c>
      <c r="L73" s="29">
        <f>SUMIFS('Data-Raw'!$E:$E,'Data-Raw'!$G:$G,'Year-Data'!$C$73,'Data-Raw'!$D:$D,'Year-Data'!L3)/$D$73</f>
        <v>0</v>
      </c>
      <c r="M73" s="29">
        <f>SUMIFS('Data-Raw'!$E:$E,'Data-Raw'!$G:$G,'Year-Data'!$C$73,'Data-Raw'!$D:$D,'Year-Data'!M3)/$D$73</f>
        <v>0</v>
      </c>
      <c r="N73" s="29">
        <f>SUMIFS('Data-Raw'!$E:$E,'Data-Raw'!$G:$G,'Year-Data'!$C$73,'Data-Raw'!$D:$D,'Year-Data'!N3)/$D$73</f>
        <v>0</v>
      </c>
      <c r="O73" s="29">
        <f>SUMIFS('Data-Raw'!$E:$E,'Data-Raw'!$G:$G,'Year-Data'!$C$73,'Data-Raw'!$D:$D,'Year-Data'!O3)/$D$73</f>
        <v>0</v>
      </c>
      <c r="P73" s="29">
        <f>SUMIFS('Data-Raw'!$E:$E,'Data-Raw'!$G:$G,'Year-Data'!$C$73,'Data-Raw'!$D:$D,'Year-Data'!P3)/$D$73</f>
        <v>0</v>
      </c>
      <c r="Q73" s="29">
        <f>SUMIFS('Data-Raw'!$E:$E,'Data-Raw'!$G:$G,'Year-Data'!$C$73,'Data-Raw'!$D:$D,'Year-Data'!Q3)/$D$73</f>
        <v>0</v>
      </c>
      <c r="R73" s="29">
        <f>SUMIFS('Data-Raw'!$E:$E,'Data-Raw'!$G:$G,'Year-Data'!$C$73,'Data-Raw'!$D:$D,'Year-Data'!R3)/$D$73</f>
        <v>0</v>
      </c>
      <c r="S73" s="29">
        <f>SUMIFS('Data-Raw'!$E:$E,'Data-Raw'!$G:$G,'Year-Data'!$C$73,'Data-Raw'!$D:$D,'Year-Data'!S3)/$D$73</f>
        <v>0</v>
      </c>
      <c r="T73" s="29">
        <f>SUMIFS('Data-Raw'!$E:$E,'Data-Raw'!$G:$G,'Year-Data'!$C$73,'Data-Raw'!$D:$D,'Year-Data'!T3)/$D$73</f>
        <v>0</v>
      </c>
      <c r="U73" s="29">
        <f>SUMIFS('Data-Raw'!$E:$E,'Data-Raw'!$G:$G,'Year-Data'!$C$73,'Data-Raw'!$D:$D,'Year-Data'!U3)/$D$73</f>
        <v>0</v>
      </c>
      <c r="V73" s="29">
        <f>SUMIFS('Data-Raw'!$E:$E,'Data-Raw'!$G:$G,'Year-Data'!$C$73,'Data-Raw'!$D:$D,'Year-Data'!V3)/$D$73</f>
        <v>0</v>
      </c>
      <c r="W73" s="29">
        <f>SUMIFS('Data-Raw'!$E:$E,'Data-Raw'!$G:$G,'Year-Data'!$C$73,'Data-Raw'!$D:$D,'Year-Data'!W3)/$D$73</f>
        <v>0</v>
      </c>
      <c r="X73" s="36">
        <f t="shared" si="1"/>
        <v>0.18996734936182844</v>
      </c>
      <c r="Y73" s="36">
        <f t="shared" si="0"/>
        <v>0</v>
      </c>
      <c r="Z73" s="36">
        <f t="shared" si="2"/>
        <v>0</v>
      </c>
    </row>
    <row r="74" spans="1:26" ht="15.75" customHeight="1" x14ac:dyDescent="0.55000000000000004">
      <c r="A74" s="10" t="s">
        <v>119</v>
      </c>
      <c r="B74" s="11">
        <v>990636</v>
      </c>
      <c r="C74" s="10" t="s">
        <v>51</v>
      </c>
      <c r="D74" s="12">
        <f>SUMIFS(SOF[Trans],SOF[Branch2],$C74)</f>
        <v>4609</v>
      </c>
      <c r="E74" s="29">
        <f>SUMIFS('Data-Raw'!$E:$E,'Data-Raw'!$G:$G,'Year-Data'!$C$74,'Data-Raw'!$D:$D,'Year-Data'!E3)/$D$74</f>
        <v>0.21045779995660663</v>
      </c>
      <c r="F74" s="29">
        <f>SUMIFS('Data-Raw'!$E:$E,'Data-Raw'!$G:$G,'Year-Data'!$C$74,'Data-Raw'!$D:$D,'Year-Data'!F3)/$D$74</f>
        <v>0</v>
      </c>
      <c r="G74" s="29">
        <f>SUMIFS('Data-Raw'!$E:$E,'Data-Raw'!$G:$G,'Year-Data'!$C$74,'Data-Raw'!$D:$D,'Year-Data'!G3)/$D$74</f>
        <v>0</v>
      </c>
      <c r="H74" s="29">
        <f>SUMIFS('Data-Raw'!$E:$E,'Data-Raw'!$G:$G,'Year-Data'!$C$74,'Data-Raw'!$D:$D,'Year-Data'!H3)/$D$74</f>
        <v>0</v>
      </c>
      <c r="I74" s="29">
        <f>SUMIFS('Data-Raw'!$E:$E,'Data-Raw'!$G:$G,'Year-Data'!$C$74,'Data-Raw'!$D:$D,'Year-Data'!I3)/$D$74</f>
        <v>0</v>
      </c>
      <c r="J74" s="29">
        <f>SUMIFS('Data-Raw'!$E:$E,'Data-Raw'!$G:$G,'Year-Data'!$C$74,'Data-Raw'!$D:$D,'Year-Data'!J3)/$D$74</f>
        <v>0</v>
      </c>
      <c r="K74" s="29">
        <f>SUMIFS('Data-Raw'!$E:$E,'Data-Raw'!$G:$G,'Year-Data'!$C$74,'Data-Raw'!$D:$D,'Year-Data'!K3)/$D$74</f>
        <v>0</v>
      </c>
      <c r="L74" s="29">
        <f>SUMIFS('Data-Raw'!$E:$E,'Data-Raw'!$G:$G,'Year-Data'!$C$74,'Data-Raw'!$D:$D,'Year-Data'!L3)/$D$74</f>
        <v>0</v>
      </c>
      <c r="M74" s="29">
        <f>SUMIFS('Data-Raw'!$E:$E,'Data-Raw'!$G:$G,'Year-Data'!$C$74,'Data-Raw'!$D:$D,'Year-Data'!M3)/$D$74</f>
        <v>0</v>
      </c>
      <c r="N74" s="29">
        <f>SUMIFS('Data-Raw'!$E:$E,'Data-Raw'!$G:$G,'Year-Data'!$C$74,'Data-Raw'!$D:$D,'Year-Data'!N3)/$D$74</f>
        <v>0</v>
      </c>
      <c r="O74" s="29">
        <f>SUMIFS('Data-Raw'!$E:$E,'Data-Raw'!$G:$G,'Year-Data'!$C$74,'Data-Raw'!$D:$D,'Year-Data'!O3)/$D$74</f>
        <v>0</v>
      </c>
      <c r="P74" s="29">
        <f>SUMIFS('Data-Raw'!$E:$E,'Data-Raw'!$G:$G,'Year-Data'!$C$74,'Data-Raw'!$D:$D,'Year-Data'!P3)/$D$74</f>
        <v>0</v>
      </c>
      <c r="Q74" s="29">
        <f>SUMIFS('Data-Raw'!$E:$E,'Data-Raw'!$G:$G,'Year-Data'!$C$74,'Data-Raw'!$D:$D,'Year-Data'!Q3)/$D$74</f>
        <v>0</v>
      </c>
      <c r="R74" s="29">
        <f>SUMIFS('Data-Raw'!$E:$E,'Data-Raw'!$G:$G,'Year-Data'!$C$74,'Data-Raw'!$D:$D,'Year-Data'!R3)/$D$74</f>
        <v>0</v>
      </c>
      <c r="S74" s="29">
        <f>SUMIFS('Data-Raw'!$E:$E,'Data-Raw'!$G:$G,'Year-Data'!$C$74,'Data-Raw'!$D:$D,'Year-Data'!S3)/$D$74</f>
        <v>0</v>
      </c>
      <c r="T74" s="29">
        <f>SUMIFS('Data-Raw'!$E:$E,'Data-Raw'!$G:$G,'Year-Data'!$C$74,'Data-Raw'!$D:$D,'Year-Data'!T3)/$D$74</f>
        <v>0</v>
      </c>
      <c r="U74" s="29">
        <f>SUMIFS('Data-Raw'!$E:$E,'Data-Raw'!$G:$G,'Year-Data'!$C$74,'Data-Raw'!$D:$D,'Year-Data'!U3)/$D$74</f>
        <v>0</v>
      </c>
      <c r="V74" s="29">
        <f>SUMIFS('Data-Raw'!$E:$E,'Data-Raw'!$G:$G,'Year-Data'!$C$74,'Data-Raw'!$D:$D,'Year-Data'!V3)/$D$74</f>
        <v>0</v>
      </c>
      <c r="W74" s="29">
        <f>SUMIFS('Data-Raw'!$E:$E,'Data-Raw'!$G:$G,'Year-Data'!$C$74,'Data-Raw'!$D:$D,'Year-Data'!W3)/$D$74</f>
        <v>0</v>
      </c>
      <c r="X74" s="36">
        <f t="shared" si="1"/>
        <v>0.21045779995660663</v>
      </c>
      <c r="Y74" s="36">
        <f t="shared" si="0"/>
        <v>0</v>
      </c>
      <c r="Z74" s="36">
        <f t="shared" si="2"/>
        <v>0</v>
      </c>
    </row>
    <row r="75" spans="1:26" x14ac:dyDescent="0.55000000000000004">
      <c r="A75" s="10" t="s">
        <v>119</v>
      </c>
      <c r="B75" s="11">
        <v>990637</v>
      </c>
      <c r="C75" s="10" t="s">
        <v>13</v>
      </c>
      <c r="D75" s="12">
        <f>SUMIFS(SOF[Trans],SOF[Branch2],$C75)</f>
        <v>885</v>
      </c>
      <c r="E75" s="29">
        <f>SUMIFS('Data-Raw'!$E:$E,'Data-Raw'!$G:$G,'Year-Data'!$C$75,'Data-Raw'!$D:$D,'Year-Data'!E3)/$D$75</f>
        <v>0.81581920903954808</v>
      </c>
      <c r="F75" s="29">
        <f>SUMIFS('Data-Raw'!$E:$E,'Data-Raw'!$G:$G,'Year-Data'!$C$75,'Data-Raw'!$D:$D,'Year-Data'!F3)/$D$75</f>
        <v>0</v>
      </c>
      <c r="G75" s="29">
        <f>SUMIFS('Data-Raw'!$E:$E,'Data-Raw'!$G:$G,'Year-Data'!$C$75,'Data-Raw'!$D:$D,'Year-Data'!G3)/$D$75</f>
        <v>0</v>
      </c>
      <c r="H75" s="29">
        <f>SUMIFS('Data-Raw'!$E:$E,'Data-Raw'!$G:$G,'Year-Data'!$C$75,'Data-Raw'!$D:$D,'Year-Data'!H3)/$D$75</f>
        <v>0</v>
      </c>
      <c r="I75" s="29">
        <f>SUMIFS('Data-Raw'!$E:$E,'Data-Raw'!$G:$G,'Year-Data'!$C$75,'Data-Raw'!$D:$D,'Year-Data'!I3)/$D$75</f>
        <v>0</v>
      </c>
      <c r="J75" s="29">
        <f>SUMIFS('Data-Raw'!$E:$E,'Data-Raw'!$G:$G,'Year-Data'!$C$75,'Data-Raw'!$D:$D,'Year-Data'!J3)/$D$75</f>
        <v>0</v>
      </c>
      <c r="K75" s="29">
        <f>SUMIFS('Data-Raw'!$E:$E,'Data-Raw'!$G:$G,'Year-Data'!$C$75,'Data-Raw'!$D:$D,'Year-Data'!K3)/$D$75</f>
        <v>0</v>
      </c>
      <c r="L75" s="29">
        <f>SUMIFS('Data-Raw'!$E:$E,'Data-Raw'!$G:$G,'Year-Data'!$C$75,'Data-Raw'!$D:$D,'Year-Data'!L3)/$D$75</f>
        <v>0</v>
      </c>
      <c r="M75" s="29">
        <f>SUMIFS('Data-Raw'!$E:$E,'Data-Raw'!$G:$G,'Year-Data'!$C$75,'Data-Raw'!$D:$D,'Year-Data'!M3)/$D$75</f>
        <v>0</v>
      </c>
      <c r="N75" s="29">
        <f>SUMIFS('Data-Raw'!$E:$E,'Data-Raw'!$G:$G,'Year-Data'!$C$75,'Data-Raw'!$D:$D,'Year-Data'!N3)/$D$75</f>
        <v>0</v>
      </c>
      <c r="O75" s="29">
        <f>SUMIFS('Data-Raw'!$E:$E,'Data-Raw'!$G:$G,'Year-Data'!$C$75,'Data-Raw'!$D:$D,'Year-Data'!O3)/$D$75</f>
        <v>0</v>
      </c>
      <c r="P75" s="29">
        <f>SUMIFS('Data-Raw'!$E:$E,'Data-Raw'!$G:$G,'Year-Data'!$C$75,'Data-Raw'!$D:$D,'Year-Data'!P3)/$D$75</f>
        <v>0</v>
      </c>
      <c r="Q75" s="29">
        <f>SUMIFS('Data-Raw'!$E:$E,'Data-Raw'!$G:$G,'Year-Data'!$C$75,'Data-Raw'!$D:$D,'Year-Data'!Q3)/$D$75</f>
        <v>0</v>
      </c>
      <c r="R75" s="29">
        <f>SUMIFS('Data-Raw'!$E:$E,'Data-Raw'!$G:$G,'Year-Data'!$C$75,'Data-Raw'!$D:$D,'Year-Data'!R3)/$D$75</f>
        <v>0</v>
      </c>
      <c r="S75" s="29">
        <f>SUMIFS('Data-Raw'!$E:$E,'Data-Raw'!$G:$G,'Year-Data'!$C$75,'Data-Raw'!$D:$D,'Year-Data'!S3)/$D$75</f>
        <v>0</v>
      </c>
      <c r="T75" s="29">
        <f>SUMIFS('Data-Raw'!$E:$E,'Data-Raw'!$G:$G,'Year-Data'!$C$75,'Data-Raw'!$D:$D,'Year-Data'!T3)/$D$75</f>
        <v>0</v>
      </c>
      <c r="U75" s="29">
        <f>SUMIFS('Data-Raw'!$E:$E,'Data-Raw'!$G:$G,'Year-Data'!$C$75,'Data-Raw'!$D:$D,'Year-Data'!U3)/$D$75</f>
        <v>0</v>
      </c>
      <c r="V75" s="29">
        <f>SUMIFS('Data-Raw'!$E:$E,'Data-Raw'!$G:$G,'Year-Data'!$C$75,'Data-Raw'!$D:$D,'Year-Data'!V3)/$D$75</f>
        <v>0</v>
      </c>
      <c r="W75" s="29">
        <f>SUMIFS('Data-Raw'!$E:$E,'Data-Raw'!$G:$G,'Year-Data'!$C$75,'Data-Raw'!$D:$D,'Year-Data'!W3)/$D$75</f>
        <v>0</v>
      </c>
      <c r="X75" s="36">
        <f t="shared" si="1"/>
        <v>0.81581920903954808</v>
      </c>
      <c r="Y75" s="36">
        <f t="shared" ref="Y75:Y97" si="3">$L75</f>
        <v>0</v>
      </c>
      <c r="Z75" s="36">
        <f t="shared" si="2"/>
        <v>0</v>
      </c>
    </row>
    <row r="76" spans="1:26" s="2" customFormat="1" x14ac:dyDescent="0.55000000000000004">
      <c r="A76" s="10" t="s">
        <v>119</v>
      </c>
      <c r="B76" s="11">
        <v>990638</v>
      </c>
      <c r="C76" s="10" t="s">
        <v>7</v>
      </c>
      <c r="D76" s="12">
        <f>SUMIFS(SOF[Trans],SOF[Branch2],$C76)</f>
        <v>2975</v>
      </c>
      <c r="E76" s="29">
        <f>SUMIFS('Data-Raw'!$E:$E,'Data-Raw'!$G:$G,'Year-Data'!$C$76,'Data-Raw'!$D:$D,'Year-Data'!E3)/$D$76</f>
        <v>0.35025210084033614</v>
      </c>
      <c r="F76" s="29">
        <f>SUMIFS('Data-Raw'!$E:$E,'Data-Raw'!$G:$G,'Year-Data'!$C$76,'Data-Raw'!$D:$D,'Year-Data'!F3)/$D$76</f>
        <v>0</v>
      </c>
      <c r="G76" s="29">
        <f>SUMIFS('Data-Raw'!$E:$E,'Data-Raw'!$G:$G,'Year-Data'!$C$76,'Data-Raw'!$D:$D,'Year-Data'!G3)/$D$76</f>
        <v>0</v>
      </c>
      <c r="H76" s="29">
        <f>SUMIFS('Data-Raw'!$E:$E,'Data-Raw'!$G:$G,'Year-Data'!$C$76,'Data-Raw'!$D:$D,'Year-Data'!H3)/$D$76</f>
        <v>0</v>
      </c>
      <c r="I76" s="29">
        <f>SUMIFS('Data-Raw'!$E:$E,'Data-Raw'!$G:$G,'Year-Data'!$C$76,'Data-Raw'!$D:$D,'Year-Data'!I3)/$D$76</f>
        <v>0</v>
      </c>
      <c r="J76" s="29">
        <f>SUMIFS('Data-Raw'!$E:$E,'Data-Raw'!$G:$G,'Year-Data'!$C$76,'Data-Raw'!$D:$D,'Year-Data'!J3)/$D$76</f>
        <v>0</v>
      </c>
      <c r="K76" s="29">
        <f>SUMIFS('Data-Raw'!$E:$E,'Data-Raw'!$G:$G,'Year-Data'!$C$76,'Data-Raw'!$D:$D,'Year-Data'!K3)/$D$76</f>
        <v>0</v>
      </c>
      <c r="L76" s="29">
        <f>SUMIFS('Data-Raw'!$E:$E,'Data-Raw'!$G:$G,'Year-Data'!$C$76,'Data-Raw'!$D:$D,'Year-Data'!L3)/$D$76</f>
        <v>0</v>
      </c>
      <c r="M76" s="29">
        <f>SUMIFS('Data-Raw'!$E:$E,'Data-Raw'!$G:$G,'Year-Data'!$C$76,'Data-Raw'!$D:$D,'Year-Data'!M3)/$D$76</f>
        <v>0</v>
      </c>
      <c r="N76" s="29">
        <f>SUMIFS('Data-Raw'!$E:$E,'Data-Raw'!$G:$G,'Year-Data'!$C$76,'Data-Raw'!$D:$D,'Year-Data'!N3)/$D$76</f>
        <v>0</v>
      </c>
      <c r="O76" s="29">
        <f>SUMIFS('Data-Raw'!$E:$E,'Data-Raw'!$G:$G,'Year-Data'!$C$76,'Data-Raw'!$D:$D,'Year-Data'!O3)/$D$76</f>
        <v>0</v>
      </c>
      <c r="P76" s="29">
        <f>SUMIFS('Data-Raw'!$E:$E,'Data-Raw'!$G:$G,'Year-Data'!$C$76,'Data-Raw'!$D:$D,'Year-Data'!P3)/$D$76</f>
        <v>0</v>
      </c>
      <c r="Q76" s="29">
        <f>SUMIFS('Data-Raw'!$E:$E,'Data-Raw'!$G:$G,'Year-Data'!$C$76,'Data-Raw'!$D:$D,'Year-Data'!Q3)/$D$76</f>
        <v>0</v>
      </c>
      <c r="R76" s="29">
        <f>SUMIFS('Data-Raw'!$E:$E,'Data-Raw'!$G:$G,'Year-Data'!$C$76,'Data-Raw'!$D:$D,'Year-Data'!R3)/$D$76</f>
        <v>0</v>
      </c>
      <c r="S76" s="29">
        <f>SUMIFS('Data-Raw'!$E:$E,'Data-Raw'!$G:$G,'Year-Data'!$C$76,'Data-Raw'!$D:$D,'Year-Data'!S3)/$D$76</f>
        <v>0</v>
      </c>
      <c r="T76" s="29">
        <f>SUMIFS('Data-Raw'!$E:$E,'Data-Raw'!$G:$G,'Year-Data'!$C$76,'Data-Raw'!$D:$D,'Year-Data'!T3)/$D$76</f>
        <v>0</v>
      </c>
      <c r="U76" s="29">
        <f>SUMIFS('Data-Raw'!$E:$E,'Data-Raw'!$G:$G,'Year-Data'!$C$76,'Data-Raw'!$D:$D,'Year-Data'!U3)/$D$76</f>
        <v>0</v>
      </c>
      <c r="V76" s="29">
        <f>SUMIFS('Data-Raw'!$E:$E,'Data-Raw'!$G:$G,'Year-Data'!$C$76,'Data-Raw'!$D:$D,'Year-Data'!V3)/$D$76</f>
        <v>0</v>
      </c>
      <c r="W76" s="29">
        <f>SUMIFS('Data-Raw'!$E:$E,'Data-Raw'!$G:$G,'Year-Data'!$C$76,'Data-Raw'!$D:$D,'Year-Data'!W3)/$D$76</f>
        <v>0</v>
      </c>
      <c r="X76" s="36">
        <f t="shared" si="1"/>
        <v>0.35025210084033614</v>
      </c>
      <c r="Y76" s="36">
        <f t="shared" si="3"/>
        <v>0</v>
      </c>
      <c r="Z76" s="36">
        <f t="shared" si="2"/>
        <v>0</v>
      </c>
    </row>
    <row r="77" spans="1:26" x14ac:dyDescent="0.55000000000000004">
      <c r="A77" s="10" t="s">
        <v>119</v>
      </c>
      <c r="B77" s="11">
        <v>990639</v>
      </c>
      <c r="C77" s="10" t="s">
        <v>122</v>
      </c>
      <c r="D77" s="12">
        <f>SUMIFS(SOF[Trans],SOF[Branch2],$C77)</f>
        <v>6530</v>
      </c>
      <c r="E77" s="29">
        <f>SUMIFS('Data-Raw'!$E:$E,'Data-Raw'!$G:$G,'Year-Data'!$C$77,'Data-Raw'!$D:$D,'Year-Data'!E3)/$D$77</f>
        <v>0.18545176110260336</v>
      </c>
      <c r="F77" s="29">
        <f>SUMIFS('Data-Raw'!$E:$E,'Data-Raw'!$G:$G,'Year-Data'!$C$77,'Data-Raw'!$D:$D,'Year-Data'!F3)/$D$77</f>
        <v>0</v>
      </c>
      <c r="G77" s="29">
        <f>SUMIFS('Data-Raw'!$E:$E,'Data-Raw'!$G:$G,'Year-Data'!$C$77,'Data-Raw'!$D:$D,'Year-Data'!G3)/$D$77</f>
        <v>0</v>
      </c>
      <c r="H77" s="29">
        <f>SUMIFS('Data-Raw'!$E:$E,'Data-Raw'!$G:$G,'Year-Data'!$C$77,'Data-Raw'!$D:$D,'Year-Data'!H3)/$D$77</f>
        <v>0</v>
      </c>
      <c r="I77" s="29">
        <f>SUMIFS('Data-Raw'!$E:$E,'Data-Raw'!$G:$G,'Year-Data'!$C$77,'Data-Raw'!$D:$D,'Year-Data'!I3)/$D$77</f>
        <v>0</v>
      </c>
      <c r="J77" s="29">
        <f>SUMIFS('Data-Raw'!$E:$E,'Data-Raw'!$G:$G,'Year-Data'!$C$77,'Data-Raw'!$D:$D,'Year-Data'!J3)/$D$77</f>
        <v>0</v>
      </c>
      <c r="K77" s="29">
        <f>SUMIFS('Data-Raw'!$E:$E,'Data-Raw'!$G:$G,'Year-Data'!$C$77,'Data-Raw'!$D:$D,'Year-Data'!K3)/$D$77</f>
        <v>0</v>
      </c>
      <c r="L77" s="29">
        <f>SUMIFS('Data-Raw'!$E:$E,'Data-Raw'!$G:$G,'Year-Data'!$C$77,'Data-Raw'!$D:$D,'Year-Data'!L3)/$D$77</f>
        <v>0</v>
      </c>
      <c r="M77" s="29">
        <f>SUMIFS('Data-Raw'!$E:$E,'Data-Raw'!$G:$G,'Year-Data'!$C$77,'Data-Raw'!$D:$D,'Year-Data'!M3)/$D$77</f>
        <v>0</v>
      </c>
      <c r="N77" s="29">
        <f>SUMIFS('Data-Raw'!$E:$E,'Data-Raw'!$G:$G,'Year-Data'!$C$77,'Data-Raw'!$D:$D,'Year-Data'!N3)/$D$77</f>
        <v>0</v>
      </c>
      <c r="O77" s="29">
        <f>SUMIFS('Data-Raw'!$E:$E,'Data-Raw'!$G:$G,'Year-Data'!$C$77,'Data-Raw'!$D:$D,'Year-Data'!O3)/$D$77</f>
        <v>0</v>
      </c>
      <c r="P77" s="29">
        <f>SUMIFS('Data-Raw'!$E:$E,'Data-Raw'!$G:$G,'Year-Data'!$C$77,'Data-Raw'!$D:$D,'Year-Data'!P3)/$D$77</f>
        <v>0</v>
      </c>
      <c r="Q77" s="29">
        <f>SUMIFS('Data-Raw'!$E:$E,'Data-Raw'!$G:$G,'Year-Data'!$C$77,'Data-Raw'!$D:$D,'Year-Data'!Q3)/$D$77</f>
        <v>0</v>
      </c>
      <c r="R77" s="29">
        <f>SUMIFS('Data-Raw'!$E:$E,'Data-Raw'!$G:$G,'Year-Data'!$C$77,'Data-Raw'!$D:$D,'Year-Data'!R3)/$D$77</f>
        <v>0</v>
      </c>
      <c r="S77" s="29">
        <f>SUMIFS('Data-Raw'!$E:$E,'Data-Raw'!$G:$G,'Year-Data'!$C$77,'Data-Raw'!$D:$D,'Year-Data'!S3)/$D$77</f>
        <v>0</v>
      </c>
      <c r="T77" s="29">
        <f>SUMIFS('Data-Raw'!$E:$E,'Data-Raw'!$G:$G,'Year-Data'!$C$77,'Data-Raw'!$D:$D,'Year-Data'!T3)/$D$77</f>
        <v>0</v>
      </c>
      <c r="U77" s="29">
        <f>SUMIFS('Data-Raw'!$E:$E,'Data-Raw'!$G:$G,'Year-Data'!$C$77,'Data-Raw'!$D:$D,'Year-Data'!U3)/$D$77</f>
        <v>0</v>
      </c>
      <c r="V77" s="29">
        <f>SUMIFS('Data-Raw'!$E:$E,'Data-Raw'!$G:$G,'Year-Data'!$C$77,'Data-Raw'!$D:$D,'Year-Data'!V3)/$D$77</f>
        <v>0</v>
      </c>
      <c r="W77" s="29">
        <f>SUMIFS('Data-Raw'!$E:$E,'Data-Raw'!$G:$G,'Year-Data'!$C$77,'Data-Raw'!$D:$D,'Year-Data'!W3)/$D$77</f>
        <v>0</v>
      </c>
      <c r="X77" s="36">
        <f t="shared" si="1"/>
        <v>0.18545176110260336</v>
      </c>
      <c r="Y77" s="36">
        <f t="shared" si="3"/>
        <v>0</v>
      </c>
      <c r="Z77" s="36">
        <f t="shared" si="2"/>
        <v>0</v>
      </c>
    </row>
    <row r="78" spans="1:26" x14ac:dyDescent="0.55000000000000004">
      <c r="A78" s="10" t="s">
        <v>119</v>
      </c>
      <c r="B78" s="11">
        <v>990647</v>
      </c>
      <c r="C78" s="10" t="s">
        <v>12</v>
      </c>
      <c r="D78" s="12">
        <f>SUMIFS(SOF[Trans],SOF[Branch2],$C78)</f>
        <v>2363</v>
      </c>
      <c r="E78" s="29">
        <f>SUMIFS('Data-Raw'!$E:$E,'Data-Raw'!$G:$G,'Year-Data'!$C$78,'Data-Raw'!$D:$D,'Year-Data'!E3)/$D$78</f>
        <v>0.42742276766821835</v>
      </c>
      <c r="F78" s="29">
        <f>SUMIFS('Data-Raw'!$E:$E,'Data-Raw'!$G:$G,'Year-Data'!$C$78,'Data-Raw'!$D:$D,'Year-Data'!F3)/$D$78</f>
        <v>0</v>
      </c>
      <c r="G78" s="29">
        <f>SUMIFS('Data-Raw'!$E:$E,'Data-Raw'!$G:$G,'Year-Data'!$C$78,'Data-Raw'!$D:$D,'Year-Data'!G3)/$D$78</f>
        <v>0</v>
      </c>
      <c r="H78" s="29">
        <f>SUMIFS('Data-Raw'!$E:$E,'Data-Raw'!$G:$G,'Year-Data'!$C$78,'Data-Raw'!$D:$D,'Year-Data'!H3)/$D$78</f>
        <v>0</v>
      </c>
      <c r="I78" s="29">
        <f>SUMIFS('Data-Raw'!$E:$E,'Data-Raw'!$G:$G,'Year-Data'!$C$78,'Data-Raw'!$D:$D,'Year-Data'!I3)/$D$78</f>
        <v>0</v>
      </c>
      <c r="J78" s="29">
        <f>SUMIFS('Data-Raw'!$E:$E,'Data-Raw'!$G:$G,'Year-Data'!$C$78,'Data-Raw'!$D:$D,'Year-Data'!J3)/$D$78</f>
        <v>0</v>
      </c>
      <c r="K78" s="29">
        <f>SUMIFS('Data-Raw'!$E:$E,'Data-Raw'!$G:$G,'Year-Data'!$C$78,'Data-Raw'!$D:$D,'Year-Data'!K3)/$D$78</f>
        <v>0</v>
      </c>
      <c r="L78" s="29">
        <f>SUMIFS('Data-Raw'!$E:$E,'Data-Raw'!$G:$G,'Year-Data'!$C$78,'Data-Raw'!$D:$D,'Year-Data'!L3)/$D$78</f>
        <v>0</v>
      </c>
      <c r="M78" s="29">
        <f>SUMIFS('Data-Raw'!$E:$E,'Data-Raw'!$G:$G,'Year-Data'!$C$78,'Data-Raw'!$D:$D,'Year-Data'!M3)/$D$78</f>
        <v>0</v>
      </c>
      <c r="N78" s="29">
        <f>SUMIFS('Data-Raw'!$E:$E,'Data-Raw'!$G:$G,'Year-Data'!$C$78,'Data-Raw'!$D:$D,'Year-Data'!N3)/$D$78</f>
        <v>0</v>
      </c>
      <c r="O78" s="29">
        <f>SUMIFS('Data-Raw'!$E:$E,'Data-Raw'!$G:$G,'Year-Data'!$C$78,'Data-Raw'!$D:$D,'Year-Data'!O3)/$D$78</f>
        <v>0</v>
      </c>
      <c r="P78" s="29">
        <f>SUMIFS('Data-Raw'!$E:$E,'Data-Raw'!$G:$G,'Year-Data'!$C$78,'Data-Raw'!$D:$D,'Year-Data'!P3)/$D$78</f>
        <v>0</v>
      </c>
      <c r="Q78" s="29">
        <f>SUMIFS('Data-Raw'!$E:$E,'Data-Raw'!$G:$G,'Year-Data'!$C$78,'Data-Raw'!$D:$D,'Year-Data'!Q3)/$D$78</f>
        <v>0</v>
      </c>
      <c r="R78" s="29">
        <f>SUMIFS('Data-Raw'!$E:$E,'Data-Raw'!$G:$G,'Year-Data'!$C$78,'Data-Raw'!$D:$D,'Year-Data'!R3)/$D$78</f>
        <v>0</v>
      </c>
      <c r="S78" s="29">
        <f>SUMIFS('Data-Raw'!$E:$E,'Data-Raw'!$G:$G,'Year-Data'!$C$78,'Data-Raw'!$D:$D,'Year-Data'!S3)/$D$78</f>
        <v>0</v>
      </c>
      <c r="T78" s="29">
        <f>SUMIFS('Data-Raw'!$E:$E,'Data-Raw'!$G:$G,'Year-Data'!$C$78,'Data-Raw'!$D:$D,'Year-Data'!T3)/$D$78</f>
        <v>0</v>
      </c>
      <c r="U78" s="29">
        <f>SUMIFS('Data-Raw'!$E:$E,'Data-Raw'!$G:$G,'Year-Data'!$C$78,'Data-Raw'!$D:$D,'Year-Data'!U3)/$D$78</f>
        <v>0</v>
      </c>
      <c r="V78" s="29">
        <f>SUMIFS('Data-Raw'!$E:$E,'Data-Raw'!$G:$G,'Year-Data'!$C$78,'Data-Raw'!$D:$D,'Year-Data'!V3)/$D$78</f>
        <v>0</v>
      </c>
      <c r="W78" s="29">
        <f>SUMIFS('Data-Raw'!$E:$E,'Data-Raw'!$G:$G,'Year-Data'!$C$78,'Data-Raw'!$D:$D,'Year-Data'!W3)/$D$78</f>
        <v>0</v>
      </c>
      <c r="X78" s="36">
        <f t="shared" ref="X78:X97" si="4">$E78</f>
        <v>0.42742276766821835</v>
      </c>
      <c r="Y78" s="36">
        <f t="shared" si="3"/>
        <v>0</v>
      </c>
      <c r="Z78" s="36">
        <f t="shared" ref="Z78:Z97" si="5">SUM(E78:W78)-Y78-X78</f>
        <v>0</v>
      </c>
    </row>
    <row r="79" spans="1:26" s="2" customFormat="1" x14ac:dyDescent="0.55000000000000004">
      <c r="A79" s="10" t="s">
        <v>119</v>
      </c>
      <c r="B79" s="11">
        <v>990665</v>
      </c>
      <c r="C79" s="10" t="s">
        <v>20</v>
      </c>
      <c r="D79" s="12">
        <f>SUMIFS(SOF[Trans],SOF[Branch2],$C79)</f>
        <v>2734</v>
      </c>
      <c r="E79" s="29">
        <f>SUMIFS('Data-Raw'!$E:$E,'Data-Raw'!$G:$G,'Year-Data'!$C$79,'Data-Raw'!$D:$D,'Year-Data'!E3)/$D$79</f>
        <v>0.29956108266276515</v>
      </c>
      <c r="F79" s="29">
        <f>SUMIFS('Data-Raw'!$E:$E,'Data-Raw'!$G:$G,'Year-Data'!$C$79,'Data-Raw'!$D:$D,'Year-Data'!F3)/$D$79</f>
        <v>0</v>
      </c>
      <c r="G79" s="29">
        <f>SUMIFS('Data-Raw'!$E:$E,'Data-Raw'!$G:$G,'Year-Data'!$C$79,'Data-Raw'!$D:$D,'Year-Data'!G3)/$D$79</f>
        <v>0</v>
      </c>
      <c r="H79" s="29">
        <f>SUMIFS('Data-Raw'!$E:$E,'Data-Raw'!$G:$G,'Year-Data'!$C$79,'Data-Raw'!$D:$D,'Year-Data'!H3)/$D$79</f>
        <v>0</v>
      </c>
      <c r="I79" s="29">
        <f>SUMIFS('Data-Raw'!$E:$E,'Data-Raw'!$G:$G,'Year-Data'!$C$79,'Data-Raw'!$D:$D,'Year-Data'!I3)/$D$79</f>
        <v>0</v>
      </c>
      <c r="J79" s="29">
        <f>SUMIFS('Data-Raw'!$E:$E,'Data-Raw'!$G:$G,'Year-Data'!$C$79,'Data-Raw'!$D:$D,'Year-Data'!J3)/$D$79</f>
        <v>0</v>
      </c>
      <c r="K79" s="29">
        <f>SUMIFS('Data-Raw'!$E:$E,'Data-Raw'!$G:$G,'Year-Data'!$C$79,'Data-Raw'!$D:$D,'Year-Data'!K3)/$D$79</f>
        <v>0</v>
      </c>
      <c r="L79" s="29">
        <f>SUMIFS('Data-Raw'!$E:$E,'Data-Raw'!$G:$G,'Year-Data'!$C$79,'Data-Raw'!$D:$D,'Year-Data'!L3)/$D$79</f>
        <v>0</v>
      </c>
      <c r="M79" s="29">
        <f>SUMIFS('Data-Raw'!$E:$E,'Data-Raw'!$G:$G,'Year-Data'!$C$79,'Data-Raw'!$D:$D,'Year-Data'!M3)/$D$79</f>
        <v>0</v>
      </c>
      <c r="N79" s="29">
        <f>SUMIFS('Data-Raw'!$E:$E,'Data-Raw'!$G:$G,'Year-Data'!$C$79,'Data-Raw'!$D:$D,'Year-Data'!N3)/$D$79</f>
        <v>0</v>
      </c>
      <c r="O79" s="29">
        <f>SUMIFS('Data-Raw'!$E:$E,'Data-Raw'!$G:$G,'Year-Data'!$C$79,'Data-Raw'!$D:$D,'Year-Data'!O3)/$D$79</f>
        <v>0</v>
      </c>
      <c r="P79" s="29">
        <f>SUMIFS('Data-Raw'!$E:$E,'Data-Raw'!$G:$G,'Year-Data'!$C$79,'Data-Raw'!$D:$D,'Year-Data'!P3)/$D$79</f>
        <v>0</v>
      </c>
      <c r="Q79" s="29">
        <f>SUMIFS('Data-Raw'!$E:$E,'Data-Raw'!$G:$G,'Year-Data'!$C$79,'Data-Raw'!$D:$D,'Year-Data'!Q3)/$D$79</f>
        <v>0</v>
      </c>
      <c r="R79" s="29">
        <f>SUMIFS('Data-Raw'!$E:$E,'Data-Raw'!$G:$G,'Year-Data'!$C$79,'Data-Raw'!$D:$D,'Year-Data'!R3)/$D$79</f>
        <v>0</v>
      </c>
      <c r="S79" s="29">
        <f>SUMIFS('Data-Raw'!$E:$E,'Data-Raw'!$G:$G,'Year-Data'!$C$79,'Data-Raw'!$D:$D,'Year-Data'!S3)/$D$79</f>
        <v>0</v>
      </c>
      <c r="T79" s="29">
        <f>SUMIFS('Data-Raw'!$E:$E,'Data-Raw'!$G:$G,'Year-Data'!$C$79,'Data-Raw'!$D:$D,'Year-Data'!T3)/$D$79</f>
        <v>0</v>
      </c>
      <c r="U79" s="29">
        <f>SUMIFS('Data-Raw'!$E:$E,'Data-Raw'!$G:$G,'Year-Data'!$C$79,'Data-Raw'!$D:$D,'Year-Data'!U3)/$D$79</f>
        <v>0</v>
      </c>
      <c r="V79" s="29">
        <f>SUMIFS('Data-Raw'!$E:$E,'Data-Raw'!$G:$G,'Year-Data'!$C$79,'Data-Raw'!$D:$D,'Year-Data'!V3)/$D$79</f>
        <v>0</v>
      </c>
      <c r="W79" s="29">
        <f>SUMIFS('Data-Raw'!$E:$E,'Data-Raw'!$G:$G,'Year-Data'!$C$79,'Data-Raw'!$D:$D,'Year-Data'!W3)/$D$79</f>
        <v>0</v>
      </c>
      <c r="X79" s="36">
        <f t="shared" si="4"/>
        <v>0.29956108266276515</v>
      </c>
      <c r="Y79" s="36">
        <f t="shared" si="3"/>
        <v>0</v>
      </c>
      <c r="Z79" s="36">
        <f t="shared" si="5"/>
        <v>0</v>
      </c>
    </row>
    <row r="80" spans="1:26" x14ac:dyDescent="0.55000000000000004">
      <c r="A80" s="10" t="s">
        <v>119</v>
      </c>
      <c r="B80" s="11">
        <v>990703</v>
      </c>
      <c r="C80" s="10" t="s">
        <v>45</v>
      </c>
      <c r="D80" s="12">
        <f>SUMIFS(SOF[Trans],SOF[Branch2],$C80)</f>
        <v>5883</v>
      </c>
      <c r="E80" s="29">
        <f>SUMIFS('Data-Raw'!$E:$E,'Data-Raw'!$G:$G,'Year-Data'!$C$80,'Data-Raw'!$D:$D,'Year-Data'!E3)/$D$80</f>
        <v>0.18612952575216726</v>
      </c>
      <c r="F80" s="29">
        <f>SUMIFS('Data-Raw'!$E:$E,'Data-Raw'!$G:$G,'Year-Data'!$C$80,'Data-Raw'!$D:$D,'Year-Data'!F3)/$D$80</f>
        <v>0</v>
      </c>
      <c r="G80" s="29">
        <f>SUMIFS('Data-Raw'!$E:$E,'Data-Raw'!$G:$G,'Year-Data'!$C$80,'Data-Raw'!$D:$D,'Year-Data'!G3)/$D$80</f>
        <v>0</v>
      </c>
      <c r="H80" s="29">
        <f>SUMIFS('Data-Raw'!$E:$E,'Data-Raw'!$G:$G,'Year-Data'!$C$80,'Data-Raw'!$D:$D,'Year-Data'!H3)/$D$80</f>
        <v>0</v>
      </c>
      <c r="I80" s="29">
        <f>SUMIFS('Data-Raw'!$E:$E,'Data-Raw'!$G:$G,'Year-Data'!$C$80,'Data-Raw'!$D:$D,'Year-Data'!I3)/$D$80</f>
        <v>0</v>
      </c>
      <c r="J80" s="29">
        <f>SUMIFS('Data-Raw'!$E:$E,'Data-Raw'!$G:$G,'Year-Data'!$C$80,'Data-Raw'!$D:$D,'Year-Data'!J3)/$D$80</f>
        <v>0</v>
      </c>
      <c r="K80" s="29">
        <f>SUMIFS('Data-Raw'!$E:$E,'Data-Raw'!$G:$G,'Year-Data'!$C$80,'Data-Raw'!$D:$D,'Year-Data'!K3)/$D$80</f>
        <v>0</v>
      </c>
      <c r="L80" s="29">
        <f>SUMIFS('Data-Raw'!$E:$E,'Data-Raw'!$G:$G,'Year-Data'!$C$80,'Data-Raw'!$D:$D,'Year-Data'!L3)/$D$80</f>
        <v>0</v>
      </c>
      <c r="M80" s="29">
        <f>SUMIFS('Data-Raw'!$E:$E,'Data-Raw'!$G:$G,'Year-Data'!$C$80,'Data-Raw'!$D:$D,'Year-Data'!M3)/$D$80</f>
        <v>0</v>
      </c>
      <c r="N80" s="29">
        <f>SUMIFS('Data-Raw'!$E:$E,'Data-Raw'!$G:$G,'Year-Data'!$C$80,'Data-Raw'!$D:$D,'Year-Data'!N3)/$D$80</f>
        <v>0</v>
      </c>
      <c r="O80" s="29">
        <f>SUMIFS('Data-Raw'!$E:$E,'Data-Raw'!$G:$G,'Year-Data'!$C$80,'Data-Raw'!$D:$D,'Year-Data'!O3)/$D$80</f>
        <v>0</v>
      </c>
      <c r="P80" s="29">
        <f>SUMIFS('Data-Raw'!$E:$E,'Data-Raw'!$G:$G,'Year-Data'!$C$80,'Data-Raw'!$D:$D,'Year-Data'!P3)/$D$80</f>
        <v>0</v>
      </c>
      <c r="Q80" s="29">
        <f>SUMIFS('Data-Raw'!$E:$E,'Data-Raw'!$G:$G,'Year-Data'!$C$80,'Data-Raw'!$D:$D,'Year-Data'!Q3)/$D$80</f>
        <v>0</v>
      </c>
      <c r="R80" s="29">
        <f>SUMIFS('Data-Raw'!$E:$E,'Data-Raw'!$G:$G,'Year-Data'!$C$80,'Data-Raw'!$D:$D,'Year-Data'!R3)/$D$80</f>
        <v>0</v>
      </c>
      <c r="S80" s="29">
        <f>SUMIFS('Data-Raw'!$E:$E,'Data-Raw'!$G:$G,'Year-Data'!$C$80,'Data-Raw'!$D:$D,'Year-Data'!S3)/$D$80</f>
        <v>0</v>
      </c>
      <c r="T80" s="29">
        <f>SUMIFS('Data-Raw'!$E:$E,'Data-Raw'!$G:$G,'Year-Data'!$C$80,'Data-Raw'!$D:$D,'Year-Data'!T3)/$D$80</f>
        <v>0</v>
      </c>
      <c r="U80" s="29">
        <f>SUMIFS('Data-Raw'!$E:$E,'Data-Raw'!$G:$G,'Year-Data'!$C$80,'Data-Raw'!$D:$D,'Year-Data'!U3)/$D$80</f>
        <v>0</v>
      </c>
      <c r="V80" s="29">
        <f>SUMIFS('Data-Raw'!$E:$E,'Data-Raw'!$G:$G,'Year-Data'!$C$80,'Data-Raw'!$D:$D,'Year-Data'!V3)/$D$80</f>
        <v>0</v>
      </c>
      <c r="W80" s="29">
        <f>SUMIFS('Data-Raw'!$E:$E,'Data-Raw'!$G:$G,'Year-Data'!$C$80,'Data-Raw'!$D:$D,'Year-Data'!W3)/$D$80</f>
        <v>0</v>
      </c>
      <c r="X80" s="36">
        <f t="shared" si="4"/>
        <v>0.18612952575216726</v>
      </c>
      <c r="Y80" s="36">
        <f t="shared" si="3"/>
        <v>0</v>
      </c>
      <c r="Z80" s="36">
        <f t="shared" si="5"/>
        <v>0</v>
      </c>
    </row>
    <row r="81" spans="1:26" x14ac:dyDescent="0.55000000000000004">
      <c r="A81" s="10" t="s">
        <v>119</v>
      </c>
      <c r="B81" s="11">
        <v>990705</v>
      </c>
      <c r="C81" s="10" t="s">
        <v>43</v>
      </c>
      <c r="D81" s="12">
        <f>SUMIFS(SOF[Trans],SOF[Branch2],$C81)</f>
        <v>8945</v>
      </c>
      <c r="E81" s="29">
        <f>SUMIFS('Data-Raw'!$E:$E,'Data-Raw'!$G:$G,'Year-Data'!$C$81,'Data-Raw'!$D:$D,'Year-Data'!E3)/$D$81</f>
        <v>0.11950810508664059</v>
      </c>
      <c r="F81" s="29">
        <f>SUMIFS('Data-Raw'!$E:$E,'Data-Raw'!$G:$G,'Year-Data'!$C$81,'Data-Raw'!$D:$D,'Year-Data'!F3)/$D$81</f>
        <v>0</v>
      </c>
      <c r="G81" s="29">
        <f>SUMIFS('Data-Raw'!$E:$E,'Data-Raw'!$G:$G,'Year-Data'!$C$81,'Data-Raw'!$D:$D,'Year-Data'!G3)/$D$81</f>
        <v>0</v>
      </c>
      <c r="H81" s="29">
        <f>SUMIFS('Data-Raw'!$E:$E,'Data-Raw'!$G:$G,'Year-Data'!$C$81,'Data-Raw'!$D:$D,'Year-Data'!H3)/$D$81</f>
        <v>0</v>
      </c>
      <c r="I81" s="29">
        <f>SUMIFS('Data-Raw'!$E:$E,'Data-Raw'!$G:$G,'Year-Data'!$C$81,'Data-Raw'!$D:$D,'Year-Data'!I3)/$D$81</f>
        <v>0</v>
      </c>
      <c r="J81" s="29">
        <f>SUMIFS('Data-Raw'!$E:$E,'Data-Raw'!$G:$G,'Year-Data'!$C$81,'Data-Raw'!$D:$D,'Year-Data'!J3)/$D$81</f>
        <v>0</v>
      </c>
      <c r="K81" s="29">
        <f>SUMIFS('Data-Raw'!$E:$E,'Data-Raw'!$G:$G,'Year-Data'!$C$81,'Data-Raw'!$D:$D,'Year-Data'!K3)/$D$81</f>
        <v>0</v>
      </c>
      <c r="L81" s="29">
        <f>SUMIFS('Data-Raw'!$E:$E,'Data-Raw'!$G:$G,'Year-Data'!$C$81,'Data-Raw'!$D:$D,'Year-Data'!L3)/$D$81</f>
        <v>0</v>
      </c>
      <c r="M81" s="29">
        <f>SUMIFS('Data-Raw'!$E:$E,'Data-Raw'!$G:$G,'Year-Data'!$C$81,'Data-Raw'!$D:$D,'Year-Data'!M3)/$D$81</f>
        <v>0</v>
      </c>
      <c r="N81" s="29">
        <f>SUMIFS('Data-Raw'!$E:$E,'Data-Raw'!$G:$G,'Year-Data'!$C$81,'Data-Raw'!$D:$D,'Year-Data'!N3)/$D$81</f>
        <v>0</v>
      </c>
      <c r="O81" s="29">
        <f>SUMIFS('Data-Raw'!$E:$E,'Data-Raw'!$G:$G,'Year-Data'!$C$81,'Data-Raw'!$D:$D,'Year-Data'!O3)/$D$81</f>
        <v>0</v>
      </c>
      <c r="P81" s="29">
        <f>SUMIFS('Data-Raw'!$E:$E,'Data-Raw'!$G:$G,'Year-Data'!$C$81,'Data-Raw'!$D:$D,'Year-Data'!P3)/$D$81</f>
        <v>0</v>
      </c>
      <c r="Q81" s="29">
        <f>SUMIFS('Data-Raw'!$E:$E,'Data-Raw'!$G:$G,'Year-Data'!$C$81,'Data-Raw'!$D:$D,'Year-Data'!Q3)/$D$81</f>
        <v>0</v>
      </c>
      <c r="R81" s="29">
        <f>SUMIFS('Data-Raw'!$E:$E,'Data-Raw'!$G:$G,'Year-Data'!$C$81,'Data-Raw'!$D:$D,'Year-Data'!R3)/$D$81</f>
        <v>0</v>
      </c>
      <c r="S81" s="29">
        <f>SUMIFS('Data-Raw'!$E:$E,'Data-Raw'!$G:$G,'Year-Data'!$C$81,'Data-Raw'!$D:$D,'Year-Data'!S3)/$D$81</f>
        <v>0</v>
      </c>
      <c r="T81" s="29">
        <f>SUMIFS('Data-Raw'!$E:$E,'Data-Raw'!$G:$G,'Year-Data'!$C$81,'Data-Raw'!$D:$D,'Year-Data'!T3)/$D$81</f>
        <v>0</v>
      </c>
      <c r="U81" s="29">
        <f>SUMIFS('Data-Raw'!$E:$E,'Data-Raw'!$G:$G,'Year-Data'!$C$81,'Data-Raw'!$D:$D,'Year-Data'!U3)/$D$81</f>
        <v>0</v>
      </c>
      <c r="V81" s="29">
        <f>SUMIFS('Data-Raw'!$E:$E,'Data-Raw'!$G:$G,'Year-Data'!$C$81,'Data-Raw'!$D:$D,'Year-Data'!V3)/$D$81</f>
        <v>0</v>
      </c>
      <c r="W81" s="29">
        <f>SUMIFS('Data-Raw'!$E:$E,'Data-Raw'!$G:$G,'Year-Data'!$C$81,'Data-Raw'!$D:$D,'Year-Data'!W3)/$D$81</f>
        <v>0</v>
      </c>
      <c r="X81" s="36">
        <f t="shared" si="4"/>
        <v>0.11950810508664059</v>
      </c>
      <c r="Y81" s="36">
        <f t="shared" si="3"/>
        <v>0</v>
      </c>
      <c r="Z81" s="36">
        <f t="shared" si="5"/>
        <v>0</v>
      </c>
    </row>
    <row r="82" spans="1:26" s="2" customFormat="1" x14ac:dyDescent="0.55000000000000004">
      <c r="A82" s="10" t="s">
        <v>119</v>
      </c>
      <c r="B82" s="11">
        <v>990706</v>
      </c>
      <c r="C82" s="10" t="s">
        <v>19</v>
      </c>
      <c r="D82" s="12">
        <f>SUMIFS(SOF[Trans],SOF[Branch2],$C82)</f>
        <v>6982</v>
      </c>
      <c r="E82" s="29">
        <f>SUMIFS('Data-Raw'!$E:$E,'Data-Raw'!$G:$G,'Year-Data'!$C$82,'Data-Raw'!$D:$D,'Year-Data'!E3)/$D$82</f>
        <v>8.3786880549985676E-2</v>
      </c>
      <c r="F82" s="29">
        <f>SUMIFS('Data-Raw'!$E:$E,'Data-Raw'!$G:$G,'Year-Data'!$C$82,'Data-Raw'!$D:$D,'Year-Data'!F3)/$D$82</f>
        <v>0</v>
      </c>
      <c r="G82" s="29">
        <f>SUMIFS('Data-Raw'!$E:$E,'Data-Raw'!$G:$G,'Year-Data'!$C$82,'Data-Raw'!$D:$D,'Year-Data'!G3)/$D$82</f>
        <v>0</v>
      </c>
      <c r="H82" s="29">
        <f>SUMIFS('Data-Raw'!$E:$E,'Data-Raw'!$G:$G,'Year-Data'!$C$82,'Data-Raw'!$D:$D,'Year-Data'!H3)/$D$82</f>
        <v>0</v>
      </c>
      <c r="I82" s="29">
        <f>SUMIFS('Data-Raw'!$E:$E,'Data-Raw'!$G:$G,'Year-Data'!$C$82,'Data-Raw'!$D:$D,'Year-Data'!I3)/$D$82</f>
        <v>0</v>
      </c>
      <c r="J82" s="29">
        <f>SUMIFS('Data-Raw'!$E:$E,'Data-Raw'!$G:$G,'Year-Data'!$C$82,'Data-Raw'!$D:$D,'Year-Data'!J3)/$D$82</f>
        <v>0</v>
      </c>
      <c r="K82" s="29">
        <f>SUMIFS('Data-Raw'!$E:$E,'Data-Raw'!$G:$G,'Year-Data'!$C$82,'Data-Raw'!$D:$D,'Year-Data'!K3)/$D$82</f>
        <v>0</v>
      </c>
      <c r="L82" s="29">
        <f>SUMIFS('Data-Raw'!$E:$E,'Data-Raw'!$G:$G,'Year-Data'!$C$82,'Data-Raw'!$D:$D,'Year-Data'!L3)/$D$82</f>
        <v>0</v>
      </c>
      <c r="M82" s="29">
        <f>SUMIFS('Data-Raw'!$E:$E,'Data-Raw'!$G:$G,'Year-Data'!$C$82,'Data-Raw'!$D:$D,'Year-Data'!M3)/$D$82</f>
        <v>0</v>
      </c>
      <c r="N82" s="29">
        <f>SUMIFS('Data-Raw'!$E:$E,'Data-Raw'!$G:$G,'Year-Data'!$C$82,'Data-Raw'!$D:$D,'Year-Data'!N3)/$D$82</f>
        <v>0</v>
      </c>
      <c r="O82" s="29">
        <f>SUMIFS('Data-Raw'!$E:$E,'Data-Raw'!$G:$G,'Year-Data'!$C$82,'Data-Raw'!$D:$D,'Year-Data'!O3)/$D$82</f>
        <v>0</v>
      </c>
      <c r="P82" s="29">
        <f>SUMIFS('Data-Raw'!$E:$E,'Data-Raw'!$G:$G,'Year-Data'!$C$82,'Data-Raw'!$D:$D,'Year-Data'!P3)/$D$82</f>
        <v>0</v>
      </c>
      <c r="Q82" s="29">
        <f>SUMIFS('Data-Raw'!$E:$E,'Data-Raw'!$G:$G,'Year-Data'!$C$82,'Data-Raw'!$D:$D,'Year-Data'!Q3)/$D$82</f>
        <v>0</v>
      </c>
      <c r="R82" s="29">
        <f>SUMIFS('Data-Raw'!$E:$E,'Data-Raw'!$G:$G,'Year-Data'!$C$82,'Data-Raw'!$D:$D,'Year-Data'!R3)/$D$82</f>
        <v>0</v>
      </c>
      <c r="S82" s="29">
        <f>SUMIFS('Data-Raw'!$E:$E,'Data-Raw'!$G:$G,'Year-Data'!$C$82,'Data-Raw'!$D:$D,'Year-Data'!S3)/$D$82</f>
        <v>0</v>
      </c>
      <c r="T82" s="29">
        <f>SUMIFS('Data-Raw'!$E:$E,'Data-Raw'!$G:$G,'Year-Data'!$C$82,'Data-Raw'!$D:$D,'Year-Data'!T3)/$D$82</f>
        <v>0</v>
      </c>
      <c r="U82" s="29">
        <f>SUMIFS('Data-Raw'!$E:$E,'Data-Raw'!$G:$G,'Year-Data'!$C$82,'Data-Raw'!$D:$D,'Year-Data'!U3)/$D$82</f>
        <v>0</v>
      </c>
      <c r="V82" s="29">
        <f>SUMIFS('Data-Raw'!$E:$E,'Data-Raw'!$G:$G,'Year-Data'!$C$82,'Data-Raw'!$D:$D,'Year-Data'!V3)/$D$82</f>
        <v>0</v>
      </c>
      <c r="W82" s="29">
        <f>SUMIFS('Data-Raw'!$E:$E,'Data-Raw'!$G:$G,'Year-Data'!$C$82,'Data-Raw'!$D:$D,'Year-Data'!W3)/$D$82</f>
        <v>0</v>
      </c>
      <c r="X82" s="36">
        <f t="shared" si="4"/>
        <v>8.3786880549985676E-2</v>
      </c>
      <c r="Y82" s="36">
        <f t="shared" si="3"/>
        <v>0</v>
      </c>
      <c r="Z82" s="36">
        <f t="shared" si="5"/>
        <v>0</v>
      </c>
    </row>
    <row r="83" spans="1:26" s="2" customFormat="1" x14ac:dyDescent="0.55000000000000004">
      <c r="A83" s="10" t="s">
        <v>119</v>
      </c>
      <c r="B83" s="11">
        <v>990707</v>
      </c>
      <c r="C83" s="10" t="s">
        <v>62</v>
      </c>
      <c r="D83" s="12">
        <f>SUMIFS(SOF[Trans],SOF[Branch2],$C83)</f>
        <v>2655</v>
      </c>
      <c r="E83" s="29">
        <f>SUMIFS('Data-Raw'!$E:$E,'Data-Raw'!$G:$G,'Year-Data'!$C$83,'Data-Raw'!$D:$D,'Year-Data'!E3)/$D$83</f>
        <v>0.29001883239171372</v>
      </c>
      <c r="F83" s="29">
        <f>SUMIFS('Data-Raw'!$E:$E,'Data-Raw'!$G:$G,'Year-Data'!$C$83,'Data-Raw'!$D:$D,'Year-Data'!F3)/$D$83</f>
        <v>0</v>
      </c>
      <c r="G83" s="29">
        <f>SUMIFS('Data-Raw'!$E:$E,'Data-Raw'!$G:$G,'Year-Data'!$C$83,'Data-Raw'!$D:$D,'Year-Data'!G3)/$D$83</f>
        <v>0</v>
      </c>
      <c r="H83" s="29">
        <f>SUMIFS('Data-Raw'!$E:$E,'Data-Raw'!$G:$G,'Year-Data'!$C$83,'Data-Raw'!$D:$D,'Year-Data'!H3)/$D$83</f>
        <v>0</v>
      </c>
      <c r="I83" s="29">
        <f>SUMIFS('Data-Raw'!$E:$E,'Data-Raw'!$G:$G,'Year-Data'!$C$83,'Data-Raw'!$D:$D,'Year-Data'!I3)/$D$83</f>
        <v>0</v>
      </c>
      <c r="J83" s="29">
        <f>SUMIFS('Data-Raw'!$E:$E,'Data-Raw'!$G:$G,'Year-Data'!$C$83,'Data-Raw'!$D:$D,'Year-Data'!J3)/$D$83</f>
        <v>0</v>
      </c>
      <c r="K83" s="29">
        <f>SUMIFS('Data-Raw'!$E:$E,'Data-Raw'!$G:$G,'Year-Data'!$C$83,'Data-Raw'!$D:$D,'Year-Data'!K3)/$D$83</f>
        <v>0</v>
      </c>
      <c r="L83" s="29">
        <f>SUMIFS('Data-Raw'!$E:$E,'Data-Raw'!$G:$G,'Year-Data'!$C$83,'Data-Raw'!$D:$D,'Year-Data'!L3)/$D$83</f>
        <v>0</v>
      </c>
      <c r="M83" s="29">
        <f>SUMIFS('Data-Raw'!$E:$E,'Data-Raw'!$G:$G,'Year-Data'!$C$83,'Data-Raw'!$D:$D,'Year-Data'!M3)/$D$83</f>
        <v>0</v>
      </c>
      <c r="N83" s="29">
        <f>SUMIFS('Data-Raw'!$E:$E,'Data-Raw'!$G:$G,'Year-Data'!$C$83,'Data-Raw'!$D:$D,'Year-Data'!N3)/$D$83</f>
        <v>0</v>
      </c>
      <c r="O83" s="29">
        <f>SUMIFS('Data-Raw'!$E:$E,'Data-Raw'!$G:$G,'Year-Data'!$C$83,'Data-Raw'!$D:$D,'Year-Data'!O3)/$D$83</f>
        <v>0</v>
      </c>
      <c r="P83" s="29">
        <f>SUMIFS('Data-Raw'!$E:$E,'Data-Raw'!$G:$G,'Year-Data'!$C$83,'Data-Raw'!$D:$D,'Year-Data'!P3)/$D$83</f>
        <v>0</v>
      </c>
      <c r="Q83" s="29">
        <f>SUMIFS('Data-Raw'!$E:$E,'Data-Raw'!$G:$G,'Year-Data'!$C$83,'Data-Raw'!$D:$D,'Year-Data'!Q3)/$D$83</f>
        <v>0</v>
      </c>
      <c r="R83" s="29">
        <f>SUMIFS('Data-Raw'!$E:$E,'Data-Raw'!$G:$G,'Year-Data'!$C$83,'Data-Raw'!$D:$D,'Year-Data'!R3)/$D$83</f>
        <v>0</v>
      </c>
      <c r="S83" s="29">
        <f>SUMIFS('Data-Raw'!$E:$E,'Data-Raw'!$G:$G,'Year-Data'!$C$83,'Data-Raw'!$D:$D,'Year-Data'!S3)/$D$83</f>
        <v>0</v>
      </c>
      <c r="T83" s="29">
        <f>SUMIFS('Data-Raw'!$E:$E,'Data-Raw'!$G:$G,'Year-Data'!$C$83,'Data-Raw'!$D:$D,'Year-Data'!T3)/$D$83</f>
        <v>0</v>
      </c>
      <c r="U83" s="29">
        <f>SUMIFS('Data-Raw'!$E:$E,'Data-Raw'!$G:$G,'Year-Data'!$C$83,'Data-Raw'!$D:$D,'Year-Data'!U3)/$D$83</f>
        <v>0</v>
      </c>
      <c r="V83" s="29">
        <f>SUMIFS('Data-Raw'!$E:$E,'Data-Raw'!$G:$G,'Year-Data'!$C$83,'Data-Raw'!$D:$D,'Year-Data'!V3)/$D$83</f>
        <v>0</v>
      </c>
      <c r="W83" s="29">
        <f>SUMIFS('Data-Raw'!$E:$E,'Data-Raw'!$G:$G,'Year-Data'!$C$83,'Data-Raw'!$D:$D,'Year-Data'!W3)/$D$83</f>
        <v>0</v>
      </c>
      <c r="X83" s="36">
        <f t="shared" si="4"/>
        <v>0.29001883239171372</v>
      </c>
      <c r="Y83" s="36">
        <f t="shared" si="3"/>
        <v>0</v>
      </c>
      <c r="Z83" s="36">
        <f t="shared" si="5"/>
        <v>0</v>
      </c>
    </row>
    <row r="84" spans="1:26" x14ac:dyDescent="0.55000000000000004">
      <c r="A84" s="10" t="s">
        <v>119</v>
      </c>
      <c r="B84" s="11">
        <v>990709</v>
      </c>
      <c r="C84" s="10" t="s">
        <v>35</v>
      </c>
      <c r="D84" s="12">
        <f>SUMIFS(SOF[Trans],SOF[Branch2],$C84)</f>
        <v>1518</v>
      </c>
      <c r="E84" s="29">
        <f>SUMIFS('Data-Raw'!$E:$E,'Data-Raw'!$G:$G,'Year-Data'!$C$84,'Data-Raw'!$D:$D,'Year-Data'!E3)/$D$84</f>
        <v>0.40711462450592883</v>
      </c>
      <c r="F84" s="29">
        <f>SUMIFS('Data-Raw'!$E:$E,'Data-Raw'!$G:$G,'Year-Data'!$C$84,'Data-Raw'!$D:$D,'Year-Data'!F3)/$D$84</f>
        <v>0</v>
      </c>
      <c r="G84" s="29">
        <f>SUMIFS('Data-Raw'!$E:$E,'Data-Raw'!$G:$G,'Year-Data'!$C$84,'Data-Raw'!$D:$D,'Year-Data'!G3)/$D$84</f>
        <v>0</v>
      </c>
      <c r="H84" s="29">
        <f>SUMIFS('Data-Raw'!$E:$E,'Data-Raw'!$G:$G,'Year-Data'!$C$84,'Data-Raw'!$D:$D,'Year-Data'!H3)/$D$84</f>
        <v>0</v>
      </c>
      <c r="I84" s="29">
        <f>SUMIFS('Data-Raw'!$E:$E,'Data-Raw'!$G:$G,'Year-Data'!$C$84,'Data-Raw'!$D:$D,'Year-Data'!I3)/$D$84</f>
        <v>0</v>
      </c>
      <c r="J84" s="29">
        <f>SUMIFS('Data-Raw'!$E:$E,'Data-Raw'!$G:$G,'Year-Data'!$C$84,'Data-Raw'!$D:$D,'Year-Data'!J3)/$D$84</f>
        <v>0</v>
      </c>
      <c r="K84" s="29">
        <f>SUMIFS('Data-Raw'!$E:$E,'Data-Raw'!$G:$G,'Year-Data'!$C$84,'Data-Raw'!$D:$D,'Year-Data'!K3)/$D$84</f>
        <v>0</v>
      </c>
      <c r="L84" s="29">
        <f>SUMIFS('Data-Raw'!$E:$E,'Data-Raw'!$G:$G,'Year-Data'!$C$84,'Data-Raw'!$D:$D,'Year-Data'!L3)/$D$84</f>
        <v>0</v>
      </c>
      <c r="M84" s="29">
        <f>SUMIFS('Data-Raw'!$E:$E,'Data-Raw'!$G:$G,'Year-Data'!$C$84,'Data-Raw'!$D:$D,'Year-Data'!M3)/$D$84</f>
        <v>0</v>
      </c>
      <c r="N84" s="29">
        <f>SUMIFS('Data-Raw'!$E:$E,'Data-Raw'!$G:$G,'Year-Data'!$C$84,'Data-Raw'!$D:$D,'Year-Data'!N3)/$D$84</f>
        <v>0</v>
      </c>
      <c r="O84" s="29">
        <f>SUMIFS('Data-Raw'!$E:$E,'Data-Raw'!$G:$G,'Year-Data'!$C$84,'Data-Raw'!$D:$D,'Year-Data'!O3)/$D$84</f>
        <v>0</v>
      </c>
      <c r="P84" s="29">
        <f>SUMIFS('Data-Raw'!$E:$E,'Data-Raw'!$G:$G,'Year-Data'!$C$84,'Data-Raw'!$D:$D,'Year-Data'!P3)/$D$84</f>
        <v>0</v>
      </c>
      <c r="Q84" s="29">
        <f>SUMIFS('Data-Raw'!$E:$E,'Data-Raw'!$G:$G,'Year-Data'!$C$84,'Data-Raw'!$D:$D,'Year-Data'!Q3)/$D$84</f>
        <v>0</v>
      </c>
      <c r="R84" s="29">
        <f>SUMIFS('Data-Raw'!$E:$E,'Data-Raw'!$G:$G,'Year-Data'!$C$84,'Data-Raw'!$D:$D,'Year-Data'!R3)/$D$84</f>
        <v>0</v>
      </c>
      <c r="S84" s="29">
        <f>SUMIFS('Data-Raw'!$E:$E,'Data-Raw'!$G:$G,'Year-Data'!$C$84,'Data-Raw'!$D:$D,'Year-Data'!S3)/$D$84</f>
        <v>0</v>
      </c>
      <c r="T84" s="29">
        <f>SUMIFS('Data-Raw'!$E:$E,'Data-Raw'!$G:$G,'Year-Data'!$C$84,'Data-Raw'!$D:$D,'Year-Data'!T3)/$D$84</f>
        <v>0</v>
      </c>
      <c r="U84" s="29">
        <f>SUMIFS('Data-Raw'!$E:$E,'Data-Raw'!$G:$G,'Year-Data'!$C$84,'Data-Raw'!$D:$D,'Year-Data'!U3)/$D$84</f>
        <v>0</v>
      </c>
      <c r="V84" s="29">
        <f>SUMIFS('Data-Raw'!$E:$E,'Data-Raw'!$G:$G,'Year-Data'!$C$84,'Data-Raw'!$D:$D,'Year-Data'!V3)/$D$84</f>
        <v>0</v>
      </c>
      <c r="W84" s="29">
        <f>SUMIFS('Data-Raw'!$E:$E,'Data-Raw'!$G:$G,'Year-Data'!$C$84,'Data-Raw'!$D:$D,'Year-Data'!W3)/$D$84</f>
        <v>0</v>
      </c>
      <c r="X84" s="36">
        <f t="shared" si="4"/>
        <v>0.40711462450592883</v>
      </c>
      <c r="Y84" s="36">
        <f t="shared" si="3"/>
        <v>0</v>
      </c>
      <c r="Z84" s="36">
        <f t="shared" si="5"/>
        <v>0</v>
      </c>
    </row>
    <row r="85" spans="1:26" s="2" customFormat="1" x14ac:dyDescent="0.55000000000000004">
      <c r="A85" s="10" t="s">
        <v>119</v>
      </c>
      <c r="B85" s="11">
        <v>990710</v>
      </c>
      <c r="C85" s="10" t="s">
        <v>49</v>
      </c>
      <c r="D85" s="12">
        <f>SUMIFS(SOF[Trans],SOF[Branch2],$C85)</f>
        <v>5992</v>
      </c>
      <c r="E85" s="29">
        <f>SUMIFS('Data-Raw'!$E:$E,'Data-Raw'!$G:$G,'Year-Data'!$C$85,'Data-Raw'!$D:$D,'Year-Data'!E3)/$D$85</f>
        <v>0.15904539385847796</v>
      </c>
      <c r="F85" s="29">
        <f>SUMIFS('Data-Raw'!$E:$E,'Data-Raw'!$G:$G,'Year-Data'!$C$85,'Data-Raw'!$D:$D,'Year-Data'!F3)/$D$85</f>
        <v>0</v>
      </c>
      <c r="G85" s="29">
        <f>SUMIFS('Data-Raw'!$E:$E,'Data-Raw'!$G:$G,'Year-Data'!$C$85,'Data-Raw'!$D:$D,'Year-Data'!G3)/$D$85</f>
        <v>0</v>
      </c>
      <c r="H85" s="29">
        <f>SUMIFS('Data-Raw'!$E:$E,'Data-Raw'!$G:$G,'Year-Data'!$C$85,'Data-Raw'!$D:$D,'Year-Data'!H3)/$D$85</f>
        <v>0</v>
      </c>
      <c r="I85" s="29">
        <f>SUMIFS('Data-Raw'!$E:$E,'Data-Raw'!$G:$G,'Year-Data'!$C$85,'Data-Raw'!$D:$D,'Year-Data'!I3)/$D$85</f>
        <v>0</v>
      </c>
      <c r="J85" s="29">
        <f>SUMIFS('Data-Raw'!$E:$E,'Data-Raw'!$G:$G,'Year-Data'!$C$85,'Data-Raw'!$D:$D,'Year-Data'!J3)/$D$85</f>
        <v>0</v>
      </c>
      <c r="K85" s="29">
        <f>SUMIFS('Data-Raw'!$E:$E,'Data-Raw'!$G:$G,'Year-Data'!$C$85,'Data-Raw'!$D:$D,'Year-Data'!K3)/$D$85</f>
        <v>0</v>
      </c>
      <c r="L85" s="29">
        <f>SUMIFS('Data-Raw'!$E:$E,'Data-Raw'!$G:$G,'Year-Data'!$C$85,'Data-Raw'!$D:$D,'Year-Data'!L3)/$D$85</f>
        <v>0</v>
      </c>
      <c r="M85" s="29">
        <f>SUMIFS('Data-Raw'!$E:$E,'Data-Raw'!$G:$G,'Year-Data'!$C$85,'Data-Raw'!$D:$D,'Year-Data'!M3)/$D$85</f>
        <v>0</v>
      </c>
      <c r="N85" s="29">
        <f>SUMIFS('Data-Raw'!$E:$E,'Data-Raw'!$G:$G,'Year-Data'!$C$85,'Data-Raw'!$D:$D,'Year-Data'!N3)/$D$85</f>
        <v>0</v>
      </c>
      <c r="O85" s="29">
        <f>SUMIFS('Data-Raw'!$E:$E,'Data-Raw'!$G:$G,'Year-Data'!$C$85,'Data-Raw'!$D:$D,'Year-Data'!O3)/$D$85</f>
        <v>0</v>
      </c>
      <c r="P85" s="29">
        <f>SUMIFS('Data-Raw'!$E:$E,'Data-Raw'!$G:$G,'Year-Data'!$C$85,'Data-Raw'!$D:$D,'Year-Data'!P3)/$D$85</f>
        <v>0</v>
      </c>
      <c r="Q85" s="29">
        <f>SUMIFS('Data-Raw'!$E:$E,'Data-Raw'!$G:$G,'Year-Data'!$C$85,'Data-Raw'!$D:$D,'Year-Data'!Q3)/$D$85</f>
        <v>0</v>
      </c>
      <c r="R85" s="29">
        <f>SUMIFS('Data-Raw'!$E:$E,'Data-Raw'!$G:$G,'Year-Data'!$C$85,'Data-Raw'!$D:$D,'Year-Data'!R3)/$D$85</f>
        <v>0</v>
      </c>
      <c r="S85" s="29">
        <f>SUMIFS('Data-Raw'!$E:$E,'Data-Raw'!$G:$G,'Year-Data'!$C$85,'Data-Raw'!$D:$D,'Year-Data'!S3)/$D$85</f>
        <v>0</v>
      </c>
      <c r="T85" s="29">
        <f>SUMIFS('Data-Raw'!$E:$E,'Data-Raw'!$G:$G,'Year-Data'!$C$85,'Data-Raw'!$D:$D,'Year-Data'!T3)/$D$85</f>
        <v>0</v>
      </c>
      <c r="U85" s="29">
        <f>SUMIFS('Data-Raw'!$E:$E,'Data-Raw'!$G:$G,'Year-Data'!$C$85,'Data-Raw'!$D:$D,'Year-Data'!U3)/$D$85</f>
        <v>0</v>
      </c>
      <c r="V85" s="29">
        <f>SUMIFS('Data-Raw'!$E:$E,'Data-Raw'!$G:$G,'Year-Data'!$C$85,'Data-Raw'!$D:$D,'Year-Data'!V3)/$D$85</f>
        <v>0</v>
      </c>
      <c r="W85" s="29">
        <f>SUMIFS('Data-Raw'!$E:$E,'Data-Raw'!$G:$G,'Year-Data'!$C$85,'Data-Raw'!$D:$D,'Year-Data'!W3)/$D$85</f>
        <v>0</v>
      </c>
      <c r="X85" s="36">
        <f t="shared" si="4"/>
        <v>0.15904539385847796</v>
      </c>
      <c r="Y85" s="36">
        <f t="shared" si="3"/>
        <v>0</v>
      </c>
      <c r="Z85" s="36">
        <f t="shared" si="5"/>
        <v>0</v>
      </c>
    </row>
    <row r="86" spans="1:26" x14ac:dyDescent="0.55000000000000004">
      <c r="A86" s="10" t="s">
        <v>119</v>
      </c>
      <c r="B86" s="11">
        <v>990711</v>
      </c>
      <c r="C86" s="10" t="s">
        <v>121</v>
      </c>
      <c r="D86" s="12">
        <f>SUMIFS(SOF[Trans],SOF[Branch2],$C86)</f>
        <v>8232</v>
      </c>
      <c r="E86" s="29">
        <f>SUMIFS('Data-Raw'!$E:$E,'Data-Raw'!$G:$G,'Year-Data'!$C$86,'Data-Raw'!$D:$D,'Year-Data'!E3)/$D$86</f>
        <v>0.10592808551992225</v>
      </c>
      <c r="F86" s="29">
        <f>SUMIFS('Data-Raw'!$E:$E,'Data-Raw'!$G:$G,'Year-Data'!$C$86,'Data-Raw'!$D:$D,'Year-Data'!F3)/$D$86</f>
        <v>0</v>
      </c>
      <c r="G86" s="29">
        <f>SUMIFS('Data-Raw'!$E:$E,'Data-Raw'!$G:$G,'Year-Data'!$C$86,'Data-Raw'!$D:$D,'Year-Data'!G3)/$D$86</f>
        <v>0</v>
      </c>
      <c r="H86" s="29">
        <f>SUMIFS('Data-Raw'!$E:$E,'Data-Raw'!$G:$G,'Year-Data'!$C$86,'Data-Raw'!$D:$D,'Year-Data'!H3)/$D$86</f>
        <v>0</v>
      </c>
      <c r="I86" s="29">
        <f>SUMIFS('Data-Raw'!$E:$E,'Data-Raw'!$G:$G,'Year-Data'!$C$86,'Data-Raw'!$D:$D,'Year-Data'!I3)/$D$86</f>
        <v>0</v>
      </c>
      <c r="J86" s="29">
        <f>SUMIFS('Data-Raw'!$E:$E,'Data-Raw'!$G:$G,'Year-Data'!$C$86,'Data-Raw'!$D:$D,'Year-Data'!J3)/$D$86</f>
        <v>0</v>
      </c>
      <c r="K86" s="29">
        <f>SUMIFS('Data-Raw'!$E:$E,'Data-Raw'!$G:$G,'Year-Data'!$C$86,'Data-Raw'!$D:$D,'Year-Data'!K3)/$D$86</f>
        <v>0</v>
      </c>
      <c r="L86" s="29">
        <f>SUMIFS('Data-Raw'!$E:$E,'Data-Raw'!$G:$G,'Year-Data'!$C$86,'Data-Raw'!$D:$D,'Year-Data'!L3)/$D$86</f>
        <v>0</v>
      </c>
      <c r="M86" s="29">
        <f>SUMIFS('Data-Raw'!$E:$E,'Data-Raw'!$G:$G,'Year-Data'!$C$86,'Data-Raw'!$D:$D,'Year-Data'!M3)/$D$86</f>
        <v>0</v>
      </c>
      <c r="N86" s="29">
        <f>SUMIFS('Data-Raw'!$E:$E,'Data-Raw'!$G:$G,'Year-Data'!$C$86,'Data-Raw'!$D:$D,'Year-Data'!N3)/$D$86</f>
        <v>0</v>
      </c>
      <c r="O86" s="29">
        <f>SUMIFS('Data-Raw'!$E:$E,'Data-Raw'!$G:$G,'Year-Data'!$C$86,'Data-Raw'!$D:$D,'Year-Data'!O3)/$D$86</f>
        <v>0</v>
      </c>
      <c r="P86" s="29">
        <f>SUMIFS('Data-Raw'!$E:$E,'Data-Raw'!$G:$G,'Year-Data'!$C$86,'Data-Raw'!$D:$D,'Year-Data'!P3)/$D$86</f>
        <v>0</v>
      </c>
      <c r="Q86" s="29">
        <f>SUMIFS('Data-Raw'!$E:$E,'Data-Raw'!$G:$G,'Year-Data'!$C$86,'Data-Raw'!$D:$D,'Year-Data'!Q3)/$D$86</f>
        <v>0</v>
      </c>
      <c r="R86" s="29">
        <f>SUMIFS('Data-Raw'!$E:$E,'Data-Raw'!$G:$G,'Year-Data'!$C$86,'Data-Raw'!$D:$D,'Year-Data'!R3)/$D$86</f>
        <v>0</v>
      </c>
      <c r="S86" s="29">
        <f>SUMIFS('Data-Raw'!$E:$E,'Data-Raw'!$G:$G,'Year-Data'!$C$86,'Data-Raw'!$D:$D,'Year-Data'!S3)/$D$86</f>
        <v>0</v>
      </c>
      <c r="T86" s="29">
        <f>SUMIFS('Data-Raw'!$E:$E,'Data-Raw'!$G:$G,'Year-Data'!$C$86,'Data-Raw'!$D:$D,'Year-Data'!T3)/$D$86</f>
        <v>0</v>
      </c>
      <c r="U86" s="29">
        <f>SUMIFS('Data-Raw'!$E:$E,'Data-Raw'!$G:$G,'Year-Data'!$C$86,'Data-Raw'!$D:$D,'Year-Data'!U3)/$D$86</f>
        <v>0</v>
      </c>
      <c r="V86" s="29">
        <f>SUMIFS('Data-Raw'!$E:$E,'Data-Raw'!$G:$G,'Year-Data'!$C$86,'Data-Raw'!$D:$D,'Year-Data'!V3)/$D$86</f>
        <v>0</v>
      </c>
      <c r="W86" s="29">
        <f>SUMIFS('Data-Raw'!$E:$E,'Data-Raw'!$G:$G,'Year-Data'!$C$86,'Data-Raw'!$D:$D,'Year-Data'!W3)/$D$86</f>
        <v>0</v>
      </c>
      <c r="X86" s="36">
        <f t="shared" si="4"/>
        <v>0.10592808551992225</v>
      </c>
      <c r="Y86" s="36">
        <f t="shared" si="3"/>
        <v>0</v>
      </c>
      <c r="Z86" s="36">
        <f t="shared" si="5"/>
        <v>0</v>
      </c>
    </row>
    <row r="87" spans="1:26" x14ac:dyDescent="0.55000000000000004">
      <c r="A87" s="10" t="s">
        <v>119</v>
      </c>
      <c r="B87" s="11">
        <v>990712</v>
      </c>
      <c r="C87" s="10" t="s">
        <v>36</v>
      </c>
      <c r="D87" s="12">
        <f>SUMIFS(SOF[Trans],SOF[Branch2],$C87)</f>
        <v>6252</v>
      </c>
      <c r="E87" s="29">
        <f>SUMIFS('Data-Raw'!$E:$E,'Data-Raw'!$G:$G,'Year-Data'!$C$87,'Data-Raw'!$D:$D,'Year-Data'!E3)/$D$87</f>
        <v>0.11244401791426743</v>
      </c>
      <c r="F87" s="29">
        <f>SUMIFS('Data-Raw'!$E:$E,'Data-Raw'!$G:$G,'Year-Data'!$C$87,'Data-Raw'!$D:$D,'Year-Data'!F3)/$D$87</f>
        <v>0</v>
      </c>
      <c r="G87" s="29">
        <f>SUMIFS('Data-Raw'!$E:$E,'Data-Raw'!$G:$G,'Year-Data'!$C$87,'Data-Raw'!$D:$D,'Year-Data'!G3)/$D$87</f>
        <v>0</v>
      </c>
      <c r="H87" s="29">
        <f>SUMIFS('Data-Raw'!$E:$E,'Data-Raw'!$G:$G,'Year-Data'!$C$87,'Data-Raw'!$D:$D,'Year-Data'!H3)/$D$87</f>
        <v>0</v>
      </c>
      <c r="I87" s="29">
        <f>SUMIFS('Data-Raw'!$E:$E,'Data-Raw'!$G:$G,'Year-Data'!$C$87,'Data-Raw'!$D:$D,'Year-Data'!I3)/$D$87</f>
        <v>0</v>
      </c>
      <c r="J87" s="29">
        <f>SUMIFS('Data-Raw'!$E:$E,'Data-Raw'!$G:$G,'Year-Data'!$C$87,'Data-Raw'!$D:$D,'Year-Data'!J3)/$D$87</f>
        <v>0</v>
      </c>
      <c r="K87" s="29">
        <f>SUMIFS('Data-Raw'!$E:$E,'Data-Raw'!$G:$G,'Year-Data'!$C$87,'Data-Raw'!$D:$D,'Year-Data'!K3)/$D$87</f>
        <v>0</v>
      </c>
      <c r="L87" s="29">
        <f>SUMIFS('Data-Raw'!$E:$E,'Data-Raw'!$G:$G,'Year-Data'!$C$87,'Data-Raw'!$D:$D,'Year-Data'!L3)/$D$87</f>
        <v>0</v>
      </c>
      <c r="M87" s="29">
        <f>SUMIFS('Data-Raw'!$E:$E,'Data-Raw'!$G:$G,'Year-Data'!$C$87,'Data-Raw'!$D:$D,'Year-Data'!M3)/$D$87</f>
        <v>0</v>
      </c>
      <c r="N87" s="29">
        <f>SUMIFS('Data-Raw'!$E:$E,'Data-Raw'!$G:$G,'Year-Data'!$C$87,'Data-Raw'!$D:$D,'Year-Data'!N3)/$D$87</f>
        <v>0</v>
      </c>
      <c r="O87" s="29">
        <f>SUMIFS('Data-Raw'!$E:$E,'Data-Raw'!$G:$G,'Year-Data'!$C$87,'Data-Raw'!$D:$D,'Year-Data'!O3)/$D$87</f>
        <v>0</v>
      </c>
      <c r="P87" s="29">
        <f>SUMIFS('Data-Raw'!$E:$E,'Data-Raw'!$G:$G,'Year-Data'!$C$87,'Data-Raw'!$D:$D,'Year-Data'!P3)/$D$87</f>
        <v>0</v>
      </c>
      <c r="Q87" s="29">
        <f>SUMIFS('Data-Raw'!$E:$E,'Data-Raw'!$G:$G,'Year-Data'!$C$87,'Data-Raw'!$D:$D,'Year-Data'!Q3)/$D$87</f>
        <v>0</v>
      </c>
      <c r="R87" s="29">
        <f>SUMIFS('Data-Raw'!$E:$E,'Data-Raw'!$G:$G,'Year-Data'!$C$87,'Data-Raw'!$D:$D,'Year-Data'!R3)/$D$87</f>
        <v>0</v>
      </c>
      <c r="S87" s="29">
        <f>SUMIFS('Data-Raw'!$E:$E,'Data-Raw'!$G:$G,'Year-Data'!$C$87,'Data-Raw'!$D:$D,'Year-Data'!S3)/$D$87</f>
        <v>0</v>
      </c>
      <c r="T87" s="29">
        <f>SUMIFS('Data-Raw'!$E:$E,'Data-Raw'!$G:$G,'Year-Data'!$C$87,'Data-Raw'!$D:$D,'Year-Data'!T3)/$D$87</f>
        <v>0</v>
      </c>
      <c r="U87" s="29">
        <f>SUMIFS('Data-Raw'!$E:$E,'Data-Raw'!$G:$G,'Year-Data'!$C$87,'Data-Raw'!$D:$D,'Year-Data'!U3)/$D$87</f>
        <v>0</v>
      </c>
      <c r="V87" s="29">
        <f>SUMIFS('Data-Raw'!$E:$E,'Data-Raw'!$G:$G,'Year-Data'!$C$87,'Data-Raw'!$D:$D,'Year-Data'!V3)/$D$87</f>
        <v>0</v>
      </c>
      <c r="W87" s="29">
        <f>SUMIFS('Data-Raw'!$E:$E,'Data-Raw'!$G:$G,'Year-Data'!$C$87,'Data-Raw'!$D:$D,'Year-Data'!W3)/$D$87</f>
        <v>0</v>
      </c>
      <c r="X87" s="36">
        <f t="shared" si="4"/>
        <v>0.11244401791426743</v>
      </c>
      <c r="Y87" s="36">
        <f t="shared" si="3"/>
        <v>0</v>
      </c>
      <c r="Z87" s="36">
        <f t="shared" si="5"/>
        <v>0</v>
      </c>
    </row>
    <row r="88" spans="1:26" x14ac:dyDescent="0.55000000000000004">
      <c r="A88" s="10" t="s">
        <v>119</v>
      </c>
      <c r="B88" s="11">
        <v>990713</v>
      </c>
      <c r="C88" s="10" t="s">
        <v>38</v>
      </c>
      <c r="D88" s="12">
        <f>SUMIFS(SOF[Trans],SOF[Branch2],$C88)</f>
        <v>2047</v>
      </c>
      <c r="E88" s="29">
        <f>SUMIFS('Data-Raw'!$E:$E,'Data-Raw'!$G:$G,'Year-Data'!$C$88,'Data-Raw'!$D:$D,'Year-Data'!E3)/$D$88</f>
        <v>0.40205178309721545</v>
      </c>
      <c r="F88" s="29">
        <f>SUMIFS('Data-Raw'!$E:$E,'Data-Raw'!$G:$G,'Year-Data'!$C$88,'Data-Raw'!$D:$D,'Year-Data'!F3)/$D$88</f>
        <v>0</v>
      </c>
      <c r="G88" s="29">
        <f>SUMIFS('Data-Raw'!$E:$E,'Data-Raw'!$G:$G,'Year-Data'!$C$88,'Data-Raw'!$D:$D,'Year-Data'!G3)/$D$88</f>
        <v>0</v>
      </c>
      <c r="H88" s="29">
        <f>SUMIFS('Data-Raw'!$E:$E,'Data-Raw'!$G:$G,'Year-Data'!$C$88,'Data-Raw'!$D:$D,'Year-Data'!H3)/$D$88</f>
        <v>0</v>
      </c>
      <c r="I88" s="29">
        <f>SUMIFS('Data-Raw'!$E:$E,'Data-Raw'!$G:$G,'Year-Data'!$C$88,'Data-Raw'!$D:$D,'Year-Data'!I3)/$D$88</f>
        <v>0</v>
      </c>
      <c r="J88" s="29">
        <f>SUMIFS('Data-Raw'!$E:$E,'Data-Raw'!$G:$G,'Year-Data'!$C$88,'Data-Raw'!$D:$D,'Year-Data'!J3)/$D$88</f>
        <v>0</v>
      </c>
      <c r="K88" s="29">
        <f>SUMIFS('Data-Raw'!$E:$E,'Data-Raw'!$G:$G,'Year-Data'!$C$88,'Data-Raw'!$D:$D,'Year-Data'!K3)/$D$88</f>
        <v>0</v>
      </c>
      <c r="L88" s="29">
        <f>SUMIFS('Data-Raw'!$E:$E,'Data-Raw'!$G:$G,'Year-Data'!$C$88,'Data-Raw'!$D:$D,'Year-Data'!L3)/$D$88</f>
        <v>0</v>
      </c>
      <c r="M88" s="29">
        <f>SUMIFS('Data-Raw'!$E:$E,'Data-Raw'!$G:$G,'Year-Data'!$C$88,'Data-Raw'!$D:$D,'Year-Data'!M3)/$D$88</f>
        <v>0</v>
      </c>
      <c r="N88" s="29">
        <f>SUMIFS('Data-Raw'!$E:$E,'Data-Raw'!$G:$G,'Year-Data'!$C$88,'Data-Raw'!$D:$D,'Year-Data'!N3)/$D$88</f>
        <v>0</v>
      </c>
      <c r="O88" s="29">
        <f>SUMIFS('Data-Raw'!$E:$E,'Data-Raw'!$G:$G,'Year-Data'!$C$88,'Data-Raw'!$D:$D,'Year-Data'!O3)/$D$88</f>
        <v>0</v>
      </c>
      <c r="P88" s="29">
        <f>SUMIFS('Data-Raw'!$E:$E,'Data-Raw'!$G:$G,'Year-Data'!$C$88,'Data-Raw'!$D:$D,'Year-Data'!P3)/$D$88</f>
        <v>0</v>
      </c>
      <c r="Q88" s="29">
        <f>SUMIFS('Data-Raw'!$E:$E,'Data-Raw'!$G:$G,'Year-Data'!$C$88,'Data-Raw'!$D:$D,'Year-Data'!Q3)/$D$88</f>
        <v>0</v>
      </c>
      <c r="R88" s="29">
        <f>SUMIFS('Data-Raw'!$E:$E,'Data-Raw'!$G:$G,'Year-Data'!$C$88,'Data-Raw'!$D:$D,'Year-Data'!R3)/$D$88</f>
        <v>0</v>
      </c>
      <c r="S88" s="29">
        <f>SUMIFS('Data-Raw'!$E:$E,'Data-Raw'!$G:$G,'Year-Data'!$C$88,'Data-Raw'!$D:$D,'Year-Data'!S3)/$D$88</f>
        <v>0</v>
      </c>
      <c r="T88" s="29">
        <f>SUMIFS('Data-Raw'!$E:$E,'Data-Raw'!$G:$G,'Year-Data'!$C$88,'Data-Raw'!$D:$D,'Year-Data'!T3)/$D$88</f>
        <v>0</v>
      </c>
      <c r="U88" s="29">
        <f>SUMIFS('Data-Raw'!$E:$E,'Data-Raw'!$G:$G,'Year-Data'!$C$88,'Data-Raw'!$D:$D,'Year-Data'!U3)/$D$88</f>
        <v>0</v>
      </c>
      <c r="V88" s="29">
        <f>SUMIFS('Data-Raw'!$E:$E,'Data-Raw'!$G:$G,'Year-Data'!$C$88,'Data-Raw'!$D:$D,'Year-Data'!V3)/$D$88</f>
        <v>0</v>
      </c>
      <c r="W88" s="29">
        <f>SUMIFS('Data-Raw'!$E:$E,'Data-Raw'!$G:$G,'Year-Data'!$C$88,'Data-Raw'!$D:$D,'Year-Data'!W3)/$D$88</f>
        <v>0</v>
      </c>
      <c r="X88" s="36">
        <f t="shared" si="4"/>
        <v>0.40205178309721545</v>
      </c>
      <c r="Y88" s="36">
        <f t="shared" si="3"/>
        <v>0</v>
      </c>
      <c r="Z88" s="36">
        <f t="shared" si="5"/>
        <v>0</v>
      </c>
    </row>
    <row r="89" spans="1:26" s="2" customFormat="1" x14ac:dyDescent="0.55000000000000004">
      <c r="A89" s="10" t="s">
        <v>119</v>
      </c>
      <c r="B89" s="11">
        <v>990715</v>
      </c>
      <c r="C89" s="10" t="s">
        <v>34</v>
      </c>
      <c r="D89" s="12">
        <f>SUMIFS(SOF[Trans],SOF[Branch2],$C89)</f>
        <v>1961</v>
      </c>
      <c r="E89" s="29">
        <f>SUMIFS('Data-Raw'!$E:$E,'Data-Raw'!$G:$G,'Year-Data'!$C$89,'Data-Raw'!$D:$D,'Year-Data'!E3)/$D$89</f>
        <v>0.60377358490566035</v>
      </c>
      <c r="F89" s="29">
        <f>SUMIFS('Data-Raw'!$E:$E,'Data-Raw'!$G:$G,'Year-Data'!$C$89,'Data-Raw'!$D:$D,'Year-Data'!F3)/$D$89</f>
        <v>0</v>
      </c>
      <c r="G89" s="29">
        <f>SUMIFS('Data-Raw'!$E:$E,'Data-Raw'!$G:$G,'Year-Data'!$C$89,'Data-Raw'!$D:$D,'Year-Data'!G3)/$D$89</f>
        <v>0</v>
      </c>
      <c r="H89" s="29">
        <f>SUMIFS('Data-Raw'!$E:$E,'Data-Raw'!$G:$G,'Year-Data'!$C$89,'Data-Raw'!$D:$D,'Year-Data'!H3)/$D$89</f>
        <v>0</v>
      </c>
      <c r="I89" s="29">
        <f>SUMIFS('Data-Raw'!$E:$E,'Data-Raw'!$G:$G,'Year-Data'!$C$89,'Data-Raw'!$D:$D,'Year-Data'!I3)/$D$89</f>
        <v>0</v>
      </c>
      <c r="J89" s="29">
        <f>SUMIFS('Data-Raw'!$E:$E,'Data-Raw'!$G:$G,'Year-Data'!$C$89,'Data-Raw'!$D:$D,'Year-Data'!J3)/$D$89</f>
        <v>0</v>
      </c>
      <c r="K89" s="29">
        <f>SUMIFS('Data-Raw'!$E:$E,'Data-Raw'!$G:$G,'Year-Data'!$C$89,'Data-Raw'!$D:$D,'Year-Data'!K3)/$D$89</f>
        <v>0</v>
      </c>
      <c r="L89" s="29">
        <f>SUMIFS('Data-Raw'!$E:$E,'Data-Raw'!$G:$G,'Year-Data'!$C$89,'Data-Raw'!$D:$D,'Year-Data'!L3)/$D$89</f>
        <v>0</v>
      </c>
      <c r="M89" s="29">
        <f>SUMIFS('Data-Raw'!$E:$E,'Data-Raw'!$G:$G,'Year-Data'!$C$89,'Data-Raw'!$D:$D,'Year-Data'!M3)/$D$89</f>
        <v>0</v>
      </c>
      <c r="N89" s="29">
        <f>SUMIFS('Data-Raw'!$E:$E,'Data-Raw'!$G:$G,'Year-Data'!$C$89,'Data-Raw'!$D:$D,'Year-Data'!N3)/$D$89</f>
        <v>0</v>
      </c>
      <c r="O89" s="29">
        <f>SUMIFS('Data-Raw'!$E:$E,'Data-Raw'!$G:$G,'Year-Data'!$C$89,'Data-Raw'!$D:$D,'Year-Data'!O3)/$D$89</f>
        <v>0</v>
      </c>
      <c r="P89" s="29">
        <f>SUMIFS('Data-Raw'!$E:$E,'Data-Raw'!$G:$G,'Year-Data'!$C$89,'Data-Raw'!$D:$D,'Year-Data'!P3)/$D$89</f>
        <v>0</v>
      </c>
      <c r="Q89" s="29">
        <f>SUMIFS('Data-Raw'!$E:$E,'Data-Raw'!$G:$G,'Year-Data'!$C$89,'Data-Raw'!$D:$D,'Year-Data'!Q3)/$D$89</f>
        <v>0</v>
      </c>
      <c r="R89" s="29">
        <f>SUMIFS('Data-Raw'!$E:$E,'Data-Raw'!$G:$G,'Year-Data'!$C$89,'Data-Raw'!$D:$D,'Year-Data'!R3)/$D$89</f>
        <v>0</v>
      </c>
      <c r="S89" s="29">
        <f>SUMIFS('Data-Raw'!$E:$E,'Data-Raw'!$G:$G,'Year-Data'!$C$89,'Data-Raw'!$D:$D,'Year-Data'!S3)/$D$89</f>
        <v>0</v>
      </c>
      <c r="T89" s="29">
        <f>SUMIFS('Data-Raw'!$E:$E,'Data-Raw'!$G:$G,'Year-Data'!$C$89,'Data-Raw'!$D:$D,'Year-Data'!T3)/$D$89</f>
        <v>0</v>
      </c>
      <c r="U89" s="29">
        <f>SUMIFS('Data-Raw'!$E:$E,'Data-Raw'!$G:$G,'Year-Data'!$C$89,'Data-Raw'!$D:$D,'Year-Data'!U3)/$D$89</f>
        <v>0</v>
      </c>
      <c r="V89" s="29">
        <f>SUMIFS('Data-Raw'!$E:$E,'Data-Raw'!$G:$G,'Year-Data'!$C$89,'Data-Raw'!$D:$D,'Year-Data'!V3)/$D$89</f>
        <v>0</v>
      </c>
      <c r="W89" s="29">
        <f>SUMIFS('Data-Raw'!$E:$E,'Data-Raw'!$G:$G,'Year-Data'!$C$89,'Data-Raw'!$D:$D,'Year-Data'!W3)/$D$89</f>
        <v>0</v>
      </c>
      <c r="X89" s="36">
        <f t="shared" si="4"/>
        <v>0.60377358490566035</v>
      </c>
      <c r="Y89" s="36">
        <f t="shared" si="3"/>
        <v>0</v>
      </c>
      <c r="Z89" s="36">
        <f t="shared" si="5"/>
        <v>0</v>
      </c>
    </row>
    <row r="90" spans="1:26" x14ac:dyDescent="0.55000000000000004">
      <c r="A90" s="10" t="s">
        <v>119</v>
      </c>
      <c r="B90" s="11">
        <v>990716</v>
      </c>
      <c r="C90" s="10" t="s">
        <v>120</v>
      </c>
      <c r="D90" s="12">
        <f>SUMIFS(SOF[Trans],SOF[Branch2],$C90)</f>
        <v>2464</v>
      </c>
      <c r="E90" s="29">
        <f>SUMIFS('Data-Raw'!$E:$E,'Data-Raw'!$G:$G,'Year-Data'!$C$90,'Data-Raw'!$D:$D,'Year-Data'!E3)/$D$90</f>
        <v>0.38961038961038963</v>
      </c>
      <c r="F90" s="29">
        <f>SUMIFS('Data-Raw'!$E:$E,'Data-Raw'!$G:$G,'Year-Data'!$C$90,'Data-Raw'!$D:$D,'Year-Data'!F3)/$D$90</f>
        <v>0</v>
      </c>
      <c r="G90" s="29">
        <f>SUMIFS('Data-Raw'!$E:$E,'Data-Raw'!$G:$G,'Year-Data'!$C$90,'Data-Raw'!$D:$D,'Year-Data'!G3)/$D$90</f>
        <v>0</v>
      </c>
      <c r="H90" s="29">
        <f>SUMIFS('Data-Raw'!$E:$E,'Data-Raw'!$G:$G,'Year-Data'!$C$90,'Data-Raw'!$D:$D,'Year-Data'!H3)/$D$90</f>
        <v>0</v>
      </c>
      <c r="I90" s="29">
        <f>SUMIFS('Data-Raw'!$E:$E,'Data-Raw'!$G:$G,'Year-Data'!$C$90,'Data-Raw'!$D:$D,'Year-Data'!I3)/$D$90</f>
        <v>0</v>
      </c>
      <c r="J90" s="29">
        <f>SUMIFS('Data-Raw'!$E:$E,'Data-Raw'!$G:$G,'Year-Data'!$C$90,'Data-Raw'!$D:$D,'Year-Data'!J3)/$D$90</f>
        <v>0</v>
      </c>
      <c r="K90" s="29">
        <f>SUMIFS('Data-Raw'!$E:$E,'Data-Raw'!$G:$G,'Year-Data'!$C$90,'Data-Raw'!$D:$D,'Year-Data'!K3)/$D$90</f>
        <v>0</v>
      </c>
      <c r="L90" s="29">
        <f>SUMIFS('Data-Raw'!$E:$E,'Data-Raw'!$G:$G,'Year-Data'!$C$90,'Data-Raw'!$D:$D,'Year-Data'!L3)/$D$90</f>
        <v>0</v>
      </c>
      <c r="M90" s="29">
        <f>SUMIFS('Data-Raw'!$E:$E,'Data-Raw'!$G:$G,'Year-Data'!$C$90,'Data-Raw'!$D:$D,'Year-Data'!M3)/$D$90</f>
        <v>0</v>
      </c>
      <c r="N90" s="29">
        <f>SUMIFS('Data-Raw'!$E:$E,'Data-Raw'!$G:$G,'Year-Data'!$C$90,'Data-Raw'!$D:$D,'Year-Data'!N3)/$D$90</f>
        <v>0</v>
      </c>
      <c r="O90" s="29">
        <f>SUMIFS('Data-Raw'!$E:$E,'Data-Raw'!$G:$G,'Year-Data'!$C$90,'Data-Raw'!$D:$D,'Year-Data'!O3)/$D$90</f>
        <v>0</v>
      </c>
      <c r="P90" s="29">
        <f>SUMIFS('Data-Raw'!$E:$E,'Data-Raw'!$G:$G,'Year-Data'!$C$90,'Data-Raw'!$D:$D,'Year-Data'!P3)/$D$90</f>
        <v>0</v>
      </c>
      <c r="Q90" s="29">
        <f>SUMIFS('Data-Raw'!$E:$E,'Data-Raw'!$G:$G,'Year-Data'!$C$90,'Data-Raw'!$D:$D,'Year-Data'!Q3)/$D$90</f>
        <v>0</v>
      </c>
      <c r="R90" s="29">
        <f>SUMIFS('Data-Raw'!$E:$E,'Data-Raw'!$G:$G,'Year-Data'!$C$90,'Data-Raw'!$D:$D,'Year-Data'!R3)/$D$90</f>
        <v>0</v>
      </c>
      <c r="S90" s="29">
        <f>SUMIFS('Data-Raw'!$E:$E,'Data-Raw'!$G:$G,'Year-Data'!$C$90,'Data-Raw'!$D:$D,'Year-Data'!S3)/$D$90</f>
        <v>0</v>
      </c>
      <c r="T90" s="29">
        <f>SUMIFS('Data-Raw'!$E:$E,'Data-Raw'!$G:$G,'Year-Data'!$C$90,'Data-Raw'!$D:$D,'Year-Data'!T3)/$D$90</f>
        <v>0</v>
      </c>
      <c r="U90" s="29">
        <f>SUMIFS('Data-Raw'!$E:$E,'Data-Raw'!$G:$G,'Year-Data'!$C$90,'Data-Raw'!$D:$D,'Year-Data'!U3)/$D$90</f>
        <v>0</v>
      </c>
      <c r="V90" s="29">
        <f>SUMIFS('Data-Raw'!$E:$E,'Data-Raw'!$G:$G,'Year-Data'!$C$90,'Data-Raw'!$D:$D,'Year-Data'!V3)/$D$90</f>
        <v>0</v>
      </c>
      <c r="W90" s="29">
        <f>SUMIFS('Data-Raw'!$E:$E,'Data-Raw'!$G:$G,'Year-Data'!$C$90,'Data-Raw'!$D:$D,'Year-Data'!W3)/$D$90</f>
        <v>0</v>
      </c>
      <c r="X90" s="36">
        <f t="shared" si="4"/>
        <v>0.38961038961038963</v>
      </c>
      <c r="Y90" s="36">
        <f t="shared" si="3"/>
        <v>0</v>
      </c>
      <c r="Z90" s="36">
        <f t="shared" si="5"/>
        <v>0</v>
      </c>
    </row>
    <row r="91" spans="1:26" x14ac:dyDescent="0.55000000000000004">
      <c r="A91" s="10" t="s">
        <v>119</v>
      </c>
      <c r="B91" s="11">
        <v>990717</v>
      </c>
      <c r="C91" s="10" t="s">
        <v>40</v>
      </c>
      <c r="D91" s="12">
        <f>SUMIFS(SOF[Trans],SOF[Branch2],$C91)</f>
        <v>3465</v>
      </c>
      <c r="E91" s="29">
        <f>SUMIFS('Data-Raw'!$E:$E,'Data-Raw'!$G:$G,'Year-Data'!$C$91,'Data-Raw'!$D:$D,'Year-Data'!E3)/$D$91</f>
        <v>0.2582972582972583</v>
      </c>
      <c r="F91" s="29">
        <f>SUMIFS('Data-Raw'!$E:$E,'Data-Raw'!$G:$G,'Year-Data'!$C$91,'Data-Raw'!$D:$D,'Year-Data'!F3)/$D$91</f>
        <v>0</v>
      </c>
      <c r="G91" s="29">
        <f>SUMIFS('Data-Raw'!$E:$E,'Data-Raw'!$G:$G,'Year-Data'!$C$91,'Data-Raw'!$D:$D,'Year-Data'!G3)/$D$91</f>
        <v>0</v>
      </c>
      <c r="H91" s="29">
        <f>SUMIFS('Data-Raw'!$E:$E,'Data-Raw'!$G:$G,'Year-Data'!$C$91,'Data-Raw'!$D:$D,'Year-Data'!H3)/$D$91</f>
        <v>0</v>
      </c>
      <c r="I91" s="29">
        <f>SUMIFS('Data-Raw'!$E:$E,'Data-Raw'!$G:$G,'Year-Data'!$C$91,'Data-Raw'!$D:$D,'Year-Data'!I3)/$D$91</f>
        <v>0</v>
      </c>
      <c r="J91" s="29">
        <f>SUMIFS('Data-Raw'!$E:$E,'Data-Raw'!$G:$G,'Year-Data'!$C$91,'Data-Raw'!$D:$D,'Year-Data'!J3)/$D$91</f>
        <v>0</v>
      </c>
      <c r="K91" s="29">
        <f>SUMIFS('Data-Raw'!$E:$E,'Data-Raw'!$G:$G,'Year-Data'!$C$91,'Data-Raw'!$D:$D,'Year-Data'!K3)/$D$91</f>
        <v>0</v>
      </c>
      <c r="L91" s="29">
        <f>SUMIFS('Data-Raw'!$E:$E,'Data-Raw'!$G:$G,'Year-Data'!$C$91,'Data-Raw'!$D:$D,'Year-Data'!L3)/$D$91</f>
        <v>0</v>
      </c>
      <c r="M91" s="29">
        <f>SUMIFS('Data-Raw'!$E:$E,'Data-Raw'!$G:$G,'Year-Data'!$C$91,'Data-Raw'!$D:$D,'Year-Data'!M3)/$D$91</f>
        <v>0</v>
      </c>
      <c r="N91" s="29">
        <f>SUMIFS('Data-Raw'!$E:$E,'Data-Raw'!$G:$G,'Year-Data'!$C$91,'Data-Raw'!$D:$D,'Year-Data'!N3)/$D$91</f>
        <v>0</v>
      </c>
      <c r="O91" s="29">
        <f>SUMIFS('Data-Raw'!$E:$E,'Data-Raw'!$G:$G,'Year-Data'!$C$91,'Data-Raw'!$D:$D,'Year-Data'!O3)/$D$91</f>
        <v>0</v>
      </c>
      <c r="P91" s="29">
        <f>SUMIFS('Data-Raw'!$E:$E,'Data-Raw'!$G:$G,'Year-Data'!$C$91,'Data-Raw'!$D:$D,'Year-Data'!P3)/$D$91</f>
        <v>0</v>
      </c>
      <c r="Q91" s="29">
        <f>SUMIFS('Data-Raw'!$E:$E,'Data-Raw'!$G:$G,'Year-Data'!$C$91,'Data-Raw'!$D:$D,'Year-Data'!Q3)/$D$91</f>
        <v>0</v>
      </c>
      <c r="R91" s="29">
        <f>SUMIFS('Data-Raw'!$E:$E,'Data-Raw'!$G:$G,'Year-Data'!$C$91,'Data-Raw'!$D:$D,'Year-Data'!R3)/$D$91</f>
        <v>0</v>
      </c>
      <c r="S91" s="29">
        <f>SUMIFS('Data-Raw'!$E:$E,'Data-Raw'!$G:$G,'Year-Data'!$C$91,'Data-Raw'!$D:$D,'Year-Data'!S3)/$D$91</f>
        <v>0</v>
      </c>
      <c r="T91" s="29">
        <f>SUMIFS('Data-Raw'!$E:$E,'Data-Raw'!$G:$G,'Year-Data'!$C$91,'Data-Raw'!$D:$D,'Year-Data'!T3)/$D$91</f>
        <v>0</v>
      </c>
      <c r="U91" s="29">
        <f>SUMIFS('Data-Raw'!$E:$E,'Data-Raw'!$G:$G,'Year-Data'!$C$91,'Data-Raw'!$D:$D,'Year-Data'!U3)/$D$91</f>
        <v>0</v>
      </c>
      <c r="V91" s="29">
        <f>SUMIFS('Data-Raw'!$E:$E,'Data-Raw'!$G:$G,'Year-Data'!$C$91,'Data-Raw'!$D:$D,'Year-Data'!V3)/$D$91</f>
        <v>0</v>
      </c>
      <c r="W91" s="29">
        <f>SUMIFS('Data-Raw'!$E:$E,'Data-Raw'!$G:$G,'Year-Data'!$C$91,'Data-Raw'!$D:$D,'Year-Data'!W3)/$D$91</f>
        <v>0</v>
      </c>
      <c r="X91" s="36">
        <f t="shared" si="4"/>
        <v>0.2582972582972583</v>
      </c>
      <c r="Y91" s="36">
        <f t="shared" si="3"/>
        <v>0</v>
      </c>
      <c r="Z91" s="36">
        <f t="shared" si="5"/>
        <v>0</v>
      </c>
    </row>
    <row r="92" spans="1:26" x14ac:dyDescent="0.55000000000000004">
      <c r="A92" s="10" t="s">
        <v>119</v>
      </c>
      <c r="B92" s="11">
        <v>990719</v>
      </c>
      <c r="C92" s="10" t="s">
        <v>41</v>
      </c>
      <c r="D92" s="12">
        <f>SUMIFS(SOF[Trans],SOF[Branch2],$C92)</f>
        <v>2417</v>
      </c>
      <c r="E92" s="29">
        <f>SUMIFS('Data-Raw'!$E:$E,'Data-Raw'!$G:$G,'Year-Data'!$C$92,'Data-Raw'!$D:$D,'Year-Data'!E3)/$D$92</f>
        <v>0.28837401737691354</v>
      </c>
      <c r="F92" s="29">
        <f>SUMIFS('Data-Raw'!$E:$E,'Data-Raw'!$G:$G,'Year-Data'!$C$92,'Data-Raw'!$D:$D,'Year-Data'!F3)/$D$92</f>
        <v>0</v>
      </c>
      <c r="G92" s="29">
        <f>SUMIFS('Data-Raw'!$E:$E,'Data-Raw'!$G:$G,'Year-Data'!$C$92,'Data-Raw'!$D:$D,'Year-Data'!G3)/$D$92</f>
        <v>0</v>
      </c>
      <c r="H92" s="29">
        <f>SUMIFS('Data-Raw'!$E:$E,'Data-Raw'!$G:$G,'Year-Data'!$C$92,'Data-Raw'!$D:$D,'Year-Data'!H3)/$D$92</f>
        <v>0</v>
      </c>
      <c r="I92" s="29">
        <f>SUMIFS('Data-Raw'!$E:$E,'Data-Raw'!$G:$G,'Year-Data'!$C$92,'Data-Raw'!$D:$D,'Year-Data'!I3)/$D$92</f>
        <v>0</v>
      </c>
      <c r="J92" s="29">
        <f>SUMIFS('Data-Raw'!$E:$E,'Data-Raw'!$G:$G,'Year-Data'!$C$92,'Data-Raw'!$D:$D,'Year-Data'!J3)/$D$92</f>
        <v>0</v>
      </c>
      <c r="K92" s="29">
        <f>SUMIFS('Data-Raw'!$E:$E,'Data-Raw'!$G:$G,'Year-Data'!$C$92,'Data-Raw'!$D:$D,'Year-Data'!K3)/$D$92</f>
        <v>0</v>
      </c>
      <c r="L92" s="29">
        <f>SUMIFS('Data-Raw'!$E:$E,'Data-Raw'!$G:$G,'Year-Data'!$C$92,'Data-Raw'!$D:$D,'Year-Data'!L3)/$D$92</f>
        <v>0</v>
      </c>
      <c r="M92" s="29">
        <f>SUMIFS('Data-Raw'!$E:$E,'Data-Raw'!$G:$G,'Year-Data'!$C$92,'Data-Raw'!$D:$D,'Year-Data'!M3)/$D$92</f>
        <v>0</v>
      </c>
      <c r="N92" s="29">
        <f>SUMIFS('Data-Raw'!$E:$E,'Data-Raw'!$G:$G,'Year-Data'!$C$92,'Data-Raw'!$D:$D,'Year-Data'!N3)/$D$92</f>
        <v>0</v>
      </c>
      <c r="O92" s="29">
        <f>SUMIFS('Data-Raw'!$E:$E,'Data-Raw'!$G:$G,'Year-Data'!$C$92,'Data-Raw'!$D:$D,'Year-Data'!O3)/$D$92</f>
        <v>0</v>
      </c>
      <c r="P92" s="29">
        <f>SUMIFS('Data-Raw'!$E:$E,'Data-Raw'!$G:$G,'Year-Data'!$C$92,'Data-Raw'!$D:$D,'Year-Data'!P3)/$D$92</f>
        <v>0</v>
      </c>
      <c r="Q92" s="29">
        <f>SUMIFS('Data-Raw'!$E:$E,'Data-Raw'!$G:$G,'Year-Data'!$C$92,'Data-Raw'!$D:$D,'Year-Data'!Q3)/$D$92</f>
        <v>0</v>
      </c>
      <c r="R92" s="29">
        <f>SUMIFS('Data-Raw'!$E:$E,'Data-Raw'!$G:$G,'Year-Data'!$C$92,'Data-Raw'!$D:$D,'Year-Data'!R3)/$D$92</f>
        <v>0</v>
      </c>
      <c r="S92" s="29">
        <f>SUMIFS('Data-Raw'!$E:$E,'Data-Raw'!$G:$G,'Year-Data'!$C$92,'Data-Raw'!$D:$D,'Year-Data'!S3)/$D$92</f>
        <v>0</v>
      </c>
      <c r="T92" s="29">
        <f>SUMIFS('Data-Raw'!$E:$E,'Data-Raw'!$G:$G,'Year-Data'!$C$92,'Data-Raw'!$D:$D,'Year-Data'!T3)/$D$92</f>
        <v>0</v>
      </c>
      <c r="U92" s="29">
        <f>SUMIFS('Data-Raw'!$E:$E,'Data-Raw'!$G:$G,'Year-Data'!$C$92,'Data-Raw'!$D:$D,'Year-Data'!U3)/$D$92</f>
        <v>0</v>
      </c>
      <c r="V92" s="29">
        <f>SUMIFS('Data-Raw'!$E:$E,'Data-Raw'!$G:$G,'Year-Data'!$C$92,'Data-Raw'!$D:$D,'Year-Data'!V3)/$D$92</f>
        <v>0</v>
      </c>
      <c r="W92" s="29">
        <f>SUMIFS('Data-Raw'!$E:$E,'Data-Raw'!$G:$G,'Year-Data'!$C$92,'Data-Raw'!$D:$D,'Year-Data'!W3)/$D$92</f>
        <v>0</v>
      </c>
      <c r="X92" s="36">
        <f t="shared" si="4"/>
        <v>0.28837401737691354</v>
      </c>
      <c r="Y92" s="36">
        <f t="shared" si="3"/>
        <v>0</v>
      </c>
      <c r="Z92" s="36">
        <f t="shared" si="5"/>
        <v>0</v>
      </c>
    </row>
    <row r="93" spans="1:26" x14ac:dyDescent="0.55000000000000004">
      <c r="A93" s="10" t="s">
        <v>119</v>
      </c>
      <c r="B93" s="11">
        <v>990720</v>
      </c>
      <c r="C93" s="10" t="s">
        <v>37</v>
      </c>
      <c r="D93" s="12">
        <f>SUMIFS(SOF[Trans],SOF[Branch2],$C93)</f>
        <v>1613</v>
      </c>
      <c r="E93" s="29">
        <f>SUMIFS('Data-Raw'!$E:$E,'Data-Raw'!$G:$G,'Year-Data'!$C$93,'Data-Raw'!$D:$D,'Year-Data'!E3)/$D$93</f>
        <v>0.69497830130192184</v>
      </c>
      <c r="F93" s="29">
        <f>SUMIFS('Data-Raw'!$E:$E,'Data-Raw'!$G:$G,'Year-Data'!$C$93,'Data-Raw'!$D:$D,'Year-Data'!F3)/$D$93</f>
        <v>0</v>
      </c>
      <c r="G93" s="29">
        <f>SUMIFS('Data-Raw'!$E:$E,'Data-Raw'!$G:$G,'Year-Data'!$C$93,'Data-Raw'!$D:$D,'Year-Data'!G3)/$D$93</f>
        <v>0</v>
      </c>
      <c r="H93" s="29">
        <f>SUMIFS('Data-Raw'!$E:$E,'Data-Raw'!$G:$G,'Year-Data'!$C$93,'Data-Raw'!$D:$D,'Year-Data'!H3)/$D$93</f>
        <v>0</v>
      </c>
      <c r="I93" s="29">
        <f>SUMIFS('Data-Raw'!$E:$E,'Data-Raw'!$G:$G,'Year-Data'!$C$93,'Data-Raw'!$D:$D,'Year-Data'!I3)/$D$93</f>
        <v>0</v>
      </c>
      <c r="J93" s="29">
        <f>SUMIFS('Data-Raw'!$E:$E,'Data-Raw'!$G:$G,'Year-Data'!$C$93,'Data-Raw'!$D:$D,'Year-Data'!J3)/$D$93</f>
        <v>0</v>
      </c>
      <c r="K93" s="29">
        <f>SUMIFS('Data-Raw'!$E:$E,'Data-Raw'!$G:$G,'Year-Data'!$C$93,'Data-Raw'!$D:$D,'Year-Data'!K3)/$D$93</f>
        <v>0</v>
      </c>
      <c r="L93" s="29">
        <f>SUMIFS('Data-Raw'!$E:$E,'Data-Raw'!$G:$G,'Year-Data'!$C$93,'Data-Raw'!$D:$D,'Year-Data'!L3)/$D$93</f>
        <v>0</v>
      </c>
      <c r="M93" s="29">
        <f>SUMIFS('Data-Raw'!$E:$E,'Data-Raw'!$G:$G,'Year-Data'!$C$93,'Data-Raw'!$D:$D,'Year-Data'!M3)/$D$93</f>
        <v>0</v>
      </c>
      <c r="N93" s="29">
        <f>SUMIFS('Data-Raw'!$E:$E,'Data-Raw'!$G:$G,'Year-Data'!$C$93,'Data-Raw'!$D:$D,'Year-Data'!N3)/$D$93</f>
        <v>0</v>
      </c>
      <c r="O93" s="29">
        <f>SUMIFS('Data-Raw'!$E:$E,'Data-Raw'!$G:$G,'Year-Data'!$C$93,'Data-Raw'!$D:$D,'Year-Data'!O3)/$D$93</f>
        <v>0</v>
      </c>
      <c r="P93" s="29">
        <f>SUMIFS('Data-Raw'!$E:$E,'Data-Raw'!$G:$G,'Year-Data'!$C$93,'Data-Raw'!$D:$D,'Year-Data'!P3)/$D$93</f>
        <v>0</v>
      </c>
      <c r="Q93" s="29">
        <f>SUMIFS('Data-Raw'!$E:$E,'Data-Raw'!$G:$G,'Year-Data'!$C$93,'Data-Raw'!$D:$D,'Year-Data'!Q3)/$D$93</f>
        <v>0</v>
      </c>
      <c r="R93" s="29">
        <f>SUMIFS('Data-Raw'!$E:$E,'Data-Raw'!$G:$G,'Year-Data'!$C$93,'Data-Raw'!$D:$D,'Year-Data'!R3)/$D$93</f>
        <v>0</v>
      </c>
      <c r="S93" s="29">
        <f>SUMIFS('Data-Raw'!$E:$E,'Data-Raw'!$G:$G,'Year-Data'!$C$93,'Data-Raw'!$D:$D,'Year-Data'!S3)/$D$93</f>
        <v>0</v>
      </c>
      <c r="T93" s="29">
        <f>SUMIFS('Data-Raw'!$E:$E,'Data-Raw'!$G:$G,'Year-Data'!$C$93,'Data-Raw'!$D:$D,'Year-Data'!T3)/$D$93</f>
        <v>0</v>
      </c>
      <c r="U93" s="29">
        <f>SUMIFS('Data-Raw'!$E:$E,'Data-Raw'!$G:$G,'Year-Data'!$C$93,'Data-Raw'!$D:$D,'Year-Data'!U3)/$D$93</f>
        <v>0</v>
      </c>
      <c r="V93" s="29">
        <f>SUMIFS('Data-Raw'!$E:$E,'Data-Raw'!$G:$G,'Year-Data'!$C$93,'Data-Raw'!$D:$D,'Year-Data'!V3)/$D$93</f>
        <v>0</v>
      </c>
      <c r="W93" s="29">
        <f>SUMIFS('Data-Raw'!$E:$E,'Data-Raw'!$G:$G,'Year-Data'!$C$93,'Data-Raw'!$D:$D,'Year-Data'!W3)/$D$93</f>
        <v>0</v>
      </c>
      <c r="X93" s="36">
        <f t="shared" si="4"/>
        <v>0.69497830130192184</v>
      </c>
      <c r="Y93" s="36">
        <f t="shared" si="3"/>
        <v>0</v>
      </c>
      <c r="Z93" s="36">
        <f t="shared" si="5"/>
        <v>0</v>
      </c>
    </row>
    <row r="94" spans="1:26" x14ac:dyDescent="0.55000000000000004">
      <c r="A94" s="10" t="s">
        <v>119</v>
      </c>
      <c r="B94" s="11">
        <v>990734</v>
      </c>
      <c r="C94" s="10" t="s">
        <v>11</v>
      </c>
      <c r="D94" s="12">
        <f>SUMIFS(SOF[Trans],SOF[Branch2],$C94)</f>
        <v>2431</v>
      </c>
      <c r="E94" s="29">
        <f>SUMIFS('Data-Raw'!$E:$E,'Data-Raw'!$G:$G,'Year-Data'!$C$94,'Data-Raw'!$D:$D,'Year-Data'!E3)/$D$94</f>
        <v>0.49444672974084741</v>
      </c>
      <c r="F94" s="29">
        <f>SUMIFS('Data-Raw'!$E:$E,'Data-Raw'!$G:$G,'Year-Data'!$C$94,'Data-Raw'!$D:$D,'Year-Data'!F3)/$D$94</f>
        <v>0</v>
      </c>
      <c r="G94" s="29">
        <f>SUMIFS('Data-Raw'!$E:$E,'Data-Raw'!$G:$G,'Year-Data'!$C$94,'Data-Raw'!$D:$D,'Year-Data'!G3)/$D$94</f>
        <v>0</v>
      </c>
      <c r="H94" s="29">
        <f>SUMIFS('Data-Raw'!$E:$E,'Data-Raw'!$G:$G,'Year-Data'!$C$94,'Data-Raw'!$D:$D,'Year-Data'!H3)/$D$94</f>
        <v>0</v>
      </c>
      <c r="I94" s="29">
        <f>SUMIFS('Data-Raw'!$E:$E,'Data-Raw'!$G:$G,'Year-Data'!$C$94,'Data-Raw'!$D:$D,'Year-Data'!I3)/$D$94</f>
        <v>0</v>
      </c>
      <c r="J94" s="29">
        <f>SUMIFS('Data-Raw'!$E:$E,'Data-Raw'!$G:$G,'Year-Data'!$C$94,'Data-Raw'!$D:$D,'Year-Data'!J3)/$D$94</f>
        <v>0</v>
      </c>
      <c r="K94" s="29">
        <f>SUMIFS('Data-Raw'!$E:$E,'Data-Raw'!$G:$G,'Year-Data'!$C$94,'Data-Raw'!$D:$D,'Year-Data'!K3)/$D$94</f>
        <v>0</v>
      </c>
      <c r="L94" s="29">
        <f>SUMIFS('Data-Raw'!$E:$E,'Data-Raw'!$G:$G,'Year-Data'!$C$94,'Data-Raw'!$D:$D,'Year-Data'!L3)/$D$94</f>
        <v>0</v>
      </c>
      <c r="M94" s="29">
        <f>SUMIFS('Data-Raw'!$E:$E,'Data-Raw'!$G:$G,'Year-Data'!$C$94,'Data-Raw'!$D:$D,'Year-Data'!M3)/$D$94</f>
        <v>0</v>
      </c>
      <c r="N94" s="29">
        <f>SUMIFS('Data-Raw'!$E:$E,'Data-Raw'!$G:$G,'Year-Data'!$C$94,'Data-Raw'!$D:$D,'Year-Data'!N3)/$D$94</f>
        <v>0</v>
      </c>
      <c r="O94" s="29">
        <f>SUMIFS('Data-Raw'!$E:$E,'Data-Raw'!$G:$G,'Year-Data'!$C$94,'Data-Raw'!$D:$D,'Year-Data'!O3)/$D$94</f>
        <v>0</v>
      </c>
      <c r="P94" s="29">
        <f>SUMIFS('Data-Raw'!$E:$E,'Data-Raw'!$G:$G,'Year-Data'!$C$94,'Data-Raw'!$D:$D,'Year-Data'!P3)/$D$94</f>
        <v>0</v>
      </c>
      <c r="Q94" s="29">
        <f>SUMIFS('Data-Raw'!$E:$E,'Data-Raw'!$G:$G,'Year-Data'!$C$94,'Data-Raw'!$D:$D,'Year-Data'!Q3)/$D$94</f>
        <v>0</v>
      </c>
      <c r="R94" s="29">
        <f>SUMIFS('Data-Raw'!$E:$E,'Data-Raw'!$G:$G,'Year-Data'!$C$94,'Data-Raw'!$D:$D,'Year-Data'!R3)/$D$94</f>
        <v>0</v>
      </c>
      <c r="S94" s="29">
        <f>SUMIFS('Data-Raw'!$E:$E,'Data-Raw'!$G:$G,'Year-Data'!$C$94,'Data-Raw'!$D:$D,'Year-Data'!S3)/$D$94</f>
        <v>0</v>
      </c>
      <c r="T94" s="29">
        <f>SUMIFS('Data-Raw'!$E:$E,'Data-Raw'!$G:$G,'Year-Data'!$C$94,'Data-Raw'!$D:$D,'Year-Data'!T3)/$D$94</f>
        <v>0</v>
      </c>
      <c r="U94" s="29">
        <f>SUMIFS('Data-Raw'!$E:$E,'Data-Raw'!$G:$G,'Year-Data'!$C$94,'Data-Raw'!$D:$D,'Year-Data'!U3)/$D$94</f>
        <v>0</v>
      </c>
      <c r="V94" s="29">
        <f>SUMIFS('Data-Raw'!$E:$E,'Data-Raw'!$G:$G,'Year-Data'!$C$94,'Data-Raw'!$D:$D,'Year-Data'!V3)/$D$94</f>
        <v>0</v>
      </c>
      <c r="W94" s="29">
        <f>SUMIFS('Data-Raw'!$E:$E,'Data-Raw'!$G:$G,'Year-Data'!$C$94,'Data-Raw'!$D:$D,'Year-Data'!W3)/$D$94</f>
        <v>0</v>
      </c>
      <c r="X94" s="36">
        <f t="shared" si="4"/>
        <v>0.49444672974084741</v>
      </c>
      <c r="Y94" s="36">
        <f t="shared" si="3"/>
        <v>0</v>
      </c>
      <c r="Z94" s="36">
        <f t="shared" si="5"/>
        <v>0</v>
      </c>
    </row>
    <row r="95" spans="1:26" x14ac:dyDescent="0.55000000000000004">
      <c r="A95" s="10" t="s">
        <v>119</v>
      </c>
      <c r="B95" s="11">
        <v>990735</v>
      </c>
      <c r="C95" s="10" t="s">
        <v>42</v>
      </c>
      <c r="D95" s="12">
        <f>SUMIFS(SOF[Trans],SOF[Branch2],$C95)</f>
        <v>2870</v>
      </c>
      <c r="E95" s="29">
        <f>SUMIFS('Data-Raw'!$E:$E,'Data-Raw'!$G:$G,'Year-Data'!$C$95,'Data-Raw'!$D:$D,'Year-Data'!E3)/$D$95</f>
        <v>0.3240418118466899</v>
      </c>
      <c r="F95" s="29">
        <f>SUMIFS('Data-Raw'!$E:$E,'Data-Raw'!$G:$G,'Year-Data'!$C$95,'Data-Raw'!$D:$D,'Year-Data'!F3)/$D$95</f>
        <v>0</v>
      </c>
      <c r="G95" s="29">
        <f>SUMIFS('Data-Raw'!$E:$E,'Data-Raw'!$G:$G,'Year-Data'!$C$95,'Data-Raw'!$D:$D,'Year-Data'!G3)/$D$95</f>
        <v>0</v>
      </c>
      <c r="H95" s="29">
        <f>SUMIFS('Data-Raw'!$E:$E,'Data-Raw'!$G:$G,'Year-Data'!$C$95,'Data-Raw'!$D:$D,'Year-Data'!H3)/$D$95</f>
        <v>0</v>
      </c>
      <c r="I95" s="29">
        <f>SUMIFS('Data-Raw'!$E:$E,'Data-Raw'!$G:$G,'Year-Data'!$C$95,'Data-Raw'!$D:$D,'Year-Data'!I3)/$D$95</f>
        <v>0</v>
      </c>
      <c r="J95" s="29">
        <f>SUMIFS('Data-Raw'!$E:$E,'Data-Raw'!$G:$G,'Year-Data'!$C$95,'Data-Raw'!$D:$D,'Year-Data'!J3)/$D$95</f>
        <v>0</v>
      </c>
      <c r="K95" s="29">
        <f>SUMIFS('Data-Raw'!$E:$E,'Data-Raw'!$G:$G,'Year-Data'!$C$95,'Data-Raw'!$D:$D,'Year-Data'!K3)/$D$95</f>
        <v>0</v>
      </c>
      <c r="L95" s="29">
        <f>SUMIFS('Data-Raw'!$E:$E,'Data-Raw'!$G:$G,'Year-Data'!$C$95,'Data-Raw'!$D:$D,'Year-Data'!L3)/$D$95</f>
        <v>0</v>
      </c>
      <c r="M95" s="29">
        <f>SUMIFS('Data-Raw'!$E:$E,'Data-Raw'!$G:$G,'Year-Data'!$C$95,'Data-Raw'!$D:$D,'Year-Data'!M3)/$D$95</f>
        <v>0</v>
      </c>
      <c r="N95" s="29">
        <f>SUMIFS('Data-Raw'!$E:$E,'Data-Raw'!$G:$G,'Year-Data'!$C$95,'Data-Raw'!$D:$D,'Year-Data'!N3)/$D$95</f>
        <v>0</v>
      </c>
      <c r="O95" s="29">
        <f>SUMIFS('Data-Raw'!$E:$E,'Data-Raw'!$G:$G,'Year-Data'!$C$95,'Data-Raw'!$D:$D,'Year-Data'!O3)/$D$95</f>
        <v>0</v>
      </c>
      <c r="P95" s="29">
        <f>SUMIFS('Data-Raw'!$E:$E,'Data-Raw'!$G:$G,'Year-Data'!$C$95,'Data-Raw'!$D:$D,'Year-Data'!P3)/$D$95</f>
        <v>0</v>
      </c>
      <c r="Q95" s="29">
        <f>SUMIFS('Data-Raw'!$E:$E,'Data-Raw'!$G:$G,'Year-Data'!$C$95,'Data-Raw'!$D:$D,'Year-Data'!Q3)/$D$95</f>
        <v>0</v>
      </c>
      <c r="R95" s="29">
        <f>SUMIFS('Data-Raw'!$E:$E,'Data-Raw'!$G:$G,'Year-Data'!$C$95,'Data-Raw'!$D:$D,'Year-Data'!R3)/$D$95</f>
        <v>0</v>
      </c>
      <c r="S95" s="29">
        <f>SUMIFS('Data-Raw'!$E:$E,'Data-Raw'!$G:$G,'Year-Data'!$C$95,'Data-Raw'!$D:$D,'Year-Data'!S3)/$D$95</f>
        <v>0</v>
      </c>
      <c r="T95" s="29">
        <f>SUMIFS('Data-Raw'!$E:$E,'Data-Raw'!$G:$G,'Year-Data'!$C$95,'Data-Raw'!$D:$D,'Year-Data'!T3)/$D$95</f>
        <v>0</v>
      </c>
      <c r="U95" s="29">
        <f>SUMIFS('Data-Raw'!$E:$E,'Data-Raw'!$G:$G,'Year-Data'!$C$95,'Data-Raw'!$D:$D,'Year-Data'!U3)/$D$95</f>
        <v>0</v>
      </c>
      <c r="V95" s="29">
        <f>SUMIFS('Data-Raw'!$E:$E,'Data-Raw'!$G:$G,'Year-Data'!$C$95,'Data-Raw'!$D:$D,'Year-Data'!V3)/$D$95</f>
        <v>0</v>
      </c>
      <c r="W95" s="29">
        <f>SUMIFS('Data-Raw'!$E:$E,'Data-Raw'!$G:$G,'Year-Data'!$C$95,'Data-Raw'!$D:$D,'Year-Data'!W3)/$D$95</f>
        <v>0</v>
      </c>
      <c r="X95" s="36">
        <f t="shared" si="4"/>
        <v>0.3240418118466899</v>
      </c>
      <c r="Y95" s="36">
        <f t="shared" si="3"/>
        <v>0</v>
      </c>
      <c r="Z95" s="36">
        <f t="shared" si="5"/>
        <v>0</v>
      </c>
    </row>
    <row r="96" spans="1:26" x14ac:dyDescent="0.55000000000000004">
      <c r="A96" s="37" t="s">
        <v>137</v>
      </c>
      <c r="B96" s="11">
        <v>990736</v>
      </c>
      <c r="C96" s="10" t="s">
        <v>39</v>
      </c>
      <c r="D96" s="12">
        <f>SUMIFS(SOF[Trans],SOF[Branch2],$C96)</f>
        <v>3261</v>
      </c>
      <c r="E96" s="29">
        <f>SUMIFS('Data-Raw'!$E:$E,'Data-Raw'!$G:$G,'Year-Data'!$C$96,'Data-Raw'!$D:$D,'Year-Data'!E3)/$D$96</f>
        <v>0.2523765716038025</v>
      </c>
      <c r="F96" s="29">
        <f>SUMIFS('Data-Raw'!$E:$E,'Data-Raw'!$G:$G,'Year-Data'!$C$96,'Data-Raw'!$D:$D,'Year-Data'!F3)/$D$96</f>
        <v>0</v>
      </c>
      <c r="G96" s="29">
        <f>SUMIFS('Data-Raw'!$E:$E,'Data-Raw'!$G:$G,'Year-Data'!$C$96,'Data-Raw'!$D:$D,'Year-Data'!G3)/$D$96</f>
        <v>0</v>
      </c>
      <c r="H96" s="29">
        <f>SUMIFS('Data-Raw'!$E:$E,'Data-Raw'!$G:$G,'Year-Data'!$C$96,'Data-Raw'!$D:$D,'Year-Data'!H3)/$D$96</f>
        <v>0</v>
      </c>
      <c r="I96" s="29">
        <f>SUMIFS('Data-Raw'!$E:$E,'Data-Raw'!$G:$G,'Year-Data'!$C$96,'Data-Raw'!$D:$D,'Year-Data'!I3)/$D$96</f>
        <v>0</v>
      </c>
      <c r="J96" s="29">
        <f>SUMIFS('Data-Raw'!$E:$E,'Data-Raw'!$G:$G,'Year-Data'!$C$96,'Data-Raw'!$D:$D,'Year-Data'!J3)/$D$96</f>
        <v>0</v>
      </c>
      <c r="K96" s="29">
        <f>SUMIFS('Data-Raw'!$E:$E,'Data-Raw'!$G:$G,'Year-Data'!$C$96,'Data-Raw'!$D:$D,'Year-Data'!K3)/$D$96</f>
        <v>0</v>
      </c>
      <c r="L96" s="29">
        <f>SUMIFS('Data-Raw'!$E:$E,'Data-Raw'!$G:$G,'Year-Data'!$C$96,'Data-Raw'!$D:$D,'Year-Data'!L3)/$D$96</f>
        <v>0</v>
      </c>
      <c r="M96" s="29">
        <f>SUMIFS('Data-Raw'!$E:$E,'Data-Raw'!$G:$G,'Year-Data'!$C$96,'Data-Raw'!$D:$D,'Year-Data'!M3)/$D$96</f>
        <v>0</v>
      </c>
      <c r="N96" s="29">
        <f>SUMIFS('Data-Raw'!$E:$E,'Data-Raw'!$G:$G,'Year-Data'!$C$96,'Data-Raw'!$D:$D,'Year-Data'!N3)/$D$96</f>
        <v>0</v>
      </c>
      <c r="O96" s="29">
        <f>SUMIFS('Data-Raw'!$E:$E,'Data-Raw'!$G:$G,'Year-Data'!$C$96,'Data-Raw'!$D:$D,'Year-Data'!O3)/$D$96</f>
        <v>0</v>
      </c>
      <c r="P96" s="29">
        <f>SUMIFS('Data-Raw'!$E:$E,'Data-Raw'!$G:$G,'Year-Data'!$C$96,'Data-Raw'!$D:$D,'Year-Data'!P3)/$D$96</f>
        <v>0</v>
      </c>
      <c r="Q96" s="29">
        <f>SUMIFS('Data-Raw'!$E:$E,'Data-Raw'!$G:$G,'Year-Data'!$C$96,'Data-Raw'!$D:$D,'Year-Data'!Q3)/$D$96</f>
        <v>0</v>
      </c>
      <c r="R96" s="29">
        <f>SUMIFS('Data-Raw'!$E:$E,'Data-Raw'!$G:$G,'Year-Data'!$C$96,'Data-Raw'!$D:$D,'Year-Data'!R3)/$D$96</f>
        <v>0</v>
      </c>
      <c r="S96" s="29">
        <f>SUMIFS('Data-Raw'!$E:$E,'Data-Raw'!$G:$G,'Year-Data'!$C$96,'Data-Raw'!$D:$D,'Year-Data'!S3)/$D$96</f>
        <v>0</v>
      </c>
      <c r="T96" s="29">
        <f>SUMIFS('Data-Raw'!$E:$E,'Data-Raw'!$G:$G,'Year-Data'!$C$96,'Data-Raw'!$D:$D,'Year-Data'!T3)/$D$96</f>
        <v>0</v>
      </c>
      <c r="U96" s="29">
        <f>SUMIFS('Data-Raw'!$E:$E,'Data-Raw'!$G:$G,'Year-Data'!$C$96,'Data-Raw'!$D:$D,'Year-Data'!U3)/$D$96</f>
        <v>0</v>
      </c>
      <c r="V96" s="29">
        <f>SUMIFS('Data-Raw'!$E:$E,'Data-Raw'!$G:$G,'Year-Data'!$C$96,'Data-Raw'!$D:$D,'Year-Data'!V3)/$D$96</f>
        <v>0</v>
      </c>
      <c r="W96" s="29">
        <f>SUMIFS('Data-Raw'!$E:$E,'Data-Raw'!$G:$G,'Year-Data'!$C$96,'Data-Raw'!$D:$D,'Year-Data'!W3)/$D$96</f>
        <v>0</v>
      </c>
      <c r="X96" s="36">
        <f t="shared" si="4"/>
        <v>0.2523765716038025</v>
      </c>
      <c r="Y96" s="36">
        <f t="shared" si="3"/>
        <v>0</v>
      </c>
      <c r="Z96" s="36">
        <f t="shared" si="5"/>
        <v>0</v>
      </c>
    </row>
    <row r="97" spans="2:26" x14ac:dyDescent="0.55000000000000004">
      <c r="B97" s="37"/>
      <c r="C97" s="37" t="s">
        <v>119</v>
      </c>
      <c r="D97" s="38">
        <f>SUMIFS(SOF[Trans],SOF[Region],$C97)</f>
        <v>99405</v>
      </c>
      <c r="E97" s="37">
        <f>SUMIFS('Data-Raw'!$E:$E,'Data-Raw'!$F:$F,'Year-Data'!$C$97,'Data-Raw'!$D:$D,'Year-Data'!E3)/$D$97</f>
        <v>0.22625622453598915</v>
      </c>
      <c r="F97" s="37">
        <f>SUMIFS('Data-Raw'!$E:$E,'Data-Raw'!$F:$F,'Year-Data'!$C$97,'Data-Raw'!$D:$D,'Year-Data'!F3)/$D$97</f>
        <v>0</v>
      </c>
      <c r="G97" s="37">
        <f>SUMIFS('Data-Raw'!$E:$E,'Data-Raw'!$F:$F,'Year-Data'!$C$97,'Data-Raw'!$D:$D,'Year-Data'!G3)/$D$97</f>
        <v>0</v>
      </c>
      <c r="H97" s="37">
        <f>SUMIFS('Data-Raw'!$E:$E,'Data-Raw'!$F:$F,'Year-Data'!$C$97,'Data-Raw'!$D:$D,'Year-Data'!H3)/$D$97</f>
        <v>0</v>
      </c>
      <c r="I97" s="37">
        <f>SUMIFS('Data-Raw'!$E:$E,'Data-Raw'!$F:$F,'Year-Data'!$C$97,'Data-Raw'!$D:$D,'Year-Data'!I3)/$D$97</f>
        <v>0</v>
      </c>
      <c r="J97" s="37">
        <f>SUMIFS('Data-Raw'!$E:$E,'Data-Raw'!$F:$F,'Year-Data'!$C$97,'Data-Raw'!$D:$D,'Year-Data'!J3)/$D$97</f>
        <v>0</v>
      </c>
      <c r="K97" s="37">
        <f>SUMIFS('Data-Raw'!$E:$E,'Data-Raw'!$F:$F,'Year-Data'!$C$97,'Data-Raw'!$D:$D,'Year-Data'!K3)/$D$97</f>
        <v>0</v>
      </c>
      <c r="L97" s="37">
        <f>SUMIFS('Data-Raw'!$E:$E,'Data-Raw'!$F:$F,'Year-Data'!$C$97,'Data-Raw'!$D:$D,'Year-Data'!L3)/$D$97</f>
        <v>0</v>
      </c>
      <c r="M97" s="37">
        <f>SUMIFS('Data-Raw'!$E:$E,'Data-Raw'!$F:$F,'Year-Data'!$C$97,'Data-Raw'!$D:$D,'Year-Data'!M3)/$D$97</f>
        <v>0</v>
      </c>
      <c r="N97" s="37">
        <f>SUMIFS('Data-Raw'!$E:$E,'Data-Raw'!$F:$F,'Year-Data'!$C$97,'Data-Raw'!$D:$D,'Year-Data'!N3)/$D$97</f>
        <v>0</v>
      </c>
      <c r="O97" s="37">
        <f>SUMIFS('Data-Raw'!$E:$E,'Data-Raw'!$F:$F,'Year-Data'!$C$97,'Data-Raw'!$D:$D,'Year-Data'!O3)/$D$97</f>
        <v>0</v>
      </c>
      <c r="P97" s="37">
        <f>SUMIFS('Data-Raw'!$E:$E,'Data-Raw'!$F:$F,'Year-Data'!$C$97,'Data-Raw'!$D:$D,'Year-Data'!P3)/$D$97</f>
        <v>0</v>
      </c>
      <c r="Q97" s="37">
        <f>SUMIFS('Data-Raw'!$E:$E,'Data-Raw'!$F:$F,'Year-Data'!$C$97,'Data-Raw'!$D:$D,'Year-Data'!Q3)/$D$97</f>
        <v>0</v>
      </c>
      <c r="R97" s="37">
        <f>SUMIFS('Data-Raw'!$E:$E,'Data-Raw'!$F:$F,'Year-Data'!$C$97,'Data-Raw'!$D:$D,'Year-Data'!R3)/$D$97</f>
        <v>0</v>
      </c>
      <c r="S97" s="37">
        <f>SUMIFS('Data-Raw'!$E:$E,'Data-Raw'!$F:$F,'Year-Data'!$C$97,'Data-Raw'!$D:$D,'Year-Data'!S3)/$D$97</f>
        <v>0</v>
      </c>
      <c r="T97" s="37">
        <f>SUMIFS('Data-Raw'!$E:$E,'Data-Raw'!$F:$F,'Year-Data'!$C$97,'Data-Raw'!$D:$D,'Year-Data'!T3)/$D$97</f>
        <v>0</v>
      </c>
      <c r="U97" s="37">
        <f>SUMIFS('Data-Raw'!$E:$E,'Data-Raw'!$F:$F,'Year-Data'!$C$97,'Data-Raw'!$D:$D,'Year-Data'!U3)/$D$97</f>
        <v>0</v>
      </c>
      <c r="V97" s="37">
        <f>SUMIFS('Data-Raw'!$E:$E,'Data-Raw'!$F:$F,'Year-Data'!$C$97,'Data-Raw'!$D:$D,'Year-Data'!V3)/$D$97</f>
        <v>0</v>
      </c>
      <c r="W97" s="37">
        <f>SUMIFS('Data-Raw'!$E:$E,'Data-Raw'!$F:$F,'Year-Data'!$C$97,'Data-Raw'!$D:$D,'Year-Data'!W3)/$D$97</f>
        <v>0</v>
      </c>
      <c r="X97" s="37">
        <f t="shared" si="4"/>
        <v>0.22625622453598915</v>
      </c>
      <c r="Y97" s="37">
        <f t="shared" si="3"/>
        <v>0</v>
      </c>
      <c r="Z97" s="37">
        <f t="shared" si="5"/>
        <v>0</v>
      </c>
    </row>
  </sheetData>
  <mergeCells count="99">
    <mergeCell ref="V70:V71"/>
    <mergeCell ref="W70:W71"/>
    <mergeCell ref="X70:X71"/>
    <mergeCell ref="Y70:Y71"/>
    <mergeCell ref="Z70:Z71"/>
    <mergeCell ref="Q70:Q71"/>
    <mergeCell ref="R70:R71"/>
    <mergeCell ref="S70:S71"/>
    <mergeCell ref="T70:T71"/>
    <mergeCell ref="U70:U71"/>
    <mergeCell ref="L70:L71"/>
    <mergeCell ref="M70:M71"/>
    <mergeCell ref="N70:N71"/>
    <mergeCell ref="O70:O71"/>
    <mergeCell ref="P70:P71"/>
    <mergeCell ref="G70:G71"/>
    <mergeCell ref="H70:H71"/>
    <mergeCell ref="I70:I71"/>
    <mergeCell ref="J70:J71"/>
    <mergeCell ref="K70:K71"/>
    <mergeCell ref="B70:B71"/>
    <mergeCell ref="C70:C71"/>
    <mergeCell ref="D70:D71"/>
    <mergeCell ref="E70:E71"/>
    <mergeCell ref="F70:F71"/>
    <mergeCell ref="X41:X42"/>
    <mergeCell ref="Y41:Y42"/>
    <mergeCell ref="Z41:Z42"/>
    <mergeCell ref="B41:B42"/>
    <mergeCell ref="C41:C42"/>
    <mergeCell ref="S41:S42"/>
    <mergeCell ref="T41:T42"/>
    <mergeCell ref="U41:U42"/>
    <mergeCell ref="V41:V42"/>
    <mergeCell ref="W41:W42"/>
    <mergeCell ref="N41:N42"/>
    <mergeCell ref="O41:O42"/>
    <mergeCell ref="P41:P42"/>
    <mergeCell ref="Q41:Q42"/>
    <mergeCell ref="R41:R42"/>
    <mergeCell ref="I41:I42"/>
    <mergeCell ref="J41:J42"/>
    <mergeCell ref="K41:K42"/>
    <mergeCell ref="L41:L42"/>
    <mergeCell ref="M41:M42"/>
    <mergeCell ref="D41:D42"/>
    <mergeCell ref="E41:E42"/>
    <mergeCell ref="F41:F42"/>
    <mergeCell ref="G41:G42"/>
    <mergeCell ref="H41:H42"/>
    <mergeCell ref="X5:X6"/>
    <mergeCell ref="Y5:Y6"/>
    <mergeCell ref="Z5:Z6"/>
    <mergeCell ref="X14:X15"/>
    <mergeCell ref="Y14:Y15"/>
    <mergeCell ref="Z14:Z15"/>
    <mergeCell ref="Q5:Q6"/>
    <mergeCell ref="R5:R6"/>
    <mergeCell ref="F4:W4"/>
    <mergeCell ref="D5:D6"/>
    <mergeCell ref="E5:E6"/>
    <mergeCell ref="F5:F6"/>
    <mergeCell ref="G5:G6"/>
    <mergeCell ref="H5:H6"/>
    <mergeCell ref="I5:I6"/>
    <mergeCell ref="J5:J6"/>
    <mergeCell ref="K5:K6"/>
    <mergeCell ref="L5:L6"/>
    <mergeCell ref="S5:S6"/>
    <mergeCell ref="T5:T6"/>
    <mergeCell ref="U5:U6"/>
    <mergeCell ref="V5:V6"/>
    <mergeCell ref="A7:A10"/>
    <mergeCell ref="M5:M6"/>
    <mergeCell ref="N5:N6"/>
    <mergeCell ref="O5:O6"/>
    <mergeCell ref="P5:P6"/>
    <mergeCell ref="W5:W6"/>
    <mergeCell ref="R14:R15"/>
    <mergeCell ref="F13:W13"/>
    <mergeCell ref="D14:D15"/>
    <mergeCell ref="E14:E15"/>
    <mergeCell ref="F14:F15"/>
    <mergeCell ref="G14:G15"/>
    <mergeCell ref="H14:H15"/>
    <mergeCell ref="I14:I15"/>
    <mergeCell ref="J14:J15"/>
    <mergeCell ref="K14:K15"/>
    <mergeCell ref="L14:L15"/>
    <mergeCell ref="M14:M15"/>
    <mergeCell ref="N14:N15"/>
    <mergeCell ref="O14:O15"/>
    <mergeCell ref="P14:P15"/>
    <mergeCell ref="W14:W15"/>
    <mergeCell ref="Q14:Q15"/>
    <mergeCell ref="S14:S15"/>
    <mergeCell ref="T14:T15"/>
    <mergeCell ref="U14:U15"/>
    <mergeCell ref="V14:V15"/>
  </mergeCells>
  <dataValidations count="1">
    <dataValidation type="list" allowBlank="1" showInputMessage="1" showErrorMessage="1" sqref="A2" xr:uid="{00000000-0002-0000-0400-000000000000}">
      <formula1>INDIRECT("Month[Month]")</formula1>
    </dataValidation>
  </dataValidations>
  <pageMargins left="0.70866141732283472" right="0.70866141732283472" top="0.74803149606299213" bottom="0.74803149606299213" header="0.31496062992125984" footer="0.31496062992125984"/>
  <pageSetup paperSize="9" scale="97" fitToWidth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DASHBOARD</vt:lpstr>
      <vt:lpstr>Monthly-Data-SFO</vt:lpstr>
      <vt:lpstr>Data-Raw</vt:lpstr>
      <vt:lpstr>Monthly-Individual-Data</vt:lpstr>
      <vt:lpstr>Year-Data</vt:lpstr>
    </vt:vector>
  </TitlesOfParts>
  <Company>Irish Life and Permanent PLC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Barrett, Richard</dc:creator>
  <cp:lastModifiedBy>Andre Lago Cordeiro</cp:lastModifiedBy>
  <cp:lastPrinted>2023-03-14T09:13:36Z</cp:lastPrinted>
  <dcterms:created xsi:type="dcterms:W3CDTF">2016-01-12T12:21:32Z</dcterms:created>
  <dcterms:modified xsi:type="dcterms:W3CDTF">2023-03-16T16:57:28Z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6052649</vt:i4>
  </property>
  <property fmtid="{D5CDD505-2E9C-101B-9397-08002B2CF9AE}" pid="3" name="_NewReviewCycle">
    <vt:lpwstr/>
  </property>
  <property fmtid="{D5CDD505-2E9C-101B-9397-08002B2CF9AE}" pid="4" name="_EmailSubject">
    <vt:lpwstr>dashboard</vt:lpwstr>
  </property>
  <property fmtid="{D5CDD505-2E9C-101B-9397-08002B2CF9AE}" pid="5" name="_AuthorEmail">
    <vt:lpwstr>Andre.LagoCordeiro@permanenttsb.ie</vt:lpwstr>
  </property>
  <property fmtid="{D5CDD505-2E9C-101B-9397-08002B2CF9AE}" pid="6" name="_AuthorEmailDisplayName">
    <vt:lpwstr>Lago Cordeiro,  Andre</vt:lpwstr>
  </property>
  <property fmtid="{D5CDD505-2E9C-101B-9397-08002B2CF9AE}" pid="7" name="SV_QUERY_LIST_4F35BF76-6C0D-4D9B-82B2-816C12CF3733">
    <vt:lpwstr>empty_477D106A-C0D6-4607-AEBD-E2C9D60EA279</vt:lpwstr>
  </property>
  <property fmtid="{D5CDD505-2E9C-101B-9397-08002B2CF9AE}" pid="8" name="SV_HIDDEN_GRID_QUERY_LIST_4F35BF76-6C0D-4D9B-82B2-816C12CF3733">
    <vt:lpwstr>empty_477D106A-C0D6-4607-AEBD-E2C9D60EA279</vt:lpwstr>
  </property>
  <property fmtid="{D5CDD505-2E9C-101B-9397-08002B2CF9AE}" pid="9" name="_PreviousAdHocReviewCycleID">
    <vt:i4>-561978931</vt:i4>
  </property>
  <property fmtid="{D5CDD505-2E9C-101B-9397-08002B2CF9AE}" pid="10" name="_ReviewingToolsShownOnce">
    <vt:lpwstr/>
  </property>
</Properties>
</file>