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ianaValladares\Documents\GitHub\University Models\"/>
    </mc:Choice>
  </mc:AlternateContent>
  <xr:revisionPtr revIDLastSave="0" documentId="8_{9728920D-6128-4D29-A005-2610A0C1397D}" xr6:coauthVersionLast="47" xr6:coauthVersionMax="47" xr10:uidLastSave="{00000000-0000-0000-0000-000000000000}"/>
  <bookViews>
    <workbookView xWindow="29220" yWindow="540" windowWidth="28860" windowHeight="14520" xr2:uid="{00000000-000D-0000-FFFF-FFFF00000000}"/>
  </bookViews>
  <sheets>
    <sheet name="JMU Model" sheetId="2" r:id="rId1"/>
    <sheet name="JamesMadison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C50" i="2"/>
  <c r="X9" i="2"/>
  <c r="S12" i="2"/>
  <c r="S14" i="2" s="1"/>
  <c r="P9" i="2"/>
  <c r="P11" i="2" s="1"/>
  <c r="I12" i="2"/>
  <c r="I14" i="2" s="1"/>
  <c r="G10" i="2"/>
  <c r="G11" i="2" s="1"/>
  <c r="V9" i="2"/>
  <c r="Q9" i="2"/>
  <c r="Q11" i="2" s="1"/>
  <c r="S9" i="2"/>
  <c r="S11" i="2" s="1"/>
  <c r="T9" i="2"/>
  <c r="T11" i="2" s="1"/>
  <c r="U9" i="2"/>
  <c r="U11" i="2" s="1"/>
  <c r="P12" i="2"/>
  <c r="P14" i="2" s="1"/>
  <c r="Q12" i="2"/>
  <c r="Q14" i="2" s="1"/>
  <c r="R12" i="2"/>
  <c r="R14" i="2" s="1"/>
  <c r="T12" i="2"/>
  <c r="T14" i="2" s="1"/>
  <c r="U12" i="2"/>
  <c r="U14" i="2" s="1"/>
  <c r="V12" i="2"/>
  <c r="V14" i="2" s="1"/>
  <c r="F10" i="2"/>
  <c r="F11" i="2" s="1"/>
  <c r="W9" i="2"/>
  <c r="N9" i="2"/>
  <c r="M9" i="2"/>
  <c r="J9" i="2"/>
  <c r="I10" i="2"/>
  <c r="I11" i="2" s="1"/>
  <c r="H10" i="2"/>
  <c r="H11" i="2" s="1"/>
  <c r="K9" i="2"/>
  <c r="G13" i="2"/>
  <c r="L9" i="2"/>
  <c r="O9" i="2"/>
  <c r="E10" i="2"/>
  <c r="E11" i="2" s="1"/>
  <c r="D10" i="2"/>
  <c r="D11" i="2" s="1"/>
  <c r="E13" i="2"/>
  <c r="D13" i="2"/>
  <c r="H12" i="2"/>
  <c r="H14" i="2" s="1"/>
  <c r="E14" i="2" l="1"/>
  <c r="G14" i="2"/>
  <c r="D14" i="2"/>
  <c r="R9" i="2"/>
  <c r="R11" i="2" s="1"/>
  <c r="V11" i="2"/>
  <c r="F13" i="2"/>
  <c r="F14" i="2" s="1"/>
  <c r="J12" i="2"/>
  <c r="J14" i="2" s="1"/>
  <c r="K12" i="2"/>
  <c r="K14" i="2" s="1"/>
  <c r="L12" i="2"/>
  <c r="L14" i="2" s="1"/>
  <c r="M12" i="2"/>
  <c r="M14" i="2" s="1"/>
  <c r="N12" i="2"/>
  <c r="N14" i="2" s="1"/>
  <c r="O12" i="2"/>
  <c r="O14" i="2" s="1"/>
  <c r="W12" i="2"/>
  <c r="W14" i="2" s="1"/>
  <c r="X12" i="2"/>
  <c r="X14" i="2" s="1"/>
  <c r="K11" i="2"/>
  <c r="Y14" i="2" l="1"/>
  <c r="D19" i="2" s="1"/>
  <c r="X11" i="2"/>
  <c r="W11" i="2"/>
  <c r="J11" i="2" l="1"/>
  <c r="L11" i="2"/>
  <c r="O11" i="2" l="1"/>
  <c r="M11" i="2"/>
  <c r="N11" i="2"/>
  <c r="Y11" i="2" l="1"/>
  <c r="D18" i="2" s="1"/>
  <c r="D20" i="2" s="1"/>
  <c r="D21" i="2" l="1"/>
  <c r="D23" i="2" s="1"/>
  <c r="D24" i="2" s="1"/>
  <c r="E29" i="2" l="1"/>
  <c r="E30" i="2" s="1"/>
  <c r="E31" i="2" s="1"/>
  <c r="E32" i="2" s="1"/>
  <c r="E35" i="2" s="1"/>
  <c r="D29" i="2"/>
  <c r="D30" i="2" s="1"/>
  <c r="D31" i="2" s="1"/>
  <c r="D32" i="2" s="1"/>
  <c r="D35" i="2" s="1"/>
  <c r="H29" i="2"/>
  <c r="H30" i="2" s="1"/>
  <c r="H31" i="2" s="1"/>
  <c r="H32" i="2" s="1"/>
  <c r="H35" i="2" s="1"/>
  <c r="F29" i="2"/>
  <c r="F30" i="2" s="1"/>
  <c r="F31" i="2" s="1"/>
  <c r="F32" i="2" s="1"/>
  <c r="F35" i="2" s="1"/>
  <c r="G29" i="2"/>
  <c r="G30" i="2" s="1"/>
  <c r="G31" i="2" s="1"/>
  <c r="G32" i="2" s="1"/>
  <c r="G35" i="2" s="1"/>
  <c r="H33" i="2" l="1"/>
  <c r="G33" i="2"/>
  <c r="F33" i="2"/>
  <c r="I29" i="2"/>
  <c r="I30" i="2" l="1"/>
  <c r="D33" i="2"/>
  <c r="I31" i="2"/>
  <c r="I32" i="2" l="1"/>
  <c r="E33" i="2"/>
  <c r="I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tc={645CDA8A-F642-4721-B320-981884C6B8D9}</author>
    <author>jtallen</author>
    <author>jtallen1998</author>
    <author>tc={4059E8A5-0FA0-499C-855F-847B59D085B1}</author>
    <author>tc={05C150DE-D27D-4073-AA6D-FE0345C3C6E5}</author>
  </authors>
  <commentList>
    <comment ref="C2" authorId="0" shapeId="0" xr:uid="{645CDA8A-F642-4721-B320-981884C6B8D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https://www.jmu.edu/about/fact-and-figures.shtml</t>
      </text>
    </comment>
    <comment ref="B12" authorId="1" shapeId="0" xr:uid="{71D37FDE-D9A8-4CCB-AEC7-65B45CDE648D}">
      <text>
        <r>
          <rPr>
            <b/>
            <sz val="9"/>
            <color indexed="81"/>
            <rFont val="Tahoma"/>
            <family val="2"/>
          </rPr>
          <t>jtallen:</t>
        </r>
        <r>
          <rPr>
            <sz val="9"/>
            <color indexed="81"/>
            <rFont val="Tahoma"/>
            <family val="2"/>
          </rPr>
          <t xml:space="preserve">
Estimated - mfp estimate</t>
        </r>
      </text>
    </comment>
    <comment ref="D27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jtallen1998:</t>
        </r>
        <r>
          <rPr>
            <sz val="9"/>
            <color indexed="81"/>
            <rFont val="Tahoma"/>
            <family val="2"/>
          </rPr>
          <t xml:space="preserve">
This number reflects 50% for mid-year start</t>
        </r>
      </text>
    </comment>
    <comment ref="C44" authorId="3" shapeId="0" xr:uid="{4059E8A5-0FA0-499C-855F-847B59D085B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https://www.jmu.edu/ubo/rates-undergraduate.shtml</t>
      </text>
    </comment>
    <comment ref="C47" authorId="4" shapeId="0" xr:uid="{05C150DE-D27D-4073-AA6D-FE0345C3C6E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https://www.jmu.edu/ubo/rates-graduate.shtml</t>
      </text>
    </comment>
  </commentList>
</comments>
</file>

<file path=xl/sharedStrings.xml><?xml version="1.0" encoding="utf-8"?>
<sst xmlns="http://schemas.openxmlformats.org/spreadsheetml/2006/main" count="227" uniqueCount="224">
  <si>
    <t>Year 1</t>
  </si>
  <si>
    <t>Year 2</t>
  </si>
  <si>
    <t>Year 3</t>
  </si>
  <si>
    <t>Year 4</t>
  </si>
  <si>
    <t>Year 5</t>
  </si>
  <si>
    <t>Rates</t>
  </si>
  <si>
    <t>Net ReEngage Population (Available Suspects)</t>
  </si>
  <si>
    <t>ReEngagement Rate</t>
  </si>
  <si>
    <t>ReEngaged Suspects</t>
  </si>
  <si>
    <t>ReEngage Reapplicants</t>
  </si>
  <si>
    <t>ReEngage Admitted</t>
  </si>
  <si>
    <t>ReEngage Students Yielded</t>
  </si>
  <si>
    <t>Total conversion vs. Total Available Suspects</t>
  </si>
  <si>
    <t>Totals</t>
  </si>
  <si>
    <t>Estimated Admits, Not Enrolled</t>
  </si>
  <si>
    <t>Subtotal - Total Suspects</t>
  </si>
  <si>
    <t>Estimated Stop Outs, started as Freshman</t>
  </si>
  <si>
    <t>Total Stop-Outs Starts As Frosh</t>
  </si>
  <si>
    <t>Transfer Stop-Outs</t>
  </si>
  <si>
    <t>Tuition</t>
  </si>
  <si>
    <t>Fees</t>
  </si>
  <si>
    <t>Per Credit Hr</t>
  </si>
  <si>
    <t>Blended for Model</t>
  </si>
  <si>
    <t>Estimated Stop Outs, Started as Transfer</t>
  </si>
  <si>
    <t>Students Retained Freshman</t>
  </si>
  <si>
    <t>6yr grad rate estimated transfers (start in year 2)</t>
  </si>
  <si>
    <t>Transfer Students Retained</t>
  </si>
  <si>
    <t>Check as % of total UG enrollment</t>
  </si>
  <si>
    <t>Less 25% (10% ineligible, 15% bad contact)</t>
  </si>
  <si>
    <t>New Transfer Enrollment (Fall)</t>
  </si>
  <si>
    <t>Limited scope of fees; need more detial</t>
  </si>
  <si>
    <t>6 yr graduation rate estimated freshman</t>
  </si>
  <si>
    <t>Estimate at $550</t>
  </si>
  <si>
    <t>Estimates</t>
  </si>
  <si>
    <t>Undergrad enrollment - Full Time</t>
  </si>
  <si>
    <t xml:space="preserve">Undergrad enrollment - Part Time </t>
  </si>
  <si>
    <t xml:space="preserve">First-Time Freshman Enrollment </t>
  </si>
  <si>
    <t>Total Enrollment (undergrad + grad)</t>
  </si>
  <si>
    <t xml:space="preserve">Graduate Enrollment </t>
  </si>
  <si>
    <t>Part time total (EF2001  All students  Graduate and First professional)</t>
  </si>
  <si>
    <t>Full time total (EF2001  All students  Graduate and First professional)</t>
  </si>
  <si>
    <t>Part time total (EF2001  All students  Undergraduate  Other degree/certificate-seeking  Transfer-ins)</t>
  </si>
  <si>
    <t>Full time total (EF2001  All students  Undergraduate  Other degree/certificate-seeking  Transfer-ins)</t>
  </si>
  <si>
    <t>Part time total (EF2001  All students  Undergraduate  Degree/certificate-seeking  First-time)</t>
  </si>
  <si>
    <t>Full time total (EF2001  All students  Undergraduate  Degree/certificate-seeking  First-time)</t>
  </si>
  <si>
    <t>Part time total (EF2001  All students  Undergraduate total)</t>
  </si>
  <si>
    <t>Full time total (EF2001  All students  Undergraduate total)</t>
  </si>
  <si>
    <t>Part time total (EF2002  All students  Graduate and First professional)</t>
  </si>
  <si>
    <t>Full time total (EF2002  All students  Graduate and First professional)</t>
  </si>
  <si>
    <t>Part time total (EF2002  All students  Undergraduate  Other degree/certificate-seeking  Transfer-ins)</t>
  </si>
  <si>
    <t>Full time total (EF2002  All students  Undergraduate  Other degree/certificate-seeking  Transfer-ins)</t>
  </si>
  <si>
    <t>Part time total (EF2002  All students  Undergraduate  Degree/certificate-seeking  First-time)</t>
  </si>
  <si>
    <t>Full time total (EF2002  All students  Undergraduate  Degree/certificate-seeking  First-time)</t>
  </si>
  <si>
    <t>Part time total (EF2002  All students  Undergraduate total)</t>
  </si>
  <si>
    <t>Full time total (EF2002  All students  Undergraduate total)</t>
  </si>
  <si>
    <t>Part time total (EF2003  All students  Graduate and First professional)</t>
  </si>
  <si>
    <t>Full time total (EF2003  All students  Graduate and First professional)</t>
  </si>
  <si>
    <t>Part time total (EF2003  All students  Undergraduate  Other degree/certificate-seeking  Transfer-ins)</t>
  </si>
  <si>
    <t>Full time total (EF2003  All students  Undergraduate  Other degree/certificate-seeking  Transfer-ins)</t>
  </si>
  <si>
    <t>Part time total (EF2003  All students  Undergraduate  Degree/certificate-seeking  First-time)</t>
  </si>
  <si>
    <t>Full time total (EF2003  All students  Undergraduate  Degree/certificate-seeking  First-time)</t>
  </si>
  <si>
    <t>Part time total (EF2003  All students  Undergraduate total)</t>
  </si>
  <si>
    <t>Full time total (EF2003  All students  Undergraduate total)</t>
  </si>
  <si>
    <t>Part time total (EF2004_RV  All students  Graduate and First professional)</t>
  </si>
  <si>
    <t>Full time total (EF2004_RV  All students  Graduate and First professional)</t>
  </si>
  <si>
    <t>Part time total (EF2004_RV  All students  Undergraduate  Other degree/certificate-seeking  Transfer-ins)</t>
  </si>
  <si>
    <t>Full time total (EF2004_RV  All students  Undergraduate  Other degree/certificate-seeking  Transfer-ins)</t>
  </si>
  <si>
    <t>Part time total (EF2004_RV  All students  Undergraduate  Degree/certificate-seeking  First-time)</t>
  </si>
  <si>
    <t>Full time total (EF2004_RV  All students  Undergraduate  Degree/certificate-seeking  First-time)</t>
  </si>
  <si>
    <t>Part time total (EF2004_RV  All students  Undergraduate total)</t>
  </si>
  <si>
    <t>Full time total (EF2004_RV  All students  Undergraduate total)</t>
  </si>
  <si>
    <t>Part time total (EF2005_RV  All students  Graduate and First professional)</t>
  </si>
  <si>
    <t>Full time total (EF2005_RV  All students  Graduate and First professional)</t>
  </si>
  <si>
    <t>Part time total (EF2005_RV  All students  Undergraduate  Other degree/certificate-seeking  Transfer-ins)</t>
  </si>
  <si>
    <t>Full time total (EF2005_RV  All students  Undergraduate  Other degree/certificate-seeking  Transfer-ins)</t>
  </si>
  <si>
    <t>Part time total (EF2005_RV  All students  Undergraduate  Degree/certificate-seeking  First-time)</t>
  </si>
  <si>
    <t>Full time total (EF2005_RV  All students  Undergraduate  Degree/certificate-seeking  First-time)</t>
  </si>
  <si>
    <t>Part time total (EF2005_RV  All students  Undergraduate total)</t>
  </si>
  <si>
    <t>Full time total (EF2005_RV  All students  Undergraduate total)</t>
  </si>
  <si>
    <t>Part time total (EF2006_RV  All students  Graduate and First professional)</t>
  </si>
  <si>
    <t>Full time total (EF2006_RV  All students  Graduate and First professional)</t>
  </si>
  <si>
    <t>Part time total (EF2006_RV  All students  Undergraduate  Other degree/certificate-seeking  Transfer-ins)</t>
  </si>
  <si>
    <t>Full time total (EF2006_RV  All students  Undergraduate  Other degree/certificate-seeking  Transfer-ins)</t>
  </si>
  <si>
    <t>Part time total (EF2006_RV  All students  Undergraduate  Degree/certificate-seeking  First-time)</t>
  </si>
  <si>
    <t>Full time total (EF2006_RV  All students  Undergraduate  Degree/certificate-seeking  First-time)</t>
  </si>
  <si>
    <t>Part time total (EF2006_RV  All students  Undergraduate total)</t>
  </si>
  <si>
    <t>Full time total (EF2006_RV  All students  Undergraduate total)</t>
  </si>
  <si>
    <t>Part time total (EF2007_RV  All students  Graduate and First professional)</t>
  </si>
  <si>
    <t>Full time total (EF2007_RV  All students  Graduate and First professional)</t>
  </si>
  <si>
    <t>Part time total (EF2007_RV  All students  Undergraduate  Other degree/certificate-seeking  Transfer-ins)</t>
  </si>
  <si>
    <t>Full time total (EF2007_RV  All students  Undergraduate  Other degree/certificate-seeking  Transfer-ins)</t>
  </si>
  <si>
    <t>Part time total (EF2007_RV  All students  Undergraduate  Degree/certificate-seeking  First-time)</t>
  </si>
  <si>
    <t>Full time total (EF2007_RV  All students  Undergraduate  Degree/certificate-seeking  First-time)</t>
  </si>
  <si>
    <t>Part time total (EF2007_RV  All students  Undergraduate total)</t>
  </si>
  <si>
    <t>Full time total (EF2007_RV  All students  Undergraduate total)</t>
  </si>
  <si>
    <t>Part time total (EF2008_RV  All students  Graduate and First professional)</t>
  </si>
  <si>
    <t>Full time total (EF2008_RV  All students  Graduate and First professional)</t>
  </si>
  <si>
    <t>Part time total (EF2008_RV  All students  Undergraduate  Other degree/certificate-seeking  Transfer-ins)</t>
  </si>
  <si>
    <t>Full time total (EF2008_RV  All students  Undergraduate  Other degree/certificate-seeking  Transfer-ins)</t>
  </si>
  <si>
    <t>Part time total (EF2008_RV  All students  Undergraduate  Degree/certificate-seeking  First-time)</t>
  </si>
  <si>
    <t>Full time total (EF2008_RV  All students  Undergraduate  Degree/certificate-seeking  First-time)</t>
  </si>
  <si>
    <t>Part time total (EF2008_RV  All students  Undergraduate total)</t>
  </si>
  <si>
    <t>Full time total (EF2008_RV  All students  Undergraduate total)</t>
  </si>
  <si>
    <t>Part time total (EF2009_RV  All students  Graduate and First professional)</t>
  </si>
  <si>
    <t>Full time total (EF2009_RV  All students  Graduate and First professional)</t>
  </si>
  <si>
    <t>Part time total (EF2009_RV  All students  Undergraduate  Other degree/certificate-seeking  Transfer-ins)</t>
  </si>
  <si>
    <t>Full time total (EF2009_RV  All students  Undergraduate  Other degree/certificate-seeking  Transfer-ins)</t>
  </si>
  <si>
    <t>Part time total (EF2009_RV  All students  Undergraduate  Degree/certificate-seeking  First-time)</t>
  </si>
  <si>
    <t>Full time total (EF2009_RV  All students  Undergraduate  Degree/certificate-seeking  First-time)</t>
  </si>
  <si>
    <t>Part time total (EF2009_RV  All students  Undergraduate total)</t>
  </si>
  <si>
    <t>Full time total (EF2009_RV  All students  Undergraduate total)</t>
  </si>
  <si>
    <t>Part time total (EF2010_RV  All students  Graduate and First professional)</t>
  </si>
  <si>
    <t>Full time total (EF2010_RV  All students  Graduate and First professional)</t>
  </si>
  <si>
    <t>Part time total (EF2010_RV  All students  Undergraduate  Other degree/certificate-seeking  Transfer-ins)</t>
  </si>
  <si>
    <t>Full time total (EF2010_RV  All students  Undergraduate  Other degree/certificate-seeking  Transfer-ins)</t>
  </si>
  <si>
    <t>Part time total (EF2010_RV  All students  Undergraduate  Degree/certificate-seeking  First-time)</t>
  </si>
  <si>
    <t>Full time total (EF2010_RV  All students  Undergraduate  Degree/certificate-seeking  First-time)</t>
  </si>
  <si>
    <t>Part time total (EF2010_RV  All students  Undergraduate total)</t>
  </si>
  <si>
    <t>Full time total (EF2010_RV  All students  Undergraduate total)</t>
  </si>
  <si>
    <t>Part time total (EF2011_RV  All students  Graduate and First professional)</t>
  </si>
  <si>
    <t>Full time total (EF2011_RV  All students  Graduate and First professional)</t>
  </si>
  <si>
    <t>Part time total (EF2011_RV  All students  Undergraduate  Other degree/certificate-seeking  Transfer-ins)</t>
  </si>
  <si>
    <t>Full time total (EF2011_RV  All students  Undergraduate  Other degree/certificate-seeking  Transfer-ins)</t>
  </si>
  <si>
    <t>Part time total (EF2011_RV  All students  Undergraduate  Degree/certificate-seeking  First-time)</t>
  </si>
  <si>
    <t>Full time total (EF2011_RV  All students  Undergraduate  Degree/certificate-seeking  First-time)</t>
  </si>
  <si>
    <t>Part time total (EF2011_RV  All students  Undergraduate total)</t>
  </si>
  <si>
    <t>Full time total (EF2011_RV  All students  Undergraduate total)</t>
  </si>
  <si>
    <t>Part time total (EF2012_RV  All students  Graduate and First professional)</t>
  </si>
  <si>
    <t>Full time total (EF2012_RV  All students  Graduate and First professional)</t>
  </si>
  <si>
    <t>Part time total (EF2012_RV  All students  Undergraduate  Other degree/certificate-seeking  Transfer-ins)</t>
  </si>
  <si>
    <t>Full time total (EF2012_RV  All students  Undergraduate  Other degree/certificate-seeking  Transfer-ins)</t>
  </si>
  <si>
    <t>Part time total (EF2012_RV  All students  Undergraduate  Degree/certificate-seeking  First-time)</t>
  </si>
  <si>
    <t>Full time total (EF2012_RV  All students  Undergraduate  Degree/certificate-seeking  First-time)</t>
  </si>
  <si>
    <t>Part time total (EF2012_RV  All students  Undergraduate total)</t>
  </si>
  <si>
    <t>Full time total (EF2012_RV  All students  Undergraduate total)</t>
  </si>
  <si>
    <t>Part time total (EF2013_RV  All students  Graduate and First professional)</t>
  </si>
  <si>
    <t>Full time total (EF2013_RV  All students  Graduate and First professional)</t>
  </si>
  <si>
    <t>Part time total (EF2013_RV  All students  Undergraduate  Other degree/certificate-seeking  Transfer-ins)</t>
  </si>
  <si>
    <t>Full time total (EF2013_RV  All students  Undergraduate  Other degree/certificate-seeking  Transfer-ins)</t>
  </si>
  <si>
    <t>Part time total (EF2013_RV  All students  Undergraduate  Degree/certificate-seeking  First-time)</t>
  </si>
  <si>
    <t>Full time total (EF2013_RV  All students  Undergraduate  Degree/certificate-seeking  First-time)</t>
  </si>
  <si>
    <t>Part time total (EF2013_RV  All students  Undergraduate total)</t>
  </si>
  <si>
    <t>Full time total (EF2013_RV  All students  Undergraduate total)</t>
  </si>
  <si>
    <t>Part time total (EF2014_RV  All students  Graduate and First professional)</t>
  </si>
  <si>
    <t>Full time total (EF2014_RV  All students  Graduate and First professional)</t>
  </si>
  <si>
    <t>Part time total (EF2014_RV  All students  Undergraduate  Other degree/certificate-seeking  Transfer-ins)</t>
  </si>
  <si>
    <t>Full time total (EF2014_RV  All students  Undergraduate  Other degree/certificate-seeking  Transfer-ins)</t>
  </si>
  <si>
    <t>Part time total (EF2014_RV  All students  Undergraduate  Degree/certificate-seeking  First-time)</t>
  </si>
  <si>
    <t>Full time total (EF2014_RV  All students  Undergraduate  Degree/certificate-seeking  First-time)</t>
  </si>
  <si>
    <t>Part time total (EF2014_RV  All students  Undergraduate total)</t>
  </si>
  <si>
    <t>Full time total (EF2014_RV  All students  Undergraduate total)</t>
  </si>
  <si>
    <t>Part time total (EF2015_RV  All students  Graduate and First professional)</t>
  </si>
  <si>
    <t>Full time total (EF2015_RV  All students  Graduate and First professional)</t>
  </si>
  <si>
    <t>Part time total (EF2015_RV  All students  Undergraduate  Other degree/certificate-seeking  Transfer-ins)</t>
  </si>
  <si>
    <t>Full time total (EF2015_RV  All students  Undergraduate  Other degree/certificate-seeking  Transfer-ins)</t>
  </si>
  <si>
    <t>Part time total (EF2015_RV  All students  Undergraduate  Degree/certificate-seeking  First-time)</t>
  </si>
  <si>
    <t>Full time total (EF2015_RV  All students  Undergraduate  Degree/certificate-seeking  First-time)</t>
  </si>
  <si>
    <t>Part time total (EF2015_RV  All students  Undergraduate total)</t>
  </si>
  <si>
    <t>Full time total (EF2015_RV  All students  Undergraduate total)</t>
  </si>
  <si>
    <t>Part time total (EF2016_RV  All students  Graduate and First professional)</t>
  </si>
  <si>
    <t>Full time total (EF2016_RV  All students  Graduate and First professional)</t>
  </si>
  <si>
    <t>Part time total (EF2016_RV  All students  Undergraduate  Other degree/certificate-seeking  Transfer-ins)</t>
  </si>
  <si>
    <t>Full time total (EF2016_RV  All students  Undergraduate  Other degree/certificate-seeking  Transfer-ins)</t>
  </si>
  <si>
    <t>Part time total (EF2016_RV  All students  Undergraduate  Degree/certificate-seeking  First-time)</t>
  </si>
  <si>
    <t>Full time total (EF2016_RV  All students  Undergraduate  Degree/certificate-seeking  First-time)</t>
  </si>
  <si>
    <t>Part time total (EF2016_RV  All students  Undergraduate total)</t>
  </si>
  <si>
    <t>Full time total (EF2016_RV  All students  Undergraduate total)</t>
  </si>
  <si>
    <t>Part time total (EF2017_RV  All students  Graduate and First professional)</t>
  </si>
  <si>
    <t>Full time total (EF2017_RV  All students  Graduate and First professional)</t>
  </si>
  <si>
    <t>Part time total (EF2017_RV  All students  Undergraduate  Other degree/certificate-seeking  Transfer-ins)</t>
  </si>
  <si>
    <t>Full time total (EF2017_RV  All students  Undergraduate  Other degree/certificate-seeking  Transfer-ins)</t>
  </si>
  <si>
    <t>Part time total (EF2017_RV  All students  Undergraduate  Degree/certificate-seeking  First-time)</t>
  </si>
  <si>
    <t>Full time total (EF2017_RV  All students  Undergraduate  Degree/certificate-seeking  First-time)</t>
  </si>
  <si>
    <t>Part time total (EF2017_RV  All students  Undergraduate total)</t>
  </si>
  <si>
    <t>Full time total (EF2017_RV  All students  Undergraduate total)</t>
  </si>
  <si>
    <t>Part time total (EF2018_RV  All students  Graduate and First professional)</t>
  </si>
  <si>
    <t>Full time total (EF2018_RV  All students  Graduate and First professional)</t>
  </si>
  <si>
    <t>Part time total (EF2018_RV  All students  Undergraduate  Other degree/certificate-seeking  Transfer-ins)</t>
  </si>
  <si>
    <t>Full time total (EF2018_RV  All students  Undergraduate  Other degree/certificate-seeking  Transfer-ins)</t>
  </si>
  <si>
    <t>Part time total (EF2018_RV  All students  Undergraduate  Degree/certificate-seeking  First-time)</t>
  </si>
  <si>
    <t>Full time total (EF2018_RV  All students  Undergraduate  Degree/certificate-seeking  First-time)</t>
  </si>
  <si>
    <t>Part time total (EF2018_RV  All students  Undergraduate total)</t>
  </si>
  <si>
    <t>Full time total (EF2018_RV  All students  Undergraduate total)</t>
  </si>
  <si>
    <t>Part time total (EF2019_RV  All students  Graduate and First professional)</t>
  </si>
  <si>
    <t>Full time total (EF2019_RV  All students  Graduate and First professional)</t>
  </si>
  <si>
    <t>Part time total (EF2019_RV  All students  Undergraduate  Other degree/certificate-seeking  Transfer-ins)</t>
  </si>
  <si>
    <t>Full time total (EF2019_RV  All students  Undergraduate  Other degree/certificate-seeking  Transfer-ins)</t>
  </si>
  <si>
    <t>Part time total (EF2019_RV  All students  Undergraduate  Degree/certificate-seeking  First-time)</t>
  </si>
  <si>
    <t>Full time total (EF2019_RV  All students  Undergraduate  Degree/certificate-seeking  First-time)</t>
  </si>
  <si>
    <t>Part time total (EF2019_RV  All students  Undergraduate total)</t>
  </si>
  <si>
    <t>Full time total (EF2019_RV  All students  Undergraduate total)</t>
  </si>
  <si>
    <t>Part time total (EF2020  All students  Graduate and First professional)</t>
  </si>
  <si>
    <t>Full time total (EF2020  All students  Graduate and First professional)</t>
  </si>
  <si>
    <t>Part time total (EF2020  All students  Undergraduate  Other degree/certificate-seeking  Transfer-ins)</t>
  </si>
  <si>
    <t>Full time total (EF2020  All students  Undergraduate  Other degree/certificate-seeking  Transfer-ins)</t>
  </si>
  <si>
    <t>Part time total (EF2020  All students  Undergraduate  Degree/certificate-seeking  First-time)</t>
  </si>
  <si>
    <t>Full time total (EF2020  All students  Undergraduate  Degree/certificate-seeking  First-time)</t>
  </si>
  <si>
    <t>Part time total (EF2020  All students  Undergraduate total)</t>
  </si>
  <si>
    <t>Full time total (EF2020  All students  Undergraduate total)</t>
  </si>
  <si>
    <t>Institution Name</t>
  </si>
  <si>
    <t>UnitID</t>
  </si>
  <si>
    <t>Graduate Resident</t>
  </si>
  <si>
    <t>Undergraduate Resident</t>
  </si>
  <si>
    <t>Undergraduate Non-Resident</t>
  </si>
  <si>
    <t xml:space="preserve">Online </t>
  </si>
  <si>
    <t>Graduate Non-resident</t>
  </si>
  <si>
    <t>James Madison University</t>
  </si>
  <si>
    <t>In-State (per credit)</t>
  </si>
  <si>
    <t>Out-of-State (per credit)</t>
  </si>
  <si>
    <t>Computer Science - Information Security</t>
  </si>
  <si>
    <t>Counseling &amp; Supervision</t>
  </si>
  <si>
    <t>MBA - Executive Leadership</t>
  </si>
  <si>
    <t>MBA - Information Security</t>
  </si>
  <si>
    <t>MBA - Innovation</t>
  </si>
  <si>
    <t>Nursing Masters - Administrator</t>
  </si>
  <si>
    <t>$529*</t>
  </si>
  <si>
    <t>$719*</t>
  </si>
  <si>
    <t>Nursing Masters - Clinical Nurse Leader</t>
  </si>
  <si>
    <t>Nursing PhD</t>
  </si>
  <si>
    <t>$929*</t>
  </si>
  <si>
    <t>Occupational Therapy</t>
  </si>
  <si>
    <t>Physician's Assistant (cohort beginning Fall 2021)</t>
  </si>
  <si>
    <t>Physician's Assistant (cohort beginning Fall 2022)</t>
  </si>
  <si>
    <t>Program (Graduate)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</si>
</sst>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_(* #,##0.0_);_(* \(#,##0.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9" fillId="2" borderId="0" applyNumberFormat="0" applyBorder="0" applyAlignment="0" applyProtection="0"/>
  </cellStyleXfs>
  <cellXfs count="24">
    <xf numFmtId="0" fontId="0" fillId="0" borderId="0" xfId="0"/>
    <xf numFmtId="0" fontId="4" fillId="0" borderId="1" xfId="0" applyFont="1" applyBorder="1"/>
    <xf numFmtId="164" fontId="4" fillId="0" borderId="1" xfId="0" applyNumberFormat="1" applyFont="1" applyBorder="1"/>
    <xf numFmtId="9" fontId="4" fillId="0" borderId="1" xfId="0" applyNumberFormat="1" applyFont="1" applyBorder="1"/>
    <xf numFmtId="164" fontId="4" fillId="0" borderId="1" xfId="2" applyNumberFormat="1" applyFont="1" applyBorder="1"/>
    <xf numFmtId="165" fontId="4" fillId="0" borderId="1" xfId="0" applyNumberFormat="1" applyFont="1" applyBorder="1"/>
    <xf numFmtId="9" fontId="4" fillId="0" borderId="1" xfId="3" applyFont="1" applyBorder="1" applyAlignment="1"/>
    <xf numFmtId="164" fontId="4" fillId="0" borderId="1" xfId="2" applyNumberFormat="1" applyFont="1" applyBorder="1" applyAlignment="1"/>
    <xf numFmtId="167" fontId="4" fillId="0" borderId="1" xfId="2" applyNumberFormat="1" applyFont="1" applyBorder="1" applyAlignment="1"/>
    <xf numFmtId="0" fontId="4" fillId="0" borderId="1" xfId="0" applyFont="1" applyBorder="1" applyAlignment="1">
      <alignment horizontal="left" indent="2"/>
    </xf>
    <xf numFmtId="1" fontId="4" fillId="0" borderId="1" xfId="0" applyNumberFormat="1" applyFont="1" applyBorder="1"/>
    <xf numFmtId="10" fontId="4" fillId="0" borderId="1" xfId="3" applyNumberFormat="1" applyFont="1" applyBorder="1"/>
    <xf numFmtId="10" fontId="4" fillId="0" borderId="1" xfId="3" applyNumberFormat="1" applyFont="1" applyBorder="1" applyAlignment="1"/>
    <xf numFmtId="165" fontId="4" fillId="0" borderId="1" xfId="3" applyNumberFormat="1" applyFont="1" applyBorder="1" applyAlignment="1"/>
    <xf numFmtId="166" fontId="4" fillId="0" borderId="1" xfId="0" applyNumberFormat="1" applyFont="1" applyBorder="1"/>
    <xf numFmtId="44" fontId="4" fillId="0" borderId="1" xfId="1" applyFont="1" applyBorder="1" applyAlignment="1"/>
    <xf numFmtId="0" fontId="4" fillId="0" borderId="1" xfId="0" applyFont="1" applyFill="1" applyBorder="1"/>
    <xf numFmtId="3" fontId="0" fillId="0" borderId="1" xfId="0" applyNumberFormat="1" applyFill="1" applyBorder="1"/>
    <xf numFmtId="0" fontId="0" fillId="0" borderId="1" xfId="0" applyFill="1" applyBorder="1"/>
    <xf numFmtId="164" fontId="4" fillId="0" borderId="1" xfId="0" applyNumberFormat="1" applyFont="1" applyFill="1" applyBorder="1"/>
    <xf numFmtId="9" fontId="4" fillId="0" borderId="1" xfId="0" applyNumberFormat="1" applyFont="1" applyFill="1" applyBorder="1"/>
    <xf numFmtId="165" fontId="4" fillId="0" borderId="1" xfId="0" applyNumberFormat="1" applyFont="1" applyFill="1" applyBorder="1"/>
    <xf numFmtId="0" fontId="4" fillId="0" borderId="1" xfId="0" applyFont="1" applyBorder="1" applyAlignment="1">
      <alignment horizontal="right"/>
    </xf>
    <xf numFmtId="0" fontId="9" fillId="2" borderId="1" xfId="7" applyBorder="1"/>
  </cellXfs>
  <cellStyles count="8">
    <cellStyle name="Comma" xfId="2" builtinId="3"/>
    <cellStyle name="Currency" xfId="1" builtinId="4"/>
    <cellStyle name="Good" xfId="7" builtinId="26"/>
    <cellStyle name="Normal" xfId="0" builtinId="0"/>
    <cellStyle name="Normal 2" xfId="4" xr:uid="{1EEB8BC7-D5DC-414C-8D1D-82A2A413FACE}"/>
    <cellStyle name="Normal 3" xfId="5" xr:uid="{A9F5D3FE-2496-4DD1-99AD-D2A2F8FA1213}"/>
    <cellStyle name="Normal 4" xfId="6" xr:uid="{6B8B1998-7FF6-4F6F-87A8-6F850A70FE13}"/>
    <cellStyle name="Percent" xfId="3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ana Valladares" id="{95527EC7-FABF-4503-809A-6FECA6724F9F}" userId="S::dvalladares@myfootpath.com::8b6fe5b4-0d89-44e6-b9de-1d954a0576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8-09T15:17:17.68" personId="{95527EC7-FABF-4503-809A-6FECA6724F9F}" id="{645CDA8A-F642-4721-B320-981884C6B8D9}">
    <text>https://www.jmu.edu/about/fact-and-figures.shtml</text>
  </threadedComment>
  <threadedComment ref="C44" dT="2022-08-09T15:18:17.90" personId="{95527EC7-FABF-4503-809A-6FECA6724F9F}" id="{4059E8A5-0FA0-499C-855F-847B59D085B1}">
    <text>https://www.jmu.edu/ubo/rates-undergraduate.shtml</text>
  </threadedComment>
  <threadedComment ref="C47" dT="2022-08-09T15:19:31.10" personId="{95527EC7-FABF-4503-809A-6FECA6724F9F}" id="{05C150DE-D27D-4073-AA6D-FE0345C3C6E5}">
    <text>https://www.jmu.edu/ubo/rates-graduate.shtml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65"/>
  <sheetViews>
    <sheetView tabSelected="1" zoomScale="90" zoomScaleNormal="90" workbookViewId="0">
      <pane xSplit="2" ySplit="2" topLeftCell="C3" activePane="bottomRight" state="frozen"/>
      <selection activeCell="GF10" sqref="GF10"/>
      <selection pane="topRight" activeCell="GF10" sqref="GF10"/>
      <selection pane="bottomLeft" activeCell="GF10" sqref="GF10"/>
      <selection pane="bottomRight" activeCell="Z3" sqref="Z3"/>
    </sheetView>
  </sheetViews>
  <sheetFormatPr defaultColWidth="14.42578125" defaultRowHeight="15" customHeight="1" x14ac:dyDescent="0.25"/>
  <cols>
    <col min="1" max="1" width="8.7109375" style="1" customWidth="1"/>
    <col min="2" max="2" width="53.5703125" style="1" customWidth="1"/>
    <col min="3" max="3" width="10" style="1" customWidth="1"/>
    <col min="4" max="4" width="15.28515625" style="1" bestFit="1" customWidth="1"/>
    <col min="5" max="5" width="15.28515625" style="1" customWidth="1"/>
    <col min="6" max="7" width="15.28515625" style="1" bestFit="1" customWidth="1"/>
    <col min="8" max="8" width="17.28515625" style="1" customWidth="1"/>
    <col min="9" max="9" width="16.28515625" style="1" bestFit="1" customWidth="1"/>
    <col min="10" max="10" width="12.5703125" style="1" customWidth="1"/>
    <col min="11" max="18" width="10.5703125" style="1" customWidth="1"/>
    <col min="19" max="19" width="9.5703125" style="1" customWidth="1"/>
    <col min="20" max="16384" width="14.42578125" style="1"/>
  </cols>
  <sheetData>
    <row r="2" spans="2:26" x14ac:dyDescent="0.25">
      <c r="C2" s="1" t="s">
        <v>5</v>
      </c>
      <c r="D2" s="1">
        <v>2021</v>
      </c>
      <c r="E2" s="1">
        <v>2020</v>
      </c>
      <c r="F2" s="1">
        <v>2019</v>
      </c>
      <c r="G2" s="1">
        <v>2018</v>
      </c>
      <c r="H2" s="1">
        <v>2017</v>
      </c>
      <c r="I2" s="1">
        <v>2016</v>
      </c>
      <c r="J2" s="1">
        <v>2015</v>
      </c>
      <c r="K2" s="1">
        <v>2014</v>
      </c>
      <c r="L2" s="1">
        <v>2013</v>
      </c>
      <c r="M2" s="1">
        <v>2012</v>
      </c>
      <c r="N2" s="1">
        <v>2011</v>
      </c>
      <c r="O2" s="1">
        <v>2010</v>
      </c>
      <c r="P2" s="1">
        <v>2009</v>
      </c>
      <c r="Q2" s="1">
        <v>2008</v>
      </c>
      <c r="R2" s="1">
        <v>2007</v>
      </c>
      <c r="S2" s="1">
        <v>2006</v>
      </c>
      <c r="T2" s="1">
        <v>2005</v>
      </c>
      <c r="U2" s="1">
        <v>2004</v>
      </c>
      <c r="V2" s="1">
        <v>2003</v>
      </c>
      <c r="W2" s="1">
        <v>2002</v>
      </c>
      <c r="X2" s="1">
        <v>2001</v>
      </c>
    </row>
    <row r="3" spans="2:26" s="16" customFormat="1" x14ac:dyDescent="0.25">
      <c r="B3" s="16" t="s">
        <v>37</v>
      </c>
      <c r="D3" s="17">
        <v>22166</v>
      </c>
      <c r="E3" s="17">
        <v>19727</v>
      </c>
      <c r="F3" s="17">
        <v>19895</v>
      </c>
      <c r="G3" s="17">
        <v>19923</v>
      </c>
      <c r="H3" s="17">
        <v>19975</v>
      </c>
      <c r="I3" s="17">
        <v>19548</v>
      </c>
      <c r="J3" s="17">
        <v>19396</v>
      </c>
      <c r="K3" s="17">
        <v>18057</v>
      </c>
      <c r="L3" s="17">
        <v>18431</v>
      </c>
      <c r="M3" s="17">
        <v>18107</v>
      </c>
      <c r="N3" s="17">
        <v>17900</v>
      </c>
      <c r="O3" s="17">
        <v>17657</v>
      </c>
      <c r="P3" s="17">
        <v>17281</v>
      </c>
      <c r="Q3" s="18">
        <v>16916</v>
      </c>
      <c r="R3" s="18">
        <v>16414</v>
      </c>
      <c r="S3" s="18">
        <v>16013</v>
      </c>
      <c r="T3" s="18">
        <v>15618</v>
      </c>
      <c r="U3" s="18">
        <v>14954</v>
      </c>
      <c r="V3" s="18">
        <v>14991</v>
      </c>
      <c r="W3" s="18">
        <v>14828</v>
      </c>
      <c r="X3" s="18">
        <v>14590</v>
      </c>
      <c r="Y3" s="19"/>
      <c r="Z3" s="23" t="s">
        <v>33</v>
      </c>
    </row>
    <row r="4" spans="2:26" s="16" customFormat="1" x14ac:dyDescent="0.25">
      <c r="B4" s="16" t="s">
        <v>34</v>
      </c>
      <c r="D4" s="17">
        <v>19625</v>
      </c>
      <c r="E4" s="18">
        <v>18420</v>
      </c>
      <c r="F4" s="18">
        <v>18798</v>
      </c>
      <c r="G4" s="18">
        <v>18881</v>
      </c>
      <c r="H4" s="18">
        <v>18905</v>
      </c>
      <c r="I4" s="18">
        <v>18554</v>
      </c>
      <c r="J4" s="18">
        <v>18433</v>
      </c>
      <c r="K4" s="18">
        <v>18057</v>
      </c>
      <c r="L4" s="18">
        <v>17526</v>
      </c>
      <c r="M4" s="18">
        <v>17329</v>
      </c>
      <c r="N4" s="18">
        <v>17086</v>
      </c>
      <c r="O4" s="18">
        <v>16845</v>
      </c>
      <c r="P4" s="18">
        <v>16489</v>
      </c>
      <c r="Q4" s="18">
        <v>16205</v>
      </c>
      <c r="R4" s="18">
        <v>15651</v>
      </c>
      <c r="S4" s="18">
        <v>15259</v>
      </c>
      <c r="T4" s="18">
        <v>14885</v>
      </c>
      <c r="U4" s="18">
        <v>14275</v>
      </c>
      <c r="V4" s="18">
        <v>14354</v>
      </c>
      <c r="W4" s="18">
        <v>14063</v>
      </c>
      <c r="X4" s="18">
        <v>13720</v>
      </c>
      <c r="Y4" s="19"/>
    </row>
    <row r="5" spans="2:26" s="16" customFormat="1" x14ac:dyDescent="0.25">
      <c r="B5" s="16" t="s">
        <v>35</v>
      </c>
      <c r="C5" s="20"/>
      <c r="D5" s="17">
        <v>1048</v>
      </c>
      <c r="E5" s="18">
        <v>1307</v>
      </c>
      <c r="F5" s="17">
        <v>1097</v>
      </c>
      <c r="G5" s="17">
        <v>1042</v>
      </c>
      <c r="H5" s="18">
        <v>1070</v>
      </c>
      <c r="I5" s="18">
        <v>994</v>
      </c>
      <c r="J5" s="18">
        <v>963</v>
      </c>
      <c r="K5" s="18">
        <v>1087</v>
      </c>
      <c r="L5" s="18">
        <v>905</v>
      </c>
      <c r="M5" s="18">
        <v>778</v>
      </c>
      <c r="N5" s="18">
        <v>814</v>
      </c>
      <c r="O5" s="18">
        <v>812</v>
      </c>
      <c r="P5" s="18">
        <v>792</v>
      </c>
      <c r="Q5" s="18">
        <v>711</v>
      </c>
      <c r="R5" s="18">
        <v>763</v>
      </c>
      <c r="S5" s="18">
        <v>754</v>
      </c>
      <c r="T5" s="18">
        <v>733</v>
      </c>
      <c r="U5" s="18">
        <v>679</v>
      </c>
      <c r="V5" s="18">
        <v>637</v>
      </c>
      <c r="W5" s="18">
        <v>765</v>
      </c>
      <c r="X5" s="18">
        <v>870</v>
      </c>
      <c r="Y5" s="19"/>
    </row>
    <row r="6" spans="2:26" s="16" customFormat="1" x14ac:dyDescent="0.25">
      <c r="B6" s="16" t="s">
        <v>38</v>
      </c>
      <c r="C6" s="20"/>
      <c r="D6" s="17">
        <v>2096</v>
      </c>
      <c r="E6" s="17">
        <v>1867</v>
      </c>
      <c r="F6" s="17">
        <v>1925</v>
      </c>
      <c r="G6" s="17">
        <v>1828</v>
      </c>
      <c r="H6" s="17">
        <v>1861</v>
      </c>
      <c r="I6" s="17">
        <v>1722</v>
      </c>
      <c r="J6" s="17">
        <v>1831</v>
      </c>
      <c r="K6" s="17">
        <v>1711</v>
      </c>
      <c r="L6" s="17">
        <v>1750</v>
      </c>
      <c r="M6" s="17">
        <v>1820</v>
      </c>
      <c r="N6" s="17">
        <v>1822</v>
      </c>
      <c r="O6" s="17">
        <v>1777</v>
      </c>
      <c r="P6" s="17">
        <v>1690</v>
      </c>
      <c r="Q6" s="17">
        <v>1538</v>
      </c>
      <c r="R6" s="17">
        <v>1504</v>
      </c>
      <c r="S6" s="17">
        <v>1380</v>
      </c>
      <c r="T6" s="17">
        <v>1320</v>
      </c>
      <c r="U6" s="17">
        <v>1154</v>
      </c>
      <c r="V6" s="17">
        <v>1212</v>
      </c>
      <c r="W6" s="17">
        <v>1137</v>
      </c>
      <c r="X6" s="18">
        <v>972</v>
      </c>
      <c r="Y6" s="19"/>
    </row>
    <row r="7" spans="2:26" s="16" customFormat="1" x14ac:dyDescent="0.25">
      <c r="B7" s="16" t="s">
        <v>36</v>
      </c>
      <c r="C7" s="21"/>
      <c r="D7" s="17">
        <v>5428</v>
      </c>
      <c r="E7" s="17">
        <v>4505</v>
      </c>
      <c r="F7" s="17">
        <v>4456</v>
      </c>
      <c r="G7" s="17">
        <v>4456</v>
      </c>
      <c r="H7" s="17">
        <v>4669</v>
      </c>
      <c r="I7" s="17">
        <v>4505</v>
      </c>
      <c r="J7" s="17">
        <v>4408</v>
      </c>
      <c r="K7" s="17">
        <v>4364</v>
      </c>
      <c r="L7" s="17">
        <v>4202</v>
      </c>
      <c r="M7" s="17">
        <v>4323</v>
      </c>
      <c r="N7" s="17">
        <v>4029</v>
      </c>
      <c r="O7" s="17">
        <v>4001</v>
      </c>
      <c r="P7" s="17">
        <v>3952</v>
      </c>
      <c r="Q7" s="17">
        <v>3957</v>
      </c>
      <c r="R7" s="17">
        <v>3867</v>
      </c>
      <c r="S7" s="17">
        <v>3748</v>
      </c>
      <c r="T7" s="17">
        <v>3798</v>
      </c>
      <c r="U7" s="17">
        <v>3285</v>
      </c>
      <c r="V7" s="17">
        <v>3388</v>
      </c>
      <c r="W7" s="17">
        <v>3283</v>
      </c>
      <c r="X7" s="17">
        <v>3249</v>
      </c>
      <c r="Y7" s="19"/>
    </row>
    <row r="8" spans="2:26" s="16" customFormat="1" x14ac:dyDescent="0.25">
      <c r="B8" s="16" t="s">
        <v>29</v>
      </c>
      <c r="C8" s="21"/>
      <c r="D8" s="18">
        <v>750</v>
      </c>
      <c r="E8" s="18">
        <v>693</v>
      </c>
      <c r="F8" s="18">
        <v>734</v>
      </c>
      <c r="G8" s="18">
        <v>739</v>
      </c>
      <c r="H8" s="18">
        <v>814</v>
      </c>
      <c r="I8" s="18">
        <v>784</v>
      </c>
      <c r="J8" s="18">
        <v>651</v>
      </c>
      <c r="K8" s="18">
        <v>677</v>
      </c>
      <c r="L8" s="18">
        <v>621</v>
      </c>
      <c r="M8" s="18">
        <v>626</v>
      </c>
      <c r="N8" s="18">
        <v>733</v>
      </c>
      <c r="O8" s="18">
        <v>660</v>
      </c>
      <c r="P8" s="18">
        <v>683</v>
      </c>
      <c r="Q8" s="18">
        <v>651</v>
      </c>
      <c r="R8" s="18">
        <v>659</v>
      </c>
      <c r="S8" s="23">
        <v>702</v>
      </c>
      <c r="T8" s="23">
        <v>680</v>
      </c>
      <c r="U8" s="23">
        <v>650</v>
      </c>
      <c r="V8" s="23">
        <v>630</v>
      </c>
      <c r="W8" s="23">
        <v>600</v>
      </c>
      <c r="X8" s="23">
        <v>550</v>
      </c>
      <c r="Y8" s="19"/>
    </row>
    <row r="9" spans="2:26" x14ac:dyDescent="0.25">
      <c r="B9" s="1" t="s">
        <v>31</v>
      </c>
      <c r="C9" s="3">
        <v>0.82</v>
      </c>
      <c r="E9" s="3"/>
      <c r="F9" s="4"/>
      <c r="G9" s="4"/>
      <c r="H9" s="2"/>
      <c r="I9" s="2"/>
      <c r="J9" s="2">
        <f>J7*$C$9</f>
        <v>3614.56</v>
      </c>
      <c r="K9" s="2">
        <f t="shared" ref="K9:X9" si="0">K7*$C$9</f>
        <v>3578.4799999999996</v>
      </c>
      <c r="L9" s="2">
        <f t="shared" si="0"/>
        <v>3445.64</v>
      </c>
      <c r="M9" s="2">
        <f t="shared" si="0"/>
        <v>3544.8599999999997</v>
      </c>
      <c r="N9" s="2">
        <f t="shared" si="0"/>
        <v>3303.7799999999997</v>
      </c>
      <c r="O9" s="2">
        <f t="shared" si="0"/>
        <v>3280.8199999999997</v>
      </c>
      <c r="P9" s="2">
        <f t="shared" si="0"/>
        <v>3240.64</v>
      </c>
      <c r="Q9" s="2">
        <f t="shared" si="0"/>
        <v>3244.74</v>
      </c>
      <c r="R9" s="2">
        <f t="shared" si="0"/>
        <v>3170.9399999999996</v>
      </c>
      <c r="S9" s="2">
        <f t="shared" si="0"/>
        <v>3073.3599999999997</v>
      </c>
      <c r="T9" s="2">
        <f t="shared" si="0"/>
        <v>3114.3599999999997</v>
      </c>
      <c r="U9" s="2">
        <f t="shared" si="0"/>
        <v>2693.7</v>
      </c>
      <c r="V9" s="2">
        <f t="shared" si="0"/>
        <v>2778.16</v>
      </c>
      <c r="W9" s="2">
        <f t="shared" si="0"/>
        <v>2692.06</v>
      </c>
      <c r="X9" s="2">
        <f t="shared" si="0"/>
        <v>2664.18</v>
      </c>
      <c r="Y9" s="2"/>
    </row>
    <row r="10" spans="2:26" x14ac:dyDescent="0.25">
      <c r="B10" s="1" t="s">
        <v>24</v>
      </c>
      <c r="C10" s="3">
        <v>0.9</v>
      </c>
      <c r="D10" s="2">
        <f>$C$10*D7</f>
        <v>4885.2</v>
      </c>
      <c r="E10" s="2">
        <f t="shared" ref="E10:I10" si="1">$C$10*E7</f>
        <v>4054.5</v>
      </c>
      <c r="F10" s="2">
        <f t="shared" si="1"/>
        <v>4010.4</v>
      </c>
      <c r="G10" s="2">
        <f t="shared" si="1"/>
        <v>4010.4</v>
      </c>
      <c r="H10" s="2">
        <f t="shared" si="1"/>
        <v>4202.1000000000004</v>
      </c>
      <c r="I10" s="2">
        <f t="shared" si="1"/>
        <v>4054.5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6" x14ac:dyDescent="0.25">
      <c r="B11" s="1" t="s">
        <v>16</v>
      </c>
      <c r="D11" s="2">
        <f>D7-D9-D10</f>
        <v>542.80000000000018</v>
      </c>
      <c r="E11" s="2">
        <f>E7-E9-E10</f>
        <v>450.5</v>
      </c>
      <c r="F11" s="2">
        <f t="shared" ref="F11:H11" si="2">F7-F9-F10</f>
        <v>445.59999999999991</v>
      </c>
      <c r="G11" s="2">
        <f t="shared" si="2"/>
        <v>445.59999999999991</v>
      </c>
      <c r="H11" s="2">
        <f t="shared" si="2"/>
        <v>466.89999999999964</v>
      </c>
      <c r="I11" s="2">
        <f>I7-I9-I10</f>
        <v>450.5</v>
      </c>
      <c r="J11" s="2">
        <f t="shared" ref="J11" si="3">J7-J9-J10</f>
        <v>793.44</v>
      </c>
      <c r="K11" s="2">
        <f>K7-K9-K10</f>
        <v>785.52000000000044</v>
      </c>
      <c r="L11" s="2">
        <f>L7-L9-L10</f>
        <v>756.36000000000013</v>
      </c>
      <c r="M11" s="2">
        <f t="shared" ref="M11:X11" si="4">M7-M9-M10</f>
        <v>778.14000000000033</v>
      </c>
      <c r="N11" s="2">
        <f t="shared" si="4"/>
        <v>725.22000000000025</v>
      </c>
      <c r="O11" s="2">
        <f t="shared" si="4"/>
        <v>720.18000000000029</v>
      </c>
      <c r="P11" s="2">
        <f t="shared" si="4"/>
        <v>711.36000000000013</v>
      </c>
      <c r="Q11" s="2">
        <f t="shared" si="4"/>
        <v>712.26000000000022</v>
      </c>
      <c r="R11" s="2">
        <f t="shared" si="4"/>
        <v>696.0600000000004</v>
      </c>
      <c r="S11" s="2">
        <f t="shared" si="4"/>
        <v>674.64000000000033</v>
      </c>
      <c r="T11" s="2">
        <f t="shared" si="4"/>
        <v>683.64000000000033</v>
      </c>
      <c r="U11" s="2">
        <f t="shared" si="4"/>
        <v>591.30000000000018</v>
      </c>
      <c r="V11" s="2">
        <f t="shared" si="4"/>
        <v>609.84000000000015</v>
      </c>
      <c r="W11" s="2">
        <f t="shared" si="4"/>
        <v>590.94000000000005</v>
      </c>
      <c r="X11" s="2">
        <f t="shared" si="4"/>
        <v>584.82000000000016</v>
      </c>
      <c r="Y11" s="2">
        <f>SUM(E11:X11)</f>
        <v>12672.820000000002</v>
      </c>
    </row>
    <row r="12" spans="2:26" x14ac:dyDescent="0.25">
      <c r="B12" s="1" t="s">
        <v>25</v>
      </c>
      <c r="C12" s="6">
        <v>0.4</v>
      </c>
      <c r="D12" s="2">
        <f t="shared" ref="D12:G12" si="5">D8*$C$12</f>
        <v>300</v>
      </c>
      <c r="E12" s="2">
        <f t="shared" si="5"/>
        <v>277.2</v>
      </c>
      <c r="F12" s="2">
        <f t="shared" si="5"/>
        <v>293.60000000000002</v>
      </c>
      <c r="G12" s="2">
        <f t="shared" si="5"/>
        <v>295.60000000000002</v>
      </c>
      <c r="H12" s="2">
        <f>H8*$C$12</f>
        <v>325.60000000000002</v>
      </c>
      <c r="I12" s="2">
        <f>I8*$C$12</f>
        <v>313.60000000000002</v>
      </c>
      <c r="J12" s="2">
        <f t="shared" ref="J12:X12" si="6">J8*$C$12</f>
        <v>260.40000000000003</v>
      </c>
      <c r="K12" s="2">
        <f t="shared" si="6"/>
        <v>270.8</v>
      </c>
      <c r="L12" s="2">
        <f t="shared" si="6"/>
        <v>248.4</v>
      </c>
      <c r="M12" s="2">
        <f t="shared" si="6"/>
        <v>250.4</v>
      </c>
      <c r="N12" s="2">
        <f t="shared" si="6"/>
        <v>293.2</v>
      </c>
      <c r="O12" s="2">
        <f t="shared" si="6"/>
        <v>264</v>
      </c>
      <c r="P12" s="2">
        <f t="shared" si="6"/>
        <v>273.2</v>
      </c>
      <c r="Q12" s="2">
        <f t="shared" si="6"/>
        <v>260.40000000000003</v>
      </c>
      <c r="R12" s="2">
        <f t="shared" si="6"/>
        <v>263.60000000000002</v>
      </c>
      <c r="S12" s="2">
        <f t="shared" si="6"/>
        <v>280.8</v>
      </c>
      <c r="T12" s="2">
        <f t="shared" si="6"/>
        <v>272</v>
      </c>
      <c r="U12" s="2">
        <f t="shared" si="6"/>
        <v>260</v>
      </c>
      <c r="V12" s="2">
        <f t="shared" si="6"/>
        <v>252</v>
      </c>
      <c r="W12" s="2">
        <f t="shared" si="6"/>
        <v>240</v>
      </c>
      <c r="X12" s="2">
        <f t="shared" si="6"/>
        <v>220</v>
      </c>
      <c r="Y12" s="2"/>
    </row>
    <row r="13" spans="2:26" x14ac:dyDescent="0.25">
      <c r="B13" s="1" t="s">
        <v>26</v>
      </c>
      <c r="C13" s="6">
        <v>0.6</v>
      </c>
      <c r="D13" s="7">
        <f>D8*$C$13</f>
        <v>450</v>
      </c>
      <c r="E13" s="7">
        <f t="shared" ref="E13:G13" si="7">E8*$C$13</f>
        <v>415.8</v>
      </c>
      <c r="F13" s="7">
        <f t="shared" si="7"/>
        <v>440.4</v>
      </c>
      <c r="G13" s="7">
        <f t="shared" si="7"/>
        <v>443.4</v>
      </c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6" x14ac:dyDescent="0.25">
      <c r="B14" s="1" t="s">
        <v>23</v>
      </c>
      <c r="D14" s="2">
        <f t="shared" ref="D14:X14" si="8">D8-D12-D13</f>
        <v>0</v>
      </c>
      <c r="E14" s="2">
        <f t="shared" si="8"/>
        <v>0</v>
      </c>
      <c r="F14" s="2">
        <f t="shared" si="8"/>
        <v>0</v>
      </c>
      <c r="G14" s="2">
        <f t="shared" si="8"/>
        <v>0</v>
      </c>
      <c r="H14" s="2">
        <f t="shared" si="8"/>
        <v>488.4</v>
      </c>
      <c r="I14" s="2">
        <f t="shared" si="8"/>
        <v>470.4</v>
      </c>
      <c r="J14" s="2">
        <f t="shared" si="8"/>
        <v>390.59999999999997</v>
      </c>
      <c r="K14" s="2">
        <f t="shared" si="8"/>
        <v>406.2</v>
      </c>
      <c r="L14" s="2">
        <f t="shared" si="8"/>
        <v>372.6</v>
      </c>
      <c r="M14" s="2">
        <f t="shared" si="8"/>
        <v>375.6</v>
      </c>
      <c r="N14" s="2">
        <f t="shared" si="8"/>
        <v>439.8</v>
      </c>
      <c r="O14" s="2">
        <f t="shared" si="8"/>
        <v>396</v>
      </c>
      <c r="P14" s="2">
        <f t="shared" si="8"/>
        <v>409.8</v>
      </c>
      <c r="Q14" s="2">
        <f t="shared" si="8"/>
        <v>390.59999999999997</v>
      </c>
      <c r="R14" s="2">
        <f t="shared" si="8"/>
        <v>395.4</v>
      </c>
      <c r="S14" s="2">
        <f t="shared" si="8"/>
        <v>421.2</v>
      </c>
      <c r="T14" s="2">
        <f t="shared" si="8"/>
        <v>408</v>
      </c>
      <c r="U14" s="2">
        <f t="shared" si="8"/>
        <v>390</v>
      </c>
      <c r="V14" s="2">
        <f t="shared" si="8"/>
        <v>378</v>
      </c>
      <c r="W14" s="2">
        <f t="shared" si="8"/>
        <v>360</v>
      </c>
      <c r="X14" s="2">
        <f t="shared" si="8"/>
        <v>330</v>
      </c>
      <c r="Y14" s="2">
        <f>SUM(D14:X14)</f>
        <v>6822.5999999999995</v>
      </c>
    </row>
    <row r="15" spans="2:26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6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19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5.75" customHeight="1" x14ac:dyDescent="0.25">
      <c r="B18" s="1" t="s">
        <v>17</v>
      </c>
      <c r="D18" s="4">
        <f>Y11</f>
        <v>12672.820000000002</v>
      </c>
    </row>
    <row r="19" spans="2:19" ht="15.75" customHeight="1" x14ac:dyDescent="0.25">
      <c r="B19" s="1" t="s">
        <v>18</v>
      </c>
      <c r="C19" s="8"/>
      <c r="D19" s="4">
        <f>Y14</f>
        <v>6822.5999999999995</v>
      </c>
    </row>
    <row r="20" spans="2:19" x14ac:dyDescent="0.25">
      <c r="B20" s="1" t="s">
        <v>14</v>
      </c>
      <c r="C20" s="8">
        <v>4</v>
      </c>
      <c r="D20" s="4">
        <f>(D18+D19)*C20</f>
        <v>77981.680000000008</v>
      </c>
    </row>
    <row r="21" spans="2:19" x14ac:dyDescent="0.25">
      <c r="B21" s="9" t="s">
        <v>15</v>
      </c>
      <c r="C21" s="8"/>
      <c r="D21" s="4">
        <f>SUM(D18:D20)</f>
        <v>97477.1</v>
      </c>
      <c r="F21" s="7"/>
    </row>
    <row r="22" spans="2:19" x14ac:dyDescent="0.25">
      <c r="B22" s="9"/>
      <c r="C22" s="8"/>
      <c r="D22" s="4"/>
    </row>
    <row r="23" spans="2:19" x14ac:dyDescent="0.25">
      <c r="B23" s="1" t="s">
        <v>28</v>
      </c>
      <c r="C23" s="3">
        <v>0.25</v>
      </c>
      <c r="D23" s="10">
        <f>D21*C23</f>
        <v>24369.275000000001</v>
      </c>
      <c r="E23" s="3"/>
    </row>
    <row r="24" spans="2:19" x14ac:dyDescent="0.25">
      <c r="B24" s="1" t="s">
        <v>6</v>
      </c>
      <c r="D24" s="10">
        <f>D21-D23</f>
        <v>73107.825000000012</v>
      </c>
      <c r="F24" s="10"/>
    </row>
    <row r="25" spans="2:19" x14ac:dyDescent="0.25">
      <c r="D25" s="10"/>
    </row>
    <row r="26" spans="2:19" x14ac:dyDescent="0.25">
      <c r="C26" s="10"/>
    </row>
    <row r="27" spans="2:19" x14ac:dyDescent="0.25">
      <c r="D27" s="10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13</v>
      </c>
    </row>
    <row r="28" spans="2:19" x14ac:dyDescent="0.25">
      <c r="B28" s="1" t="s">
        <v>7</v>
      </c>
      <c r="D28" s="11">
        <v>7.4999999999999997E-3</v>
      </c>
      <c r="E28" s="12">
        <v>0.01</v>
      </c>
      <c r="F28" s="12">
        <v>0.01</v>
      </c>
      <c r="G28" s="12">
        <v>0.01</v>
      </c>
      <c r="H28" s="12">
        <v>0.01</v>
      </c>
    </row>
    <row r="29" spans="2:19" x14ac:dyDescent="0.25">
      <c r="B29" s="1" t="s">
        <v>8</v>
      </c>
      <c r="C29" s="5"/>
      <c r="D29" s="10">
        <f>$D$24*D28</f>
        <v>548.30868750000002</v>
      </c>
      <c r="E29" s="10">
        <f>$D$24*E28</f>
        <v>731.07825000000014</v>
      </c>
      <c r="F29" s="10">
        <f t="shared" ref="F29:H29" si="9">$D$24*F28</f>
        <v>731.07825000000014</v>
      </c>
      <c r="G29" s="10">
        <f t="shared" si="9"/>
        <v>731.07825000000014</v>
      </c>
      <c r="H29" s="10">
        <f t="shared" si="9"/>
        <v>731.07825000000014</v>
      </c>
      <c r="I29" s="10">
        <f>SUM(D29:H29)</f>
        <v>3472.6216875000005</v>
      </c>
    </row>
    <row r="30" spans="2:19" x14ac:dyDescent="0.25">
      <c r="B30" s="1" t="s">
        <v>9</v>
      </c>
      <c r="C30" s="3">
        <v>0.5</v>
      </c>
      <c r="D30" s="10">
        <f>D29*$C$30</f>
        <v>274.15434375000001</v>
      </c>
      <c r="E30" s="10">
        <f>E29*$C$30</f>
        <v>365.53912500000007</v>
      </c>
      <c r="F30" s="10">
        <f t="shared" ref="F30:H30" si="10">F29*$C$30</f>
        <v>365.53912500000007</v>
      </c>
      <c r="G30" s="10">
        <f t="shared" si="10"/>
        <v>365.53912500000007</v>
      </c>
      <c r="H30" s="10">
        <f t="shared" si="10"/>
        <v>365.53912500000007</v>
      </c>
      <c r="I30" s="10">
        <f t="shared" ref="I30:I33" si="11">SUM(D30:H30)</f>
        <v>1736.3108437500002</v>
      </c>
    </row>
    <row r="31" spans="2:19" x14ac:dyDescent="0.25">
      <c r="B31" s="1" t="s">
        <v>10</v>
      </c>
      <c r="C31" s="3">
        <v>0.85</v>
      </c>
      <c r="D31" s="10">
        <f>$C$31*D30</f>
        <v>233.03119218750001</v>
      </c>
      <c r="E31" s="10">
        <f>$C$31*E30</f>
        <v>310.70825625000003</v>
      </c>
      <c r="F31" s="10">
        <f t="shared" ref="F31:H31" si="12">$C$31*F30</f>
        <v>310.70825625000003</v>
      </c>
      <c r="G31" s="10">
        <f t="shared" si="12"/>
        <v>310.70825625000003</v>
      </c>
      <c r="H31" s="10">
        <f t="shared" si="12"/>
        <v>310.70825625000003</v>
      </c>
      <c r="I31" s="10">
        <f t="shared" si="11"/>
        <v>1475.8642171875001</v>
      </c>
    </row>
    <row r="32" spans="2:19" x14ac:dyDescent="0.25">
      <c r="B32" s="1" t="s">
        <v>11</v>
      </c>
      <c r="C32" s="3">
        <v>0.75</v>
      </c>
      <c r="D32" s="2">
        <f>$C$32*D31</f>
        <v>174.77339414062502</v>
      </c>
      <c r="E32" s="2">
        <f>$C$32*E31</f>
        <v>233.03119218750004</v>
      </c>
      <c r="F32" s="2">
        <f t="shared" ref="F32:H32" si="13">$C$32*F31</f>
        <v>233.03119218750004</v>
      </c>
      <c r="G32" s="2">
        <f t="shared" si="13"/>
        <v>233.03119218750004</v>
      </c>
      <c r="H32" s="2">
        <f t="shared" si="13"/>
        <v>233.03119218750004</v>
      </c>
      <c r="I32" s="10">
        <f t="shared" si="11"/>
        <v>1106.8981628906251</v>
      </c>
    </row>
    <row r="33" spans="2:9" ht="15" customHeight="1" x14ac:dyDescent="0.25">
      <c r="B33" s="1" t="s">
        <v>12</v>
      </c>
      <c r="D33" s="12">
        <f>D32/$D$24</f>
        <v>2.390625E-3</v>
      </c>
      <c r="E33" s="12">
        <f t="shared" ref="E33:H33" si="14">E32/$D$24</f>
        <v>3.1875000000000002E-3</v>
      </c>
      <c r="F33" s="12">
        <f t="shared" si="14"/>
        <v>3.1875000000000002E-3</v>
      </c>
      <c r="G33" s="12">
        <f t="shared" si="14"/>
        <v>3.1875000000000002E-3</v>
      </c>
      <c r="H33" s="12">
        <f t="shared" si="14"/>
        <v>3.1875000000000002E-3</v>
      </c>
      <c r="I33" s="13">
        <f t="shared" si="11"/>
        <v>1.5140624999999998E-2</v>
      </c>
    </row>
    <row r="34" spans="2:9" ht="15" customHeight="1" x14ac:dyDescent="0.25">
      <c r="D34" s="12"/>
      <c r="E34" s="12"/>
      <c r="F34" s="12"/>
      <c r="G34" s="12"/>
      <c r="H34" s="12"/>
      <c r="I34" s="13"/>
    </row>
    <row r="35" spans="2:9" ht="15" customHeight="1" x14ac:dyDescent="0.25">
      <c r="B35" s="1" t="s">
        <v>27</v>
      </c>
      <c r="C35" s="14"/>
      <c r="D35" s="12">
        <f>D32/($D$4+$D$5)</f>
        <v>8.4541863367979982E-3</v>
      </c>
      <c r="E35" s="12">
        <f>E32/($D$4+$D$5)</f>
        <v>1.1272248449063998E-2</v>
      </c>
      <c r="F35" s="12">
        <f>F32/($D$4+$D$5)</f>
        <v>1.1272248449063998E-2</v>
      </c>
      <c r="G35" s="12">
        <f>G32/($D$4+$D$5)</f>
        <v>1.1272248449063998E-2</v>
      </c>
      <c r="H35" s="12">
        <f>H32/($D$4+$D$5)</f>
        <v>1.1272248449063998E-2</v>
      </c>
      <c r="I35" s="13"/>
    </row>
    <row r="36" spans="2:9" ht="15" customHeight="1" x14ac:dyDescent="0.25">
      <c r="D36" s="12"/>
      <c r="E36" s="12"/>
      <c r="F36" s="12"/>
      <c r="G36" s="12"/>
      <c r="H36" s="12"/>
      <c r="I36" s="13"/>
    </row>
    <row r="37" spans="2:9" ht="15" customHeight="1" x14ac:dyDescent="0.25">
      <c r="D37" s="12"/>
      <c r="E37" s="12"/>
      <c r="F37" s="12"/>
      <c r="G37" s="12"/>
      <c r="H37" s="12"/>
      <c r="I37" s="13"/>
    </row>
    <row r="38" spans="2:9" ht="15" customHeight="1" x14ac:dyDescent="0.25">
      <c r="D38" s="12"/>
      <c r="E38" s="12"/>
      <c r="F38" s="12"/>
      <c r="G38" s="12"/>
      <c r="H38" s="12"/>
      <c r="I38" s="13"/>
    </row>
    <row r="39" spans="2:9" ht="15" customHeight="1" x14ac:dyDescent="0.25">
      <c r="D39" s="12"/>
      <c r="E39" s="12"/>
      <c r="F39" s="12"/>
      <c r="G39" s="12"/>
      <c r="H39" s="12"/>
      <c r="I39" s="13"/>
    </row>
    <row r="42" spans="2:9" ht="15.75" customHeight="1" x14ac:dyDescent="0.25"/>
    <row r="43" spans="2:9" ht="15.75" customHeight="1" x14ac:dyDescent="0.25"/>
    <row r="44" spans="2:9" ht="15.75" customHeight="1" x14ac:dyDescent="0.25">
      <c r="B44" s="1" t="s">
        <v>19</v>
      </c>
      <c r="C44" s="1" t="s">
        <v>21</v>
      </c>
    </row>
    <row r="45" spans="2:9" ht="15.75" customHeight="1" x14ac:dyDescent="0.25">
      <c r="B45" s="1" t="s">
        <v>202</v>
      </c>
      <c r="C45" s="1">
        <v>435</v>
      </c>
      <c r="D45" s="3">
        <v>0.81</v>
      </c>
    </row>
    <row r="46" spans="2:9" ht="15" customHeight="1" x14ac:dyDescent="0.25">
      <c r="B46" s="1" t="s">
        <v>203</v>
      </c>
      <c r="C46" s="1">
        <v>1003</v>
      </c>
      <c r="D46" s="3">
        <v>0.19</v>
      </c>
    </row>
    <row r="47" spans="2:9" ht="15" customHeight="1" x14ac:dyDescent="0.25">
      <c r="B47" s="1" t="s">
        <v>201</v>
      </c>
      <c r="C47" s="1">
        <v>715</v>
      </c>
      <c r="D47" s="3"/>
    </row>
    <row r="48" spans="2:9" ht="15" customHeight="1" x14ac:dyDescent="0.25">
      <c r="B48" s="1" t="s">
        <v>205</v>
      </c>
      <c r="C48" s="1">
        <v>529</v>
      </c>
      <c r="D48" s="3"/>
    </row>
    <row r="49" spans="2:5" ht="15" customHeight="1" x14ac:dyDescent="0.25">
      <c r="B49" s="1" t="s">
        <v>204</v>
      </c>
      <c r="C49" s="1">
        <v>1251</v>
      </c>
      <c r="D49" s="3"/>
    </row>
    <row r="50" spans="2:5" ht="15" customHeight="1" x14ac:dyDescent="0.25">
      <c r="B50" s="1" t="s">
        <v>22</v>
      </c>
      <c r="C50" s="15">
        <f>(C45*D45)+(C46*D46)</f>
        <v>542.92000000000007</v>
      </c>
      <c r="D50" s="3"/>
    </row>
    <row r="51" spans="2:5" ht="15" customHeight="1" x14ac:dyDescent="0.25">
      <c r="B51" s="1" t="s">
        <v>32</v>
      </c>
      <c r="C51" s="15">
        <v>550</v>
      </c>
      <c r="D51" s="3"/>
    </row>
    <row r="53" spans="2:5" ht="15" customHeight="1" x14ac:dyDescent="0.25">
      <c r="B53" s="1" t="s">
        <v>20</v>
      </c>
    </row>
    <row r="54" spans="2:5" ht="15" customHeight="1" x14ac:dyDescent="0.25">
      <c r="B54" s="1" t="s">
        <v>223</v>
      </c>
      <c r="C54" s="1" t="s">
        <v>207</v>
      </c>
      <c r="D54" s="1" t="s">
        <v>208</v>
      </c>
    </row>
    <row r="55" spans="2:5" ht="15" customHeight="1" x14ac:dyDescent="0.25">
      <c r="B55" s="1" t="s">
        <v>209</v>
      </c>
      <c r="C55" s="1">
        <v>775</v>
      </c>
      <c r="D55" s="1">
        <v>775</v>
      </c>
    </row>
    <row r="56" spans="2:5" ht="15" customHeight="1" x14ac:dyDescent="0.25">
      <c r="B56" s="1" t="s">
        <v>210</v>
      </c>
      <c r="C56" s="1">
        <v>529</v>
      </c>
      <c r="D56" s="1">
        <v>719</v>
      </c>
    </row>
    <row r="57" spans="2:5" ht="15" customHeight="1" x14ac:dyDescent="0.25">
      <c r="B57" s="1" t="s">
        <v>211</v>
      </c>
      <c r="C57" s="1">
        <v>1000</v>
      </c>
      <c r="D57" s="1">
        <v>1000</v>
      </c>
    </row>
    <row r="58" spans="2:5" ht="15" customHeight="1" x14ac:dyDescent="0.25">
      <c r="B58" s="1" t="s">
        <v>212</v>
      </c>
      <c r="C58" s="1">
        <v>900</v>
      </c>
      <c r="D58" s="1">
        <v>900</v>
      </c>
      <c r="E58" s="1" t="s">
        <v>30</v>
      </c>
    </row>
    <row r="59" spans="2:5" ht="15" customHeight="1" x14ac:dyDescent="0.25">
      <c r="B59" s="1" t="s">
        <v>213</v>
      </c>
      <c r="C59" s="1">
        <v>600</v>
      </c>
      <c r="D59" s="1">
        <v>600</v>
      </c>
    </row>
    <row r="60" spans="2:5" ht="15" customHeight="1" x14ac:dyDescent="0.25">
      <c r="B60" s="1" t="s">
        <v>214</v>
      </c>
      <c r="C60" s="22" t="s">
        <v>215</v>
      </c>
      <c r="D60" s="22" t="s">
        <v>216</v>
      </c>
    </row>
    <row r="61" spans="2:5" ht="15" customHeight="1" x14ac:dyDescent="0.25">
      <c r="B61" s="1" t="s">
        <v>217</v>
      </c>
      <c r="C61" s="22" t="s">
        <v>215</v>
      </c>
      <c r="D61" s="22" t="s">
        <v>216</v>
      </c>
    </row>
    <row r="62" spans="2:5" ht="15" customHeight="1" x14ac:dyDescent="0.25">
      <c r="B62" s="1" t="s">
        <v>218</v>
      </c>
      <c r="C62" s="22" t="s">
        <v>215</v>
      </c>
      <c r="D62" s="22" t="s">
        <v>219</v>
      </c>
    </row>
    <row r="63" spans="2:5" ht="15" customHeight="1" x14ac:dyDescent="0.25">
      <c r="B63" s="1" t="s">
        <v>220</v>
      </c>
      <c r="C63" s="1">
        <v>529</v>
      </c>
      <c r="D63" s="1">
        <v>919</v>
      </c>
    </row>
    <row r="64" spans="2:5" ht="15" customHeight="1" x14ac:dyDescent="0.25">
      <c r="B64" s="1" t="s">
        <v>221</v>
      </c>
      <c r="C64" s="1">
        <v>665</v>
      </c>
      <c r="D64" s="1">
        <v>856</v>
      </c>
    </row>
    <row r="65" spans="2:4" ht="15" customHeight="1" x14ac:dyDescent="0.25">
      <c r="B65" s="1" t="s">
        <v>222</v>
      </c>
      <c r="C65" s="1">
        <v>665</v>
      </c>
      <c r="D65" s="1">
        <v>85</v>
      </c>
    </row>
  </sheetData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7347-83F5-4177-BBC0-E5E5604BA962}">
  <dimension ref="A1:FF2"/>
  <sheetViews>
    <sheetView zoomScale="90" zoomScaleNormal="90" workbookViewId="0">
      <selection activeCell="E9" sqref="E9"/>
    </sheetView>
  </sheetViews>
  <sheetFormatPr defaultRowHeight="15" x14ac:dyDescent="0.25"/>
  <sheetData>
    <row r="1" spans="1:162" ht="304.5" customHeight="1" x14ac:dyDescent="0.25">
      <c r="A1" t="s">
        <v>200</v>
      </c>
      <c r="B1" t="s">
        <v>199</v>
      </c>
      <c r="C1" t="s">
        <v>198</v>
      </c>
      <c r="D1" t="s">
        <v>197</v>
      </c>
      <c r="E1" t="s">
        <v>192</v>
      </c>
      <c r="F1" t="s">
        <v>191</v>
      </c>
      <c r="G1" t="s">
        <v>194</v>
      </c>
      <c r="H1" t="s">
        <v>193</v>
      </c>
      <c r="I1" t="s">
        <v>196</v>
      </c>
      <c r="J1" t="s">
        <v>195</v>
      </c>
      <c r="K1" t="s">
        <v>190</v>
      </c>
      <c r="L1" t="s">
        <v>189</v>
      </c>
      <c r="M1" t="s">
        <v>184</v>
      </c>
      <c r="N1" t="s">
        <v>183</v>
      </c>
      <c r="O1" t="s">
        <v>186</v>
      </c>
      <c r="P1" t="s">
        <v>185</v>
      </c>
      <c r="Q1" t="s">
        <v>188</v>
      </c>
      <c r="R1" t="s">
        <v>187</v>
      </c>
      <c r="S1" t="s">
        <v>182</v>
      </c>
      <c r="T1" t="s">
        <v>181</v>
      </c>
      <c r="U1" t="s">
        <v>176</v>
      </c>
      <c r="V1" t="s">
        <v>175</v>
      </c>
      <c r="W1" t="s">
        <v>178</v>
      </c>
      <c r="X1" t="s">
        <v>177</v>
      </c>
      <c r="Y1" t="s">
        <v>180</v>
      </c>
      <c r="Z1" t="s">
        <v>179</v>
      </c>
      <c r="AA1" t="s">
        <v>174</v>
      </c>
      <c r="AB1" t="s">
        <v>173</v>
      </c>
      <c r="AC1" t="s">
        <v>168</v>
      </c>
      <c r="AD1" t="s">
        <v>167</v>
      </c>
      <c r="AE1" t="s">
        <v>170</v>
      </c>
      <c r="AF1" t="s">
        <v>169</v>
      </c>
      <c r="AG1" t="s">
        <v>172</v>
      </c>
      <c r="AH1" t="s">
        <v>171</v>
      </c>
      <c r="AI1" t="s">
        <v>166</v>
      </c>
      <c r="AJ1" t="s">
        <v>165</v>
      </c>
      <c r="AK1" t="s">
        <v>160</v>
      </c>
      <c r="AL1" t="s">
        <v>159</v>
      </c>
      <c r="AM1" t="s">
        <v>162</v>
      </c>
      <c r="AN1" t="s">
        <v>161</v>
      </c>
      <c r="AO1" t="s">
        <v>164</v>
      </c>
      <c r="AP1" t="s">
        <v>163</v>
      </c>
      <c r="AQ1" t="s">
        <v>158</v>
      </c>
      <c r="AR1" t="s">
        <v>157</v>
      </c>
      <c r="AS1" t="s">
        <v>152</v>
      </c>
      <c r="AT1" t="s">
        <v>151</v>
      </c>
      <c r="AU1" t="s">
        <v>154</v>
      </c>
      <c r="AV1" t="s">
        <v>153</v>
      </c>
      <c r="AW1" t="s">
        <v>156</v>
      </c>
      <c r="AX1" t="s">
        <v>155</v>
      </c>
      <c r="AY1" t="s">
        <v>150</v>
      </c>
      <c r="AZ1" t="s">
        <v>149</v>
      </c>
      <c r="BA1" t="s">
        <v>144</v>
      </c>
      <c r="BB1" t="s">
        <v>143</v>
      </c>
      <c r="BC1" t="s">
        <v>146</v>
      </c>
      <c r="BD1" t="s">
        <v>145</v>
      </c>
      <c r="BE1" t="s">
        <v>148</v>
      </c>
      <c r="BF1" t="s">
        <v>147</v>
      </c>
      <c r="BG1" t="s">
        <v>142</v>
      </c>
      <c r="BH1" t="s">
        <v>141</v>
      </c>
      <c r="BI1" t="s">
        <v>136</v>
      </c>
      <c r="BJ1" t="s">
        <v>135</v>
      </c>
      <c r="BK1" t="s">
        <v>138</v>
      </c>
      <c r="BL1" t="s">
        <v>137</v>
      </c>
      <c r="BM1" t="s">
        <v>140</v>
      </c>
      <c r="BN1" t="s">
        <v>139</v>
      </c>
      <c r="BO1" t="s">
        <v>134</v>
      </c>
      <c r="BP1" t="s">
        <v>133</v>
      </c>
      <c r="BQ1" t="s">
        <v>128</v>
      </c>
      <c r="BR1" t="s">
        <v>127</v>
      </c>
      <c r="BS1" t="s">
        <v>130</v>
      </c>
      <c r="BT1" t="s">
        <v>129</v>
      </c>
      <c r="BU1" t="s">
        <v>132</v>
      </c>
      <c r="BV1" t="s">
        <v>131</v>
      </c>
      <c r="BW1" t="s">
        <v>126</v>
      </c>
      <c r="BX1" t="s">
        <v>125</v>
      </c>
      <c r="BY1" t="s">
        <v>120</v>
      </c>
      <c r="BZ1" t="s">
        <v>119</v>
      </c>
      <c r="CA1" t="s">
        <v>122</v>
      </c>
      <c r="CB1" t="s">
        <v>121</v>
      </c>
      <c r="CC1" t="s">
        <v>124</v>
      </c>
      <c r="CD1" t="s">
        <v>123</v>
      </c>
      <c r="CE1" t="s">
        <v>118</v>
      </c>
      <c r="CF1" t="s">
        <v>117</v>
      </c>
      <c r="CG1" t="s">
        <v>112</v>
      </c>
      <c r="CH1" t="s">
        <v>111</v>
      </c>
      <c r="CI1" t="s">
        <v>114</v>
      </c>
      <c r="CJ1" t="s">
        <v>113</v>
      </c>
      <c r="CK1" t="s">
        <v>116</v>
      </c>
      <c r="CL1" t="s">
        <v>115</v>
      </c>
      <c r="CM1" t="s">
        <v>110</v>
      </c>
      <c r="CN1" t="s">
        <v>109</v>
      </c>
      <c r="CO1" t="s">
        <v>104</v>
      </c>
      <c r="CP1" t="s">
        <v>103</v>
      </c>
      <c r="CQ1" t="s">
        <v>106</v>
      </c>
      <c r="CR1" t="s">
        <v>105</v>
      </c>
      <c r="CS1" t="s">
        <v>108</v>
      </c>
      <c r="CT1" t="s">
        <v>107</v>
      </c>
      <c r="CU1" t="s">
        <v>102</v>
      </c>
      <c r="CV1" t="s">
        <v>101</v>
      </c>
      <c r="CW1" t="s">
        <v>96</v>
      </c>
      <c r="CX1" t="s">
        <v>95</v>
      </c>
      <c r="CY1" t="s">
        <v>98</v>
      </c>
      <c r="CZ1" t="s">
        <v>97</v>
      </c>
      <c r="DA1" t="s">
        <v>100</v>
      </c>
      <c r="DB1" t="s">
        <v>99</v>
      </c>
      <c r="DC1" t="s">
        <v>94</v>
      </c>
      <c r="DD1" t="s">
        <v>93</v>
      </c>
      <c r="DE1" t="s">
        <v>88</v>
      </c>
      <c r="DF1" t="s">
        <v>87</v>
      </c>
      <c r="DG1" t="s">
        <v>90</v>
      </c>
      <c r="DH1" t="s">
        <v>89</v>
      </c>
      <c r="DI1" t="s">
        <v>92</v>
      </c>
      <c r="DJ1" t="s">
        <v>91</v>
      </c>
      <c r="DK1" t="s">
        <v>86</v>
      </c>
      <c r="DL1" t="s">
        <v>85</v>
      </c>
      <c r="DM1" t="s">
        <v>80</v>
      </c>
      <c r="DN1" t="s">
        <v>79</v>
      </c>
      <c r="DO1" t="s">
        <v>82</v>
      </c>
      <c r="DP1" t="s">
        <v>81</v>
      </c>
      <c r="DQ1" t="s">
        <v>84</v>
      </c>
      <c r="DR1" t="s">
        <v>83</v>
      </c>
      <c r="DS1" t="s">
        <v>78</v>
      </c>
      <c r="DT1" t="s">
        <v>77</v>
      </c>
      <c r="DU1" t="s">
        <v>72</v>
      </c>
      <c r="DV1" t="s">
        <v>71</v>
      </c>
      <c r="DW1" t="s">
        <v>74</v>
      </c>
      <c r="DX1" t="s">
        <v>73</v>
      </c>
      <c r="DY1" t="s">
        <v>76</v>
      </c>
      <c r="DZ1" t="s">
        <v>75</v>
      </c>
      <c r="EA1" t="s">
        <v>70</v>
      </c>
      <c r="EB1" t="s">
        <v>69</v>
      </c>
      <c r="EC1" t="s">
        <v>64</v>
      </c>
      <c r="ED1" t="s">
        <v>63</v>
      </c>
      <c r="EE1" t="s">
        <v>66</v>
      </c>
      <c r="EF1" t="s">
        <v>65</v>
      </c>
      <c r="EG1" t="s">
        <v>68</v>
      </c>
      <c r="EH1" t="s">
        <v>67</v>
      </c>
      <c r="EI1" t="s">
        <v>62</v>
      </c>
      <c r="EJ1" t="s">
        <v>61</v>
      </c>
      <c r="EK1" t="s">
        <v>56</v>
      </c>
      <c r="EL1" t="s">
        <v>55</v>
      </c>
      <c r="EM1" t="s">
        <v>58</v>
      </c>
      <c r="EN1" t="s">
        <v>57</v>
      </c>
      <c r="EO1" t="s">
        <v>60</v>
      </c>
      <c r="EP1" t="s">
        <v>59</v>
      </c>
      <c r="EQ1" t="s">
        <v>54</v>
      </c>
      <c r="ER1" t="s">
        <v>53</v>
      </c>
      <c r="ES1" t="s">
        <v>48</v>
      </c>
      <c r="ET1" t="s">
        <v>47</v>
      </c>
      <c r="EU1" t="s">
        <v>50</v>
      </c>
      <c r="EV1" t="s">
        <v>49</v>
      </c>
      <c r="EW1" t="s">
        <v>52</v>
      </c>
      <c r="EX1" t="s">
        <v>51</v>
      </c>
      <c r="EY1" t="s">
        <v>46</v>
      </c>
      <c r="EZ1" t="s">
        <v>45</v>
      </c>
      <c r="FA1" t="s">
        <v>40</v>
      </c>
      <c r="FB1" t="s">
        <v>39</v>
      </c>
      <c r="FC1" t="s">
        <v>42</v>
      </c>
      <c r="FD1" t="s">
        <v>41</v>
      </c>
      <c r="FE1" t="s">
        <v>44</v>
      </c>
      <c r="FF1" t="s">
        <v>43</v>
      </c>
    </row>
    <row r="2" spans="1:162" x14ac:dyDescent="0.25">
      <c r="A2">
        <v>232423</v>
      </c>
      <c r="B2" t="s">
        <v>206</v>
      </c>
      <c r="C2">
        <v>18420</v>
      </c>
      <c r="D2">
        <v>1307</v>
      </c>
      <c r="E2">
        <v>1094</v>
      </c>
      <c r="F2">
        <v>773</v>
      </c>
      <c r="G2">
        <v>606</v>
      </c>
      <c r="H2">
        <v>87</v>
      </c>
      <c r="I2">
        <v>4479</v>
      </c>
      <c r="J2">
        <v>26</v>
      </c>
      <c r="K2">
        <v>18798</v>
      </c>
      <c r="L2">
        <v>1097</v>
      </c>
      <c r="M2">
        <v>1048</v>
      </c>
      <c r="N2">
        <v>877</v>
      </c>
      <c r="O2">
        <v>645</v>
      </c>
      <c r="P2">
        <v>89</v>
      </c>
      <c r="Q2">
        <v>4445</v>
      </c>
      <c r="R2">
        <v>11</v>
      </c>
      <c r="S2">
        <v>18881</v>
      </c>
      <c r="T2">
        <v>1042</v>
      </c>
      <c r="U2">
        <v>1033</v>
      </c>
      <c r="V2">
        <v>795</v>
      </c>
      <c r="W2">
        <v>669</v>
      </c>
      <c r="X2">
        <v>70</v>
      </c>
      <c r="Y2">
        <v>4540</v>
      </c>
      <c r="Z2">
        <v>1</v>
      </c>
      <c r="AA2">
        <v>18905</v>
      </c>
      <c r="AB2">
        <v>1070</v>
      </c>
      <c r="AC2">
        <v>1020</v>
      </c>
      <c r="AD2">
        <v>841</v>
      </c>
      <c r="AE2">
        <v>749</v>
      </c>
      <c r="AF2">
        <v>65</v>
      </c>
      <c r="AG2">
        <v>4665</v>
      </c>
      <c r="AH2">
        <v>4</v>
      </c>
      <c r="AI2">
        <v>18554</v>
      </c>
      <c r="AJ2">
        <v>994</v>
      </c>
      <c r="AK2">
        <v>1043</v>
      </c>
      <c r="AL2">
        <v>679</v>
      </c>
      <c r="AM2">
        <v>712</v>
      </c>
      <c r="AN2">
        <v>72</v>
      </c>
      <c r="AO2">
        <v>4501</v>
      </c>
      <c r="AP2">
        <v>4</v>
      </c>
      <c r="AQ2">
        <v>18433</v>
      </c>
      <c r="AR2">
        <v>963</v>
      </c>
      <c r="AS2">
        <v>1113</v>
      </c>
      <c r="AT2">
        <v>718</v>
      </c>
      <c r="AU2">
        <v>597</v>
      </c>
      <c r="AV2">
        <v>54</v>
      </c>
      <c r="AW2">
        <v>4405</v>
      </c>
      <c r="AX2">
        <v>3</v>
      </c>
      <c r="AY2">
        <v>18057</v>
      </c>
      <c r="AZ2">
        <v>1087</v>
      </c>
      <c r="BA2">
        <v>1066</v>
      </c>
      <c r="BB2">
        <v>645</v>
      </c>
      <c r="BC2">
        <v>620</v>
      </c>
      <c r="BD2">
        <v>57</v>
      </c>
      <c r="BE2">
        <v>4358</v>
      </c>
      <c r="BF2">
        <v>6</v>
      </c>
      <c r="BG2">
        <v>17526</v>
      </c>
      <c r="BH2">
        <v>905</v>
      </c>
      <c r="BI2">
        <v>1100</v>
      </c>
      <c r="BJ2">
        <v>650</v>
      </c>
      <c r="BK2">
        <v>568</v>
      </c>
      <c r="BL2">
        <v>53</v>
      </c>
      <c r="BM2">
        <v>4199</v>
      </c>
      <c r="BN2">
        <v>3</v>
      </c>
      <c r="BO2">
        <v>17329</v>
      </c>
      <c r="BP2">
        <v>778</v>
      </c>
      <c r="BQ2">
        <v>1063</v>
      </c>
      <c r="BR2">
        <v>757</v>
      </c>
      <c r="BS2">
        <v>584</v>
      </c>
      <c r="BT2">
        <v>42</v>
      </c>
      <c r="BU2">
        <v>4323</v>
      </c>
      <c r="BV2">
        <v>2</v>
      </c>
      <c r="BW2">
        <v>17086</v>
      </c>
      <c r="BX2">
        <v>814</v>
      </c>
      <c r="BY2">
        <v>1080</v>
      </c>
      <c r="BZ2">
        <v>742</v>
      </c>
      <c r="CA2">
        <v>688</v>
      </c>
      <c r="CB2">
        <v>45</v>
      </c>
      <c r="CC2">
        <v>4026</v>
      </c>
      <c r="CD2">
        <v>3</v>
      </c>
      <c r="CE2">
        <v>16845</v>
      </c>
      <c r="CF2">
        <v>812</v>
      </c>
      <c r="CG2">
        <v>1027</v>
      </c>
      <c r="CH2">
        <v>750</v>
      </c>
      <c r="CI2">
        <v>614</v>
      </c>
      <c r="CJ2">
        <v>46</v>
      </c>
      <c r="CK2">
        <v>4000</v>
      </c>
      <c r="CL2">
        <v>1</v>
      </c>
      <c r="CM2">
        <v>16489</v>
      </c>
      <c r="CN2">
        <v>792</v>
      </c>
      <c r="CO2">
        <v>973</v>
      </c>
      <c r="CP2">
        <v>717</v>
      </c>
      <c r="CQ2">
        <v>629</v>
      </c>
      <c r="CR2">
        <v>54</v>
      </c>
      <c r="CS2">
        <v>3950</v>
      </c>
      <c r="CT2">
        <v>2</v>
      </c>
      <c r="CU2">
        <v>16205</v>
      </c>
      <c r="CV2">
        <v>711</v>
      </c>
      <c r="CW2">
        <v>893</v>
      </c>
      <c r="CX2">
        <v>645</v>
      </c>
      <c r="CY2">
        <v>604</v>
      </c>
      <c r="CZ2">
        <v>47</v>
      </c>
      <c r="DA2">
        <v>3956</v>
      </c>
      <c r="DB2">
        <v>1</v>
      </c>
      <c r="DC2">
        <v>15651</v>
      </c>
      <c r="DD2">
        <v>763</v>
      </c>
      <c r="DE2">
        <v>862</v>
      </c>
      <c r="DF2">
        <v>642</v>
      </c>
      <c r="DG2">
        <v>620</v>
      </c>
      <c r="DH2">
        <v>39</v>
      </c>
      <c r="DI2">
        <v>3864</v>
      </c>
      <c r="DJ2">
        <v>3</v>
      </c>
      <c r="DK2">
        <v>15259</v>
      </c>
      <c r="DL2">
        <v>754</v>
      </c>
      <c r="DM2">
        <v>774</v>
      </c>
      <c r="DN2">
        <v>606</v>
      </c>
      <c r="DO2">
        <v>665</v>
      </c>
      <c r="DP2">
        <v>37</v>
      </c>
      <c r="DQ2">
        <v>3745</v>
      </c>
      <c r="DR2">
        <v>3</v>
      </c>
      <c r="DS2">
        <v>14885</v>
      </c>
      <c r="DT2">
        <v>733</v>
      </c>
      <c r="DU2">
        <v>689</v>
      </c>
      <c r="DV2">
        <v>631</v>
      </c>
      <c r="DY2">
        <v>3796</v>
      </c>
      <c r="DZ2">
        <v>2</v>
      </c>
      <c r="EA2">
        <v>14275</v>
      </c>
      <c r="EB2">
        <v>679</v>
      </c>
      <c r="EC2">
        <v>620</v>
      </c>
      <c r="ED2">
        <v>534</v>
      </c>
      <c r="EG2">
        <v>3281</v>
      </c>
      <c r="EH2">
        <v>4</v>
      </c>
      <c r="EI2">
        <v>14354</v>
      </c>
      <c r="EJ2">
        <v>637</v>
      </c>
      <c r="EK2">
        <v>453</v>
      </c>
      <c r="EL2">
        <v>759</v>
      </c>
      <c r="EO2">
        <v>3386</v>
      </c>
      <c r="EP2">
        <v>2</v>
      </c>
      <c r="EQ2">
        <v>14063</v>
      </c>
      <c r="ER2">
        <v>765</v>
      </c>
      <c r="ES2">
        <v>444</v>
      </c>
      <c r="ET2">
        <v>693</v>
      </c>
      <c r="EW2">
        <v>3283</v>
      </c>
      <c r="EY2">
        <v>13720</v>
      </c>
      <c r="EZ2">
        <v>870</v>
      </c>
      <c r="FA2">
        <v>429</v>
      </c>
      <c r="FB2">
        <v>543</v>
      </c>
      <c r="FE2">
        <v>3244</v>
      </c>
      <c r="FF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JMU Model</vt:lpstr>
      <vt:lpstr>JamesMadisonData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jtallen</dc:creator>
  <cp:lastModifiedBy>Diana Valladares</cp:lastModifiedBy>
  <cp:lastPrinted>2019-07-30T21:01:49Z</cp:lastPrinted>
  <dcterms:created xsi:type="dcterms:W3CDTF">2018-07-25T16:39:54Z</dcterms:created>
  <dcterms:modified xsi:type="dcterms:W3CDTF">2022-08-09T15:22:06Z</dcterms:modified>
</cp:coreProperties>
</file>